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 01 - Rekonstrukce stoky H" sheetId="2" r:id="rId2"/>
    <sheet name="SO 02 - Rekonstrukce kana..." sheetId="3" r:id="rId3"/>
    <sheet name="SO 03 - Rekonstrukce příp..." sheetId="4" r:id="rId4"/>
    <sheet name="SO 04 - Komunikace" sheetId="5" r:id="rId5"/>
    <sheet name="SO 05 - Vedlejší rozpočto..." sheetId="6" r:id="rId6"/>
    <sheet name="Pokyny pro vyplnění" sheetId="7" r:id="rId7"/>
  </sheets>
  <definedNames>
    <definedName name="_xlnm.Print_Area" localSheetId="0">'Rekapitulace stavby'!$D$4:$AO$33,'Rekapitulace stavby'!$C$39:$AQ$57</definedName>
    <definedName name="_xlnm.Print_Titles" localSheetId="0">'Rekapitulace stavby'!$49:$49</definedName>
    <definedName name="_xlnm._FilterDatabase" localSheetId="1" hidden="1">'SO 01 - Rekonstrukce stoky H'!$C$84:$K$537</definedName>
    <definedName name="_xlnm.Print_Area" localSheetId="1">'SO 01 - Rekonstrukce stoky H'!$C$4:$J$36,'SO 01 - Rekonstrukce stoky H'!$C$42:$J$66,'SO 01 - Rekonstrukce stoky H'!$C$72:$K$537</definedName>
    <definedName name="_xlnm.Print_Titles" localSheetId="1">'SO 01 - Rekonstrukce stoky H'!$84:$84</definedName>
    <definedName name="_xlnm._FilterDatabase" localSheetId="2" hidden="1">'SO 02 - Rekonstrukce kana...'!$C$84:$K$372</definedName>
    <definedName name="_xlnm.Print_Area" localSheetId="2">'SO 02 - Rekonstrukce kana...'!$C$4:$J$36,'SO 02 - Rekonstrukce kana...'!$C$42:$J$66,'SO 02 - Rekonstrukce kana...'!$C$72:$K$372</definedName>
    <definedName name="_xlnm.Print_Titles" localSheetId="2">'SO 02 - Rekonstrukce kana...'!$84:$84</definedName>
    <definedName name="_xlnm._FilterDatabase" localSheetId="3" hidden="1">'SO 03 - Rekonstrukce příp...'!$C$84:$K$270</definedName>
    <definedName name="_xlnm.Print_Area" localSheetId="3">'SO 03 - Rekonstrukce příp...'!$C$4:$J$36,'SO 03 - Rekonstrukce příp...'!$C$42:$J$66,'SO 03 - Rekonstrukce příp...'!$C$72:$K$270</definedName>
    <definedName name="_xlnm.Print_Titles" localSheetId="3">'SO 03 - Rekonstrukce příp...'!$84:$84</definedName>
    <definedName name="_xlnm._FilterDatabase" localSheetId="4" hidden="1">'SO 04 - Komunikace'!$C$81:$K$258</definedName>
    <definedName name="_xlnm.Print_Area" localSheetId="4">'SO 04 - Komunikace'!$C$4:$J$36,'SO 04 - Komunikace'!$C$42:$J$63,'SO 04 - Komunikace'!$C$69:$K$258</definedName>
    <definedName name="_xlnm.Print_Titles" localSheetId="4">'SO 04 - Komunikace'!$81:$81</definedName>
    <definedName name="_xlnm._FilterDatabase" localSheetId="5" hidden="1">'SO 05 - Vedlejší rozpočto...'!$C$79:$K$108</definedName>
    <definedName name="_xlnm.Print_Area" localSheetId="5">'SO 05 - Vedlejší rozpočto...'!$C$4:$J$36,'SO 05 - Vedlejší rozpočto...'!$C$42:$J$61,'SO 05 - Vedlejší rozpočto...'!$C$67:$K$108</definedName>
    <definedName name="_xlnm.Print_Titles" localSheetId="5">'SO 05 - Vedlejší rozpočto...'!$79:$79</definedName>
    <definedName name="_xlnm.Print_Area" localSheetId="6">'Pokyny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56"/>
  <c r="AX56"/>
  <c i="6" r="BI107"/>
  <c r="BH107"/>
  <c r="BG107"/>
  <c r="BF107"/>
  <c r="T107"/>
  <c r="R107"/>
  <c r="P107"/>
  <c r="BK107"/>
  <c r="J107"/>
  <c r="BE107"/>
  <c r="BI105"/>
  <c r="BH105"/>
  <c r="BG105"/>
  <c r="BF105"/>
  <c r="T105"/>
  <c r="T104"/>
  <c r="R105"/>
  <c r="R104"/>
  <c r="P105"/>
  <c r="P104"/>
  <c r="BK105"/>
  <c r="BK104"/>
  <c r="J104"/>
  <c r="J105"/>
  <c r="BE105"/>
  <c r="J60"/>
  <c r="BI102"/>
  <c r="BH102"/>
  <c r="BG102"/>
  <c r="BF102"/>
  <c r="T102"/>
  <c r="R102"/>
  <c r="P102"/>
  <c r="BK102"/>
  <c r="J102"/>
  <c r="BE102"/>
  <c r="BI100"/>
  <c r="BH100"/>
  <c r="BG100"/>
  <c r="BF100"/>
  <c r="T100"/>
  <c r="R100"/>
  <c r="P100"/>
  <c r="BK100"/>
  <c r="J100"/>
  <c r="BE100"/>
  <c r="BI98"/>
  <c r="BH98"/>
  <c r="BG98"/>
  <c r="BF98"/>
  <c r="T98"/>
  <c r="R98"/>
  <c r="P98"/>
  <c r="BK98"/>
  <c r="J98"/>
  <c r="BE98"/>
  <c r="BI96"/>
  <c r="BH96"/>
  <c r="BG96"/>
  <c r="BF96"/>
  <c r="T96"/>
  <c r="R96"/>
  <c r="P96"/>
  <c r="BK96"/>
  <c r="J96"/>
  <c r="BE96"/>
  <c r="BI94"/>
  <c r="BH94"/>
  <c r="BG94"/>
  <c r="BF94"/>
  <c r="T94"/>
  <c r="R94"/>
  <c r="P94"/>
  <c r="BK94"/>
  <c r="J94"/>
  <c r="BE94"/>
  <c r="BI92"/>
  <c r="BH92"/>
  <c r="BG92"/>
  <c r="BF92"/>
  <c r="T92"/>
  <c r="T91"/>
  <c r="R92"/>
  <c r="R91"/>
  <c r="P92"/>
  <c r="P91"/>
  <c r="BK92"/>
  <c r="BK91"/>
  <c r="J91"/>
  <c r="J92"/>
  <c r="BE92"/>
  <c r="J59"/>
  <c r="BI89"/>
  <c r="BH89"/>
  <c r="BG89"/>
  <c r="BF89"/>
  <c r="T89"/>
  <c r="R89"/>
  <c r="P89"/>
  <c r="BK89"/>
  <c r="J89"/>
  <c r="BE89"/>
  <c r="BI87"/>
  <c r="BH87"/>
  <c r="BG87"/>
  <c r="BF87"/>
  <c r="T87"/>
  <c r="R87"/>
  <c r="P87"/>
  <c r="BK87"/>
  <c r="J87"/>
  <c r="BE87"/>
  <c r="BI85"/>
  <c r="BH85"/>
  <c r="BG85"/>
  <c r="BF85"/>
  <c r="T85"/>
  <c r="R85"/>
  <c r="P85"/>
  <c r="BK85"/>
  <c r="J85"/>
  <c r="BE85"/>
  <c r="BI83"/>
  <c r="F34"/>
  <c i="1" r="BD56"/>
  <c i="6" r="BH83"/>
  <c r="F33"/>
  <c i="1" r="BC56"/>
  <c i="6" r="BG83"/>
  <c r="F32"/>
  <c i="1" r="BB56"/>
  <c i="6" r="BF83"/>
  <c r="J31"/>
  <c i="1" r="AW56"/>
  <c i="6" r="F31"/>
  <c i="1" r="BA56"/>
  <c i="6" r="T83"/>
  <c r="T82"/>
  <c r="T81"/>
  <c r="T80"/>
  <c r="R83"/>
  <c r="R82"/>
  <c r="R81"/>
  <c r="R80"/>
  <c r="P83"/>
  <c r="P82"/>
  <c r="P81"/>
  <c r="P80"/>
  <c i="1" r="AU56"/>
  <c i="6" r="BK83"/>
  <c r="BK82"/>
  <c r="J82"/>
  <c r="BK81"/>
  <c r="J81"/>
  <c r="BK80"/>
  <c r="J80"/>
  <c r="J56"/>
  <c r="J27"/>
  <c i="1" r="AG56"/>
  <c i="6" r="J83"/>
  <c r="BE83"/>
  <c r="J30"/>
  <c i="1" r="AV56"/>
  <c i="6" r="F30"/>
  <c i="1" r="AZ56"/>
  <c i="6" r="J58"/>
  <c r="J57"/>
  <c r="J76"/>
  <c r="F76"/>
  <c r="F74"/>
  <c r="E72"/>
  <c r="J51"/>
  <c r="F51"/>
  <c r="F49"/>
  <c r="E47"/>
  <c r="J36"/>
  <c r="J18"/>
  <c r="E18"/>
  <c r="F77"/>
  <c r="F52"/>
  <c r="J17"/>
  <c r="J12"/>
  <c r="J74"/>
  <c r="J49"/>
  <c r="E7"/>
  <c r="E70"/>
  <c r="E45"/>
  <c i="1" r="AY55"/>
  <c r="AX55"/>
  <c i="5" r="BI257"/>
  <c r="BH257"/>
  <c r="BG257"/>
  <c r="BF257"/>
  <c r="T257"/>
  <c r="R257"/>
  <c r="P257"/>
  <c r="BK257"/>
  <c r="J257"/>
  <c r="BE257"/>
  <c r="BI255"/>
  <c r="BH255"/>
  <c r="BG255"/>
  <c r="BF255"/>
  <c r="T255"/>
  <c r="T254"/>
  <c r="R255"/>
  <c r="R254"/>
  <c r="P255"/>
  <c r="P254"/>
  <c r="BK255"/>
  <c r="BK254"/>
  <c r="J254"/>
  <c r="J255"/>
  <c r="BE255"/>
  <c r="J62"/>
  <c r="BI251"/>
  <c r="BH251"/>
  <c r="BG251"/>
  <c r="BF251"/>
  <c r="T251"/>
  <c r="R251"/>
  <c r="P251"/>
  <c r="BK251"/>
  <c r="J251"/>
  <c r="BE251"/>
  <c r="BI248"/>
  <c r="BH248"/>
  <c r="BG248"/>
  <c r="BF248"/>
  <c r="T248"/>
  <c r="R248"/>
  <c r="P248"/>
  <c r="BK248"/>
  <c r="J248"/>
  <c r="BE248"/>
  <c r="BI246"/>
  <c r="BH246"/>
  <c r="BG246"/>
  <c r="BF246"/>
  <c r="T246"/>
  <c r="R246"/>
  <c r="P246"/>
  <c r="BK246"/>
  <c r="J246"/>
  <c r="BE246"/>
  <c r="BI241"/>
  <c r="BH241"/>
  <c r="BG241"/>
  <c r="BF241"/>
  <c r="T241"/>
  <c r="R241"/>
  <c r="P241"/>
  <c r="BK241"/>
  <c r="J241"/>
  <c r="BE241"/>
  <c r="BI239"/>
  <c r="BH239"/>
  <c r="BG239"/>
  <c r="BF239"/>
  <c r="T239"/>
  <c r="T238"/>
  <c r="R239"/>
  <c r="R238"/>
  <c r="P239"/>
  <c r="P238"/>
  <c r="BK239"/>
  <c r="BK238"/>
  <c r="J238"/>
  <c r="J239"/>
  <c r="BE239"/>
  <c r="J61"/>
  <c r="BI235"/>
  <c r="BH235"/>
  <c r="BG235"/>
  <c r="BF235"/>
  <c r="T235"/>
  <c r="R235"/>
  <c r="P235"/>
  <c r="BK235"/>
  <c r="J235"/>
  <c r="BE235"/>
  <c r="BI228"/>
  <c r="BH228"/>
  <c r="BG228"/>
  <c r="BF228"/>
  <c r="T228"/>
  <c r="R228"/>
  <c r="P228"/>
  <c r="BK228"/>
  <c r="J228"/>
  <c r="BE228"/>
  <c r="BI219"/>
  <c r="BH219"/>
  <c r="BG219"/>
  <c r="BF219"/>
  <c r="T219"/>
  <c r="R219"/>
  <c r="P219"/>
  <c r="BK219"/>
  <c r="J219"/>
  <c r="BE219"/>
  <c r="BI194"/>
  <c r="BH194"/>
  <c r="BG194"/>
  <c r="BF194"/>
  <c r="T194"/>
  <c r="R194"/>
  <c r="P194"/>
  <c r="BK194"/>
  <c r="J194"/>
  <c r="BE194"/>
  <c r="BI192"/>
  <c r="BH192"/>
  <c r="BG192"/>
  <c r="BF192"/>
  <c r="T192"/>
  <c r="R192"/>
  <c r="P192"/>
  <c r="BK192"/>
  <c r="J192"/>
  <c r="BE192"/>
  <c r="BI179"/>
  <c r="BH179"/>
  <c r="BG179"/>
  <c r="BF179"/>
  <c r="T179"/>
  <c r="T178"/>
  <c r="R179"/>
  <c r="R178"/>
  <c r="P179"/>
  <c r="P178"/>
  <c r="BK179"/>
  <c r="BK178"/>
  <c r="J178"/>
  <c r="J179"/>
  <c r="BE179"/>
  <c r="J60"/>
  <c r="BI175"/>
  <c r="BH175"/>
  <c r="BG175"/>
  <c r="BF175"/>
  <c r="T175"/>
  <c r="R175"/>
  <c r="P175"/>
  <c r="BK175"/>
  <c r="J175"/>
  <c r="BE175"/>
  <c r="BI171"/>
  <c r="BH171"/>
  <c r="BG171"/>
  <c r="BF171"/>
  <c r="T171"/>
  <c r="R171"/>
  <c r="P171"/>
  <c r="BK171"/>
  <c r="J171"/>
  <c r="BE171"/>
  <c r="BI167"/>
  <c r="BH167"/>
  <c r="BG167"/>
  <c r="BF167"/>
  <c r="T167"/>
  <c r="R167"/>
  <c r="P167"/>
  <c r="BK167"/>
  <c r="J167"/>
  <c r="BE167"/>
  <c r="BI165"/>
  <c r="BH165"/>
  <c r="BG165"/>
  <c r="BF165"/>
  <c r="T165"/>
  <c r="R165"/>
  <c r="P165"/>
  <c r="BK165"/>
  <c r="J165"/>
  <c r="BE165"/>
  <c r="BI162"/>
  <c r="BH162"/>
  <c r="BG162"/>
  <c r="BF162"/>
  <c r="T162"/>
  <c r="R162"/>
  <c r="P162"/>
  <c r="BK162"/>
  <c r="J162"/>
  <c r="BE162"/>
  <c r="BI160"/>
  <c r="BH160"/>
  <c r="BG160"/>
  <c r="BF160"/>
  <c r="T160"/>
  <c r="R160"/>
  <c r="P160"/>
  <c r="BK160"/>
  <c r="J160"/>
  <c r="BE160"/>
  <c r="BI142"/>
  <c r="BH142"/>
  <c r="BG142"/>
  <c r="BF142"/>
  <c r="T142"/>
  <c r="T141"/>
  <c r="R142"/>
  <c r="R141"/>
  <c r="P142"/>
  <c r="P141"/>
  <c r="BK142"/>
  <c r="BK141"/>
  <c r="J141"/>
  <c r="J142"/>
  <c r="BE142"/>
  <c r="J59"/>
  <c r="BI128"/>
  <c r="BH128"/>
  <c r="BG128"/>
  <c r="BF128"/>
  <c r="T128"/>
  <c r="R128"/>
  <c r="P128"/>
  <c r="BK128"/>
  <c r="J128"/>
  <c r="BE128"/>
  <c r="BI120"/>
  <c r="BH120"/>
  <c r="BG120"/>
  <c r="BF120"/>
  <c r="T120"/>
  <c r="R120"/>
  <c r="P120"/>
  <c r="BK120"/>
  <c r="J120"/>
  <c r="BE120"/>
  <c r="BI104"/>
  <c r="BH104"/>
  <c r="BG104"/>
  <c r="BF104"/>
  <c r="T104"/>
  <c r="R104"/>
  <c r="P104"/>
  <c r="BK104"/>
  <c r="J104"/>
  <c r="BE104"/>
  <c r="BI85"/>
  <c r="F34"/>
  <c i="1" r="BD55"/>
  <c i="5" r="BH85"/>
  <c r="F33"/>
  <c i="1" r="BC55"/>
  <c i="5" r="BG85"/>
  <c r="F32"/>
  <c i="1" r="BB55"/>
  <c i="5" r="BF85"/>
  <c r="J31"/>
  <c i="1" r="AW55"/>
  <c i="5" r="F31"/>
  <c i="1" r="BA55"/>
  <c i="5" r="T85"/>
  <c r="T84"/>
  <c r="T83"/>
  <c r="T82"/>
  <c r="R85"/>
  <c r="R84"/>
  <c r="R83"/>
  <c r="R82"/>
  <c r="P85"/>
  <c r="P84"/>
  <c r="P83"/>
  <c r="P82"/>
  <c i="1" r="AU55"/>
  <c i="5" r="BK85"/>
  <c r="BK84"/>
  <c r="J84"/>
  <c r="BK83"/>
  <c r="J83"/>
  <c r="BK82"/>
  <c r="J82"/>
  <c r="J56"/>
  <c r="J27"/>
  <c i="1" r="AG55"/>
  <c i="5" r="J85"/>
  <c r="BE85"/>
  <c r="J30"/>
  <c i="1" r="AV55"/>
  <c i="5" r="F30"/>
  <c i="1" r="AZ55"/>
  <c i="5" r="J58"/>
  <c r="J57"/>
  <c r="J78"/>
  <c r="F78"/>
  <c r="F76"/>
  <c r="E74"/>
  <c r="J51"/>
  <c r="F51"/>
  <c r="F49"/>
  <c r="E47"/>
  <c r="J36"/>
  <c r="J18"/>
  <c r="E18"/>
  <c r="F79"/>
  <c r="F52"/>
  <c r="J17"/>
  <c r="J12"/>
  <c r="J76"/>
  <c r="J49"/>
  <c r="E7"/>
  <c r="E72"/>
  <c r="E45"/>
  <c i="1" r="AY54"/>
  <c r="AX54"/>
  <c i="4" r="BI269"/>
  <c r="BH269"/>
  <c r="BG269"/>
  <c r="BF269"/>
  <c r="T269"/>
  <c r="T268"/>
  <c r="R269"/>
  <c r="R268"/>
  <c r="P269"/>
  <c r="P268"/>
  <c r="BK269"/>
  <c r="BK268"/>
  <c r="J268"/>
  <c r="J269"/>
  <c r="BE269"/>
  <c r="J65"/>
  <c r="BI265"/>
  <c r="BH265"/>
  <c r="BG265"/>
  <c r="BF265"/>
  <c r="T265"/>
  <c r="R265"/>
  <c r="P265"/>
  <c r="BK265"/>
  <c r="J265"/>
  <c r="BE265"/>
  <c r="BI262"/>
  <c r="BH262"/>
  <c r="BG262"/>
  <c r="BF262"/>
  <c r="T262"/>
  <c r="R262"/>
  <c r="P262"/>
  <c r="BK262"/>
  <c r="J262"/>
  <c r="BE262"/>
  <c r="BI259"/>
  <c r="BH259"/>
  <c r="BG259"/>
  <c r="BF259"/>
  <c r="T259"/>
  <c r="R259"/>
  <c r="P259"/>
  <c r="BK259"/>
  <c r="J259"/>
  <c r="BE259"/>
  <c r="BI257"/>
  <c r="BH257"/>
  <c r="BG257"/>
  <c r="BF257"/>
  <c r="T257"/>
  <c r="R257"/>
  <c r="P257"/>
  <c r="BK257"/>
  <c r="J257"/>
  <c r="BE257"/>
  <c r="BI254"/>
  <c r="BH254"/>
  <c r="BG254"/>
  <c r="BF254"/>
  <c r="T254"/>
  <c r="R254"/>
  <c r="P254"/>
  <c r="BK254"/>
  <c r="J254"/>
  <c r="BE254"/>
  <c r="BI252"/>
  <c r="BH252"/>
  <c r="BG252"/>
  <c r="BF252"/>
  <c r="T252"/>
  <c r="T251"/>
  <c r="R252"/>
  <c r="R251"/>
  <c r="P252"/>
  <c r="P251"/>
  <c r="BK252"/>
  <c r="BK251"/>
  <c r="J251"/>
  <c r="J252"/>
  <c r="BE252"/>
  <c r="J64"/>
  <c r="BI248"/>
  <c r="BH248"/>
  <c r="BG248"/>
  <c r="BF248"/>
  <c r="T248"/>
  <c r="T247"/>
  <c r="R248"/>
  <c r="R247"/>
  <c r="P248"/>
  <c r="P247"/>
  <c r="BK248"/>
  <c r="BK247"/>
  <c r="J247"/>
  <c r="J248"/>
  <c r="BE248"/>
  <c r="J63"/>
  <c r="BI245"/>
  <c r="BH245"/>
  <c r="BG245"/>
  <c r="BF245"/>
  <c r="T245"/>
  <c r="R245"/>
  <c r="P245"/>
  <c r="BK245"/>
  <c r="J245"/>
  <c r="BE245"/>
  <c r="BI243"/>
  <c r="BH243"/>
  <c r="BG243"/>
  <c r="BF243"/>
  <c r="T243"/>
  <c r="R243"/>
  <c r="P243"/>
  <c r="BK243"/>
  <c r="J243"/>
  <c r="BE243"/>
  <c r="BI241"/>
  <c r="BH241"/>
  <c r="BG241"/>
  <c r="BF241"/>
  <c r="T241"/>
  <c r="R241"/>
  <c r="P241"/>
  <c r="BK241"/>
  <c r="J241"/>
  <c r="BE241"/>
  <c r="BI238"/>
  <c r="BH238"/>
  <c r="BG238"/>
  <c r="BF238"/>
  <c r="T238"/>
  <c r="R238"/>
  <c r="P238"/>
  <c r="BK238"/>
  <c r="J238"/>
  <c r="BE238"/>
  <c r="BI236"/>
  <c r="BH236"/>
  <c r="BG236"/>
  <c r="BF236"/>
  <c r="T236"/>
  <c r="R236"/>
  <c r="P236"/>
  <c r="BK236"/>
  <c r="J236"/>
  <c r="BE236"/>
  <c r="BI234"/>
  <c r="BH234"/>
  <c r="BG234"/>
  <c r="BF234"/>
  <c r="T234"/>
  <c r="R234"/>
  <c r="P234"/>
  <c r="BK234"/>
  <c r="J234"/>
  <c r="BE234"/>
  <c r="BI232"/>
  <c r="BH232"/>
  <c r="BG232"/>
  <c r="BF232"/>
  <c r="T232"/>
  <c r="R232"/>
  <c r="P232"/>
  <c r="BK232"/>
  <c r="J232"/>
  <c r="BE232"/>
  <c r="BI230"/>
  <c r="BH230"/>
  <c r="BG230"/>
  <c r="BF230"/>
  <c r="T230"/>
  <c r="R230"/>
  <c r="P230"/>
  <c r="BK230"/>
  <c r="J230"/>
  <c r="BE230"/>
  <c r="BI228"/>
  <c r="BH228"/>
  <c r="BG228"/>
  <c r="BF228"/>
  <c r="T228"/>
  <c r="R228"/>
  <c r="P228"/>
  <c r="BK228"/>
  <c r="J228"/>
  <c r="BE228"/>
  <c r="BI225"/>
  <c r="BH225"/>
  <c r="BG225"/>
  <c r="BF225"/>
  <c r="T225"/>
  <c r="R225"/>
  <c r="P225"/>
  <c r="BK225"/>
  <c r="J225"/>
  <c r="BE225"/>
  <c r="BI222"/>
  <c r="BH222"/>
  <c r="BG222"/>
  <c r="BF222"/>
  <c r="T222"/>
  <c r="R222"/>
  <c r="P222"/>
  <c r="BK222"/>
  <c r="J222"/>
  <c r="BE222"/>
  <c r="BI220"/>
  <c r="BH220"/>
  <c r="BG220"/>
  <c r="BF220"/>
  <c r="T220"/>
  <c r="R220"/>
  <c r="P220"/>
  <c r="BK220"/>
  <c r="J220"/>
  <c r="BE220"/>
  <c r="BI217"/>
  <c r="BH217"/>
  <c r="BG217"/>
  <c r="BF217"/>
  <c r="T217"/>
  <c r="R217"/>
  <c r="P217"/>
  <c r="BK217"/>
  <c r="J217"/>
  <c r="BE217"/>
  <c r="BI214"/>
  <c r="BH214"/>
  <c r="BG214"/>
  <c r="BF214"/>
  <c r="T214"/>
  <c r="R214"/>
  <c r="P214"/>
  <c r="BK214"/>
  <c r="J214"/>
  <c r="BE214"/>
  <c r="BI211"/>
  <c r="BH211"/>
  <c r="BG211"/>
  <c r="BF211"/>
  <c r="T211"/>
  <c r="T210"/>
  <c r="R211"/>
  <c r="R210"/>
  <c r="P211"/>
  <c r="P210"/>
  <c r="BK211"/>
  <c r="BK210"/>
  <c r="J210"/>
  <c r="J211"/>
  <c r="BE211"/>
  <c r="J62"/>
  <c r="BI207"/>
  <c r="BH207"/>
  <c r="BG207"/>
  <c r="BF207"/>
  <c r="T207"/>
  <c r="T206"/>
  <c r="R207"/>
  <c r="R206"/>
  <c r="P207"/>
  <c r="P206"/>
  <c r="BK207"/>
  <c r="BK206"/>
  <c r="J206"/>
  <c r="J207"/>
  <c r="BE207"/>
  <c r="J61"/>
  <c r="BI203"/>
  <c r="BH203"/>
  <c r="BG203"/>
  <c r="BF203"/>
  <c r="T203"/>
  <c r="T202"/>
  <c r="R203"/>
  <c r="R202"/>
  <c r="P203"/>
  <c r="P202"/>
  <c r="BK203"/>
  <c r="BK202"/>
  <c r="J202"/>
  <c r="J203"/>
  <c r="BE203"/>
  <c r="J60"/>
  <c r="BI199"/>
  <c r="BH199"/>
  <c r="BG199"/>
  <c r="BF199"/>
  <c r="T199"/>
  <c r="R199"/>
  <c r="P199"/>
  <c r="BK199"/>
  <c r="J199"/>
  <c r="BE199"/>
  <c r="BI190"/>
  <c r="BH190"/>
  <c r="BG190"/>
  <c r="BF190"/>
  <c r="T190"/>
  <c r="T189"/>
  <c r="R190"/>
  <c r="R189"/>
  <c r="P190"/>
  <c r="P189"/>
  <c r="BK190"/>
  <c r="BK189"/>
  <c r="J189"/>
  <c r="J190"/>
  <c r="BE190"/>
  <c r="J59"/>
  <c r="BI186"/>
  <c r="BH186"/>
  <c r="BG186"/>
  <c r="BF186"/>
  <c r="T186"/>
  <c r="R186"/>
  <c r="P186"/>
  <c r="BK186"/>
  <c r="J186"/>
  <c r="BE186"/>
  <c r="BI184"/>
  <c r="BH184"/>
  <c r="BG184"/>
  <c r="BF184"/>
  <c r="T184"/>
  <c r="R184"/>
  <c r="P184"/>
  <c r="BK184"/>
  <c r="J184"/>
  <c r="BE184"/>
  <c r="BI179"/>
  <c r="BH179"/>
  <c r="BG179"/>
  <c r="BF179"/>
  <c r="T179"/>
  <c r="R179"/>
  <c r="P179"/>
  <c r="BK179"/>
  <c r="J179"/>
  <c r="BE179"/>
  <c r="BI177"/>
  <c r="BH177"/>
  <c r="BG177"/>
  <c r="BF177"/>
  <c r="T177"/>
  <c r="R177"/>
  <c r="P177"/>
  <c r="BK177"/>
  <c r="J177"/>
  <c r="BE177"/>
  <c r="BI168"/>
  <c r="BH168"/>
  <c r="BG168"/>
  <c r="BF168"/>
  <c r="T168"/>
  <c r="R168"/>
  <c r="P168"/>
  <c r="BK168"/>
  <c r="J168"/>
  <c r="BE168"/>
  <c r="BI163"/>
  <c r="BH163"/>
  <c r="BG163"/>
  <c r="BF163"/>
  <c r="T163"/>
  <c r="R163"/>
  <c r="P163"/>
  <c r="BK163"/>
  <c r="J163"/>
  <c r="BE163"/>
  <c r="BI160"/>
  <c r="BH160"/>
  <c r="BG160"/>
  <c r="BF160"/>
  <c r="T160"/>
  <c r="R160"/>
  <c r="P160"/>
  <c r="BK160"/>
  <c r="J160"/>
  <c r="BE160"/>
  <c r="BI157"/>
  <c r="BH157"/>
  <c r="BG157"/>
  <c r="BF157"/>
  <c r="T157"/>
  <c r="R157"/>
  <c r="P157"/>
  <c r="BK157"/>
  <c r="J157"/>
  <c r="BE157"/>
  <c r="BI154"/>
  <c r="BH154"/>
  <c r="BG154"/>
  <c r="BF154"/>
  <c r="T154"/>
  <c r="R154"/>
  <c r="P154"/>
  <c r="BK154"/>
  <c r="J154"/>
  <c r="BE154"/>
  <c r="BI151"/>
  <c r="BH151"/>
  <c r="BG151"/>
  <c r="BF151"/>
  <c r="T151"/>
  <c r="R151"/>
  <c r="P151"/>
  <c r="BK151"/>
  <c r="J151"/>
  <c r="BE151"/>
  <c r="BI148"/>
  <c r="BH148"/>
  <c r="BG148"/>
  <c r="BF148"/>
  <c r="T148"/>
  <c r="R148"/>
  <c r="P148"/>
  <c r="BK148"/>
  <c r="J148"/>
  <c r="BE148"/>
  <c r="BI145"/>
  <c r="BH145"/>
  <c r="BG145"/>
  <c r="BF145"/>
  <c r="T145"/>
  <c r="R145"/>
  <c r="P145"/>
  <c r="BK145"/>
  <c r="J145"/>
  <c r="BE145"/>
  <c r="BI142"/>
  <c r="BH142"/>
  <c r="BG142"/>
  <c r="BF142"/>
  <c r="T142"/>
  <c r="R142"/>
  <c r="P142"/>
  <c r="BK142"/>
  <c r="J142"/>
  <c r="BE142"/>
  <c r="BI139"/>
  <c r="BH139"/>
  <c r="BG139"/>
  <c r="BF139"/>
  <c r="T139"/>
  <c r="R139"/>
  <c r="P139"/>
  <c r="BK139"/>
  <c r="J139"/>
  <c r="BE139"/>
  <c r="BI136"/>
  <c r="BH136"/>
  <c r="BG136"/>
  <c r="BF136"/>
  <c r="T136"/>
  <c r="R136"/>
  <c r="P136"/>
  <c r="BK136"/>
  <c r="J136"/>
  <c r="BE136"/>
  <c r="BI133"/>
  <c r="BH133"/>
  <c r="BG133"/>
  <c r="BF133"/>
  <c r="T133"/>
  <c r="R133"/>
  <c r="P133"/>
  <c r="BK133"/>
  <c r="J133"/>
  <c r="BE133"/>
  <c r="BI129"/>
  <c r="BH129"/>
  <c r="BG129"/>
  <c r="BF129"/>
  <c r="T129"/>
  <c r="R129"/>
  <c r="P129"/>
  <c r="BK129"/>
  <c r="J129"/>
  <c r="BE129"/>
  <c r="BI126"/>
  <c r="BH126"/>
  <c r="BG126"/>
  <c r="BF126"/>
  <c r="T126"/>
  <c r="R126"/>
  <c r="P126"/>
  <c r="BK126"/>
  <c r="J126"/>
  <c r="BE126"/>
  <c r="BI118"/>
  <c r="BH118"/>
  <c r="BG118"/>
  <c r="BF118"/>
  <c r="T118"/>
  <c r="R118"/>
  <c r="P118"/>
  <c r="BK118"/>
  <c r="J118"/>
  <c r="BE118"/>
  <c r="BI109"/>
  <c r="BH109"/>
  <c r="BG109"/>
  <c r="BF109"/>
  <c r="T109"/>
  <c r="R109"/>
  <c r="P109"/>
  <c r="BK109"/>
  <c r="J109"/>
  <c r="BE109"/>
  <c r="BI106"/>
  <c r="BH106"/>
  <c r="BG106"/>
  <c r="BF106"/>
  <c r="T106"/>
  <c r="R106"/>
  <c r="P106"/>
  <c r="BK106"/>
  <c r="J106"/>
  <c r="BE106"/>
  <c r="BI103"/>
  <c r="BH103"/>
  <c r="BG103"/>
  <c r="BF103"/>
  <c r="T103"/>
  <c r="R103"/>
  <c r="P103"/>
  <c r="BK103"/>
  <c r="J103"/>
  <c r="BE103"/>
  <c r="BI94"/>
  <c r="BH94"/>
  <c r="BG94"/>
  <c r="BF94"/>
  <c r="T94"/>
  <c r="R94"/>
  <c r="P94"/>
  <c r="BK94"/>
  <c r="J94"/>
  <c r="BE94"/>
  <c r="BI91"/>
  <c r="BH91"/>
  <c r="BG91"/>
  <c r="BF91"/>
  <c r="T91"/>
  <c r="R91"/>
  <c r="P91"/>
  <c r="BK91"/>
  <c r="J91"/>
  <c r="BE91"/>
  <c r="BI88"/>
  <c r="F34"/>
  <c i="1" r="BD54"/>
  <c i="4" r="BH88"/>
  <c r="F33"/>
  <c i="1" r="BC54"/>
  <c i="4" r="BG88"/>
  <c r="F32"/>
  <c i="1" r="BB54"/>
  <c i="4" r="BF88"/>
  <c r="J31"/>
  <c i="1" r="AW54"/>
  <c i="4" r="F31"/>
  <c i="1" r="BA54"/>
  <c i="4" r="T88"/>
  <c r="T87"/>
  <c r="T86"/>
  <c r="T85"/>
  <c r="R88"/>
  <c r="R87"/>
  <c r="R86"/>
  <c r="R85"/>
  <c r="P88"/>
  <c r="P87"/>
  <c r="P86"/>
  <c r="P85"/>
  <c i="1" r="AU54"/>
  <c i="4" r="BK88"/>
  <c r="BK87"/>
  <c r="J87"/>
  <c r="BK86"/>
  <c r="J86"/>
  <c r="BK85"/>
  <c r="J85"/>
  <c r="J56"/>
  <c r="J27"/>
  <c i="1" r="AG54"/>
  <c i="4" r="J88"/>
  <c r="BE88"/>
  <c r="J30"/>
  <c i="1" r="AV54"/>
  <c i="4" r="F30"/>
  <c i="1" r="AZ54"/>
  <c i="4" r="J58"/>
  <c r="J57"/>
  <c r="J81"/>
  <c r="F81"/>
  <c r="F79"/>
  <c r="E77"/>
  <c r="J51"/>
  <c r="F51"/>
  <c r="F49"/>
  <c r="E47"/>
  <c r="J36"/>
  <c r="J18"/>
  <c r="E18"/>
  <c r="F82"/>
  <c r="F52"/>
  <c r="J17"/>
  <c r="J12"/>
  <c r="J79"/>
  <c r="J49"/>
  <c r="E7"/>
  <c r="E75"/>
  <c r="E45"/>
  <c i="1" r="AY53"/>
  <c r="AX53"/>
  <c i="3" r="BI371"/>
  <c r="BH371"/>
  <c r="BG371"/>
  <c r="BF371"/>
  <c r="T371"/>
  <c r="T370"/>
  <c r="R371"/>
  <c r="R370"/>
  <c r="P371"/>
  <c r="P370"/>
  <c r="BK371"/>
  <c r="BK370"/>
  <c r="J370"/>
  <c r="J371"/>
  <c r="BE371"/>
  <c r="J65"/>
  <c r="BI367"/>
  <c r="BH367"/>
  <c r="BG367"/>
  <c r="BF367"/>
  <c r="T367"/>
  <c r="R367"/>
  <c r="P367"/>
  <c r="BK367"/>
  <c r="J367"/>
  <c r="BE367"/>
  <c r="BI364"/>
  <c r="BH364"/>
  <c r="BG364"/>
  <c r="BF364"/>
  <c r="T364"/>
  <c r="R364"/>
  <c r="P364"/>
  <c r="BK364"/>
  <c r="J364"/>
  <c r="BE364"/>
  <c r="BI361"/>
  <c r="BH361"/>
  <c r="BG361"/>
  <c r="BF361"/>
  <c r="T361"/>
  <c r="R361"/>
  <c r="P361"/>
  <c r="BK361"/>
  <c r="J361"/>
  <c r="BE361"/>
  <c r="BI359"/>
  <c r="BH359"/>
  <c r="BG359"/>
  <c r="BF359"/>
  <c r="T359"/>
  <c r="R359"/>
  <c r="P359"/>
  <c r="BK359"/>
  <c r="J359"/>
  <c r="BE359"/>
  <c r="BI352"/>
  <c r="BH352"/>
  <c r="BG352"/>
  <c r="BF352"/>
  <c r="T352"/>
  <c r="R352"/>
  <c r="P352"/>
  <c r="BK352"/>
  <c r="J352"/>
  <c r="BE352"/>
  <c r="BI350"/>
  <c r="BH350"/>
  <c r="BG350"/>
  <c r="BF350"/>
  <c r="T350"/>
  <c r="T349"/>
  <c r="R350"/>
  <c r="R349"/>
  <c r="P350"/>
  <c r="P349"/>
  <c r="BK350"/>
  <c r="BK349"/>
  <c r="J349"/>
  <c r="J350"/>
  <c r="BE350"/>
  <c r="J64"/>
  <c r="BI345"/>
  <c r="BH345"/>
  <c r="BG345"/>
  <c r="BF345"/>
  <c r="T345"/>
  <c r="R345"/>
  <c r="P345"/>
  <c r="BK345"/>
  <c r="J345"/>
  <c r="BE345"/>
  <c r="BI339"/>
  <c r="BH339"/>
  <c r="BG339"/>
  <c r="BF339"/>
  <c r="T339"/>
  <c r="T338"/>
  <c r="R339"/>
  <c r="R338"/>
  <c r="P339"/>
  <c r="P338"/>
  <c r="BK339"/>
  <c r="BK338"/>
  <c r="J338"/>
  <c r="J339"/>
  <c r="BE339"/>
  <c r="J63"/>
  <c r="BI336"/>
  <c r="BH336"/>
  <c r="BG336"/>
  <c r="BF336"/>
  <c r="T336"/>
  <c r="R336"/>
  <c r="P336"/>
  <c r="BK336"/>
  <c r="J336"/>
  <c r="BE336"/>
  <c r="BI334"/>
  <c r="BH334"/>
  <c r="BG334"/>
  <c r="BF334"/>
  <c r="T334"/>
  <c r="R334"/>
  <c r="P334"/>
  <c r="BK334"/>
  <c r="J334"/>
  <c r="BE334"/>
  <c r="BI331"/>
  <c r="BH331"/>
  <c r="BG331"/>
  <c r="BF331"/>
  <c r="T331"/>
  <c r="R331"/>
  <c r="P331"/>
  <c r="BK331"/>
  <c r="J331"/>
  <c r="BE331"/>
  <c r="BI328"/>
  <c r="BH328"/>
  <c r="BG328"/>
  <c r="BF328"/>
  <c r="T328"/>
  <c r="R328"/>
  <c r="P328"/>
  <c r="BK328"/>
  <c r="J328"/>
  <c r="BE328"/>
  <c r="BI325"/>
  <c r="BH325"/>
  <c r="BG325"/>
  <c r="BF325"/>
  <c r="T325"/>
  <c r="R325"/>
  <c r="P325"/>
  <c r="BK325"/>
  <c r="J325"/>
  <c r="BE325"/>
  <c r="BI322"/>
  <c r="BH322"/>
  <c r="BG322"/>
  <c r="BF322"/>
  <c r="T322"/>
  <c r="R322"/>
  <c r="P322"/>
  <c r="BK322"/>
  <c r="J322"/>
  <c r="BE322"/>
  <c r="BI319"/>
  <c r="BH319"/>
  <c r="BG319"/>
  <c r="BF319"/>
  <c r="T319"/>
  <c r="R319"/>
  <c r="P319"/>
  <c r="BK319"/>
  <c r="J319"/>
  <c r="BE319"/>
  <c r="BI316"/>
  <c r="BH316"/>
  <c r="BG316"/>
  <c r="BF316"/>
  <c r="T316"/>
  <c r="R316"/>
  <c r="P316"/>
  <c r="BK316"/>
  <c r="J316"/>
  <c r="BE316"/>
  <c r="BI314"/>
  <c r="BH314"/>
  <c r="BG314"/>
  <c r="BF314"/>
  <c r="T314"/>
  <c r="R314"/>
  <c r="P314"/>
  <c r="BK314"/>
  <c r="J314"/>
  <c r="BE314"/>
  <c r="BI311"/>
  <c r="BH311"/>
  <c r="BG311"/>
  <c r="BF311"/>
  <c r="T311"/>
  <c r="R311"/>
  <c r="P311"/>
  <c r="BK311"/>
  <c r="J311"/>
  <c r="BE311"/>
  <c r="BI309"/>
  <c r="BH309"/>
  <c r="BG309"/>
  <c r="BF309"/>
  <c r="T309"/>
  <c r="R309"/>
  <c r="P309"/>
  <c r="BK309"/>
  <c r="J309"/>
  <c r="BE309"/>
  <c r="BI305"/>
  <c r="BH305"/>
  <c r="BG305"/>
  <c r="BF305"/>
  <c r="T305"/>
  <c r="R305"/>
  <c r="P305"/>
  <c r="BK305"/>
  <c r="J305"/>
  <c r="BE305"/>
  <c r="BI302"/>
  <c r="BH302"/>
  <c r="BG302"/>
  <c r="BF302"/>
  <c r="T302"/>
  <c r="R302"/>
  <c r="P302"/>
  <c r="BK302"/>
  <c r="J302"/>
  <c r="BE302"/>
  <c r="BI299"/>
  <c r="BH299"/>
  <c r="BG299"/>
  <c r="BF299"/>
  <c r="T299"/>
  <c r="T298"/>
  <c r="R299"/>
  <c r="R298"/>
  <c r="P299"/>
  <c r="P298"/>
  <c r="BK299"/>
  <c r="BK298"/>
  <c r="J298"/>
  <c r="J299"/>
  <c r="BE299"/>
  <c r="J62"/>
  <c r="BI294"/>
  <c r="BH294"/>
  <c r="BG294"/>
  <c r="BF294"/>
  <c r="T294"/>
  <c r="R294"/>
  <c r="P294"/>
  <c r="BK294"/>
  <c r="J294"/>
  <c r="BE294"/>
  <c r="BI289"/>
  <c r="BH289"/>
  <c r="BG289"/>
  <c r="BF289"/>
  <c r="T289"/>
  <c r="R289"/>
  <c r="P289"/>
  <c r="BK289"/>
  <c r="J289"/>
  <c r="BE289"/>
  <c r="BI286"/>
  <c r="BH286"/>
  <c r="BG286"/>
  <c r="BF286"/>
  <c r="T286"/>
  <c r="T285"/>
  <c r="R286"/>
  <c r="R285"/>
  <c r="P286"/>
  <c r="P285"/>
  <c r="BK286"/>
  <c r="BK285"/>
  <c r="J285"/>
  <c r="J286"/>
  <c r="BE286"/>
  <c r="J61"/>
  <c r="BI277"/>
  <c r="BH277"/>
  <c r="BG277"/>
  <c r="BF277"/>
  <c r="T277"/>
  <c r="T276"/>
  <c r="R277"/>
  <c r="R276"/>
  <c r="P277"/>
  <c r="P276"/>
  <c r="BK277"/>
  <c r="BK276"/>
  <c r="J276"/>
  <c r="J277"/>
  <c r="BE277"/>
  <c r="J60"/>
  <c r="BI273"/>
  <c r="BH273"/>
  <c r="BG273"/>
  <c r="BF273"/>
  <c r="T273"/>
  <c r="R273"/>
  <c r="P273"/>
  <c r="BK273"/>
  <c r="J273"/>
  <c r="BE273"/>
  <c r="BI265"/>
  <c r="BH265"/>
  <c r="BG265"/>
  <c r="BF265"/>
  <c r="T265"/>
  <c r="T264"/>
  <c r="R265"/>
  <c r="R264"/>
  <c r="P265"/>
  <c r="P264"/>
  <c r="BK265"/>
  <c r="BK264"/>
  <c r="J264"/>
  <c r="J265"/>
  <c r="BE265"/>
  <c r="J59"/>
  <c r="BI261"/>
  <c r="BH261"/>
  <c r="BG261"/>
  <c r="BF261"/>
  <c r="T261"/>
  <c r="R261"/>
  <c r="P261"/>
  <c r="BK261"/>
  <c r="J261"/>
  <c r="BE261"/>
  <c r="BI257"/>
  <c r="BH257"/>
  <c r="BG257"/>
  <c r="BF257"/>
  <c r="T257"/>
  <c r="R257"/>
  <c r="P257"/>
  <c r="BK257"/>
  <c r="J257"/>
  <c r="BE257"/>
  <c r="BI255"/>
  <c r="BH255"/>
  <c r="BG255"/>
  <c r="BF255"/>
  <c r="T255"/>
  <c r="R255"/>
  <c r="P255"/>
  <c r="BK255"/>
  <c r="J255"/>
  <c r="BE255"/>
  <c r="BI245"/>
  <c r="BH245"/>
  <c r="BG245"/>
  <c r="BF245"/>
  <c r="T245"/>
  <c r="R245"/>
  <c r="P245"/>
  <c r="BK245"/>
  <c r="J245"/>
  <c r="BE245"/>
  <c r="BI243"/>
  <c r="BH243"/>
  <c r="BG243"/>
  <c r="BF243"/>
  <c r="T243"/>
  <c r="R243"/>
  <c r="P243"/>
  <c r="BK243"/>
  <c r="J243"/>
  <c r="BE243"/>
  <c r="BI234"/>
  <c r="BH234"/>
  <c r="BG234"/>
  <c r="BF234"/>
  <c r="T234"/>
  <c r="R234"/>
  <c r="P234"/>
  <c r="BK234"/>
  <c r="J234"/>
  <c r="BE234"/>
  <c r="BI230"/>
  <c r="BH230"/>
  <c r="BG230"/>
  <c r="BF230"/>
  <c r="T230"/>
  <c r="R230"/>
  <c r="P230"/>
  <c r="BK230"/>
  <c r="J230"/>
  <c r="BE230"/>
  <c r="BI226"/>
  <c r="BH226"/>
  <c r="BG226"/>
  <c r="BF226"/>
  <c r="T226"/>
  <c r="R226"/>
  <c r="P226"/>
  <c r="BK226"/>
  <c r="J226"/>
  <c r="BE226"/>
  <c r="BI223"/>
  <c r="BH223"/>
  <c r="BG223"/>
  <c r="BF223"/>
  <c r="T223"/>
  <c r="R223"/>
  <c r="P223"/>
  <c r="BK223"/>
  <c r="J223"/>
  <c r="BE223"/>
  <c r="BI220"/>
  <c r="BH220"/>
  <c r="BG220"/>
  <c r="BF220"/>
  <c r="T220"/>
  <c r="R220"/>
  <c r="P220"/>
  <c r="BK220"/>
  <c r="J220"/>
  <c r="BE220"/>
  <c r="BI217"/>
  <c r="BH217"/>
  <c r="BG217"/>
  <c r="BF217"/>
  <c r="T217"/>
  <c r="R217"/>
  <c r="P217"/>
  <c r="BK217"/>
  <c r="J217"/>
  <c r="BE217"/>
  <c r="BI214"/>
  <c r="BH214"/>
  <c r="BG214"/>
  <c r="BF214"/>
  <c r="T214"/>
  <c r="R214"/>
  <c r="P214"/>
  <c r="BK214"/>
  <c r="J214"/>
  <c r="BE214"/>
  <c r="BI206"/>
  <c r="BH206"/>
  <c r="BG206"/>
  <c r="BF206"/>
  <c r="T206"/>
  <c r="R206"/>
  <c r="P206"/>
  <c r="BK206"/>
  <c r="J206"/>
  <c r="BE206"/>
  <c r="BI198"/>
  <c r="BH198"/>
  <c r="BG198"/>
  <c r="BF198"/>
  <c r="T198"/>
  <c r="R198"/>
  <c r="P198"/>
  <c r="BK198"/>
  <c r="J198"/>
  <c r="BE198"/>
  <c r="BI195"/>
  <c r="BH195"/>
  <c r="BG195"/>
  <c r="BF195"/>
  <c r="T195"/>
  <c r="R195"/>
  <c r="P195"/>
  <c r="BK195"/>
  <c r="J195"/>
  <c r="BE195"/>
  <c r="BI187"/>
  <c r="BH187"/>
  <c r="BG187"/>
  <c r="BF187"/>
  <c r="T187"/>
  <c r="R187"/>
  <c r="P187"/>
  <c r="BK187"/>
  <c r="J187"/>
  <c r="BE187"/>
  <c r="BI184"/>
  <c r="BH184"/>
  <c r="BG184"/>
  <c r="BF184"/>
  <c r="T184"/>
  <c r="R184"/>
  <c r="P184"/>
  <c r="BK184"/>
  <c r="J184"/>
  <c r="BE184"/>
  <c r="BI180"/>
  <c r="BH180"/>
  <c r="BG180"/>
  <c r="BF180"/>
  <c r="T180"/>
  <c r="R180"/>
  <c r="P180"/>
  <c r="BK180"/>
  <c r="J180"/>
  <c r="BE180"/>
  <c r="BI177"/>
  <c r="BH177"/>
  <c r="BG177"/>
  <c r="BF177"/>
  <c r="T177"/>
  <c r="R177"/>
  <c r="P177"/>
  <c r="BK177"/>
  <c r="J177"/>
  <c r="BE177"/>
  <c r="BI159"/>
  <c r="BH159"/>
  <c r="BG159"/>
  <c r="BF159"/>
  <c r="T159"/>
  <c r="R159"/>
  <c r="P159"/>
  <c r="BK159"/>
  <c r="J159"/>
  <c r="BE159"/>
  <c r="BI146"/>
  <c r="BH146"/>
  <c r="BG146"/>
  <c r="BF146"/>
  <c r="T146"/>
  <c r="R146"/>
  <c r="P146"/>
  <c r="BK146"/>
  <c r="J146"/>
  <c r="BE146"/>
  <c r="BI143"/>
  <c r="BH143"/>
  <c r="BG143"/>
  <c r="BF143"/>
  <c r="T143"/>
  <c r="R143"/>
  <c r="P143"/>
  <c r="BK143"/>
  <c r="J143"/>
  <c r="BE143"/>
  <c r="BI140"/>
  <c r="BH140"/>
  <c r="BG140"/>
  <c r="BF140"/>
  <c r="T140"/>
  <c r="R140"/>
  <c r="P140"/>
  <c r="BK140"/>
  <c r="J140"/>
  <c r="BE140"/>
  <c r="BI137"/>
  <c r="BH137"/>
  <c r="BG137"/>
  <c r="BF137"/>
  <c r="T137"/>
  <c r="R137"/>
  <c r="P137"/>
  <c r="BK137"/>
  <c r="J137"/>
  <c r="BE137"/>
  <c r="BI134"/>
  <c r="BH134"/>
  <c r="BG134"/>
  <c r="BF134"/>
  <c r="T134"/>
  <c r="R134"/>
  <c r="P134"/>
  <c r="BK134"/>
  <c r="J134"/>
  <c r="BE134"/>
  <c r="BI131"/>
  <c r="BH131"/>
  <c r="BG131"/>
  <c r="BF131"/>
  <c r="T131"/>
  <c r="R131"/>
  <c r="P131"/>
  <c r="BK131"/>
  <c r="J131"/>
  <c r="BE131"/>
  <c r="BI128"/>
  <c r="BH128"/>
  <c r="BG128"/>
  <c r="BF128"/>
  <c r="T128"/>
  <c r="R128"/>
  <c r="P128"/>
  <c r="BK128"/>
  <c r="J128"/>
  <c r="BE128"/>
  <c r="BI125"/>
  <c r="BH125"/>
  <c r="BG125"/>
  <c r="BF125"/>
  <c r="T125"/>
  <c r="R125"/>
  <c r="P125"/>
  <c r="BK125"/>
  <c r="J125"/>
  <c r="BE125"/>
  <c r="BI118"/>
  <c r="BH118"/>
  <c r="BG118"/>
  <c r="BF118"/>
  <c r="T118"/>
  <c r="R118"/>
  <c r="P118"/>
  <c r="BK118"/>
  <c r="J118"/>
  <c r="BE118"/>
  <c r="BI109"/>
  <c r="BH109"/>
  <c r="BG109"/>
  <c r="BF109"/>
  <c r="T109"/>
  <c r="R109"/>
  <c r="P109"/>
  <c r="BK109"/>
  <c r="J109"/>
  <c r="BE109"/>
  <c r="BI101"/>
  <c r="BH101"/>
  <c r="BG101"/>
  <c r="BF101"/>
  <c r="T101"/>
  <c r="R101"/>
  <c r="P101"/>
  <c r="BK101"/>
  <c r="J101"/>
  <c r="BE101"/>
  <c r="BI95"/>
  <c r="BH95"/>
  <c r="BG95"/>
  <c r="BF95"/>
  <c r="T95"/>
  <c r="R95"/>
  <c r="P95"/>
  <c r="BK95"/>
  <c r="J95"/>
  <c r="BE95"/>
  <c r="BI91"/>
  <c r="BH91"/>
  <c r="BG91"/>
  <c r="BF91"/>
  <c r="T91"/>
  <c r="R91"/>
  <c r="P91"/>
  <c r="BK91"/>
  <c r="J91"/>
  <c r="BE91"/>
  <c r="BI88"/>
  <c r="F34"/>
  <c i="1" r="BD53"/>
  <c i="3" r="BH88"/>
  <c r="F33"/>
  <c i="1" r="BC53"/>
  <c i="3" r="BG88"/>
  <c r="F32"/>
  <c i="1" r="BB53"/>
  <c i="3" r="BF88"/>
  <c r="J31"/>
  <c i="1" r="AW53"/>
  <c i="3" r="F31"/>
  <c i="1" r="BA53"/>
  <c i="3" r="T88"/>
  <c r="T87"/>
  <c r="T86"/>
  <c r="T85"/>
  <c r="R88"/>
  <c r="R87"/>
  <c r="R86"/>
  <c r="R85"/>
  <c r="P88"/>
  <c r="P87"/>
  <c r="P86"/>
  <c r="P85"/>
  <c i="1" r="AU53"/>
  <c i="3" r="BK88"/>
  <c r="BK87"/>
  <c r="J87"/>
  <c r="BK86"/>
  <c r="J86"/>
  <c r="BK85"/>
  <c r="J85"/>
  <c r="J56"/>
  <c r="J27"/>
  <c i="1" r="AG53"/>
  <c i="3" r="J88"/>
  <c r="BE88"/>
  <c r="J30"/>
  <c i="1" r="AV53"/>
  <c i="3" r="F30"/>
  <c i="1" r="AZ53"/>
  <c i="3" r="J58"/>
  <c r="J57"/>
  <c r="J81"/>
  <c r="F81"/>
  <c r="F79"/>
  <c r="E77"/>
  <c r="J51"/>
  <c r="F51"/>
  <c r="F49"/>
  <c r="E47"/>
  <c r="J36"/>
  <c r="J18"/>
  <c r="E18"/>
  <c r="F82"/>
  <c r="F52"/>
  <c r="J17"/>
  <c r="J12"/>
  <c r="J79"/>
  <c r="J49"/>
  <c r="E7"/>
  <c r="E75"/>
  <c r="E45"/>
  <c i="1" r="AY52"/>
  <c r="AX52"/>
  <c i="2" r="BI536"/>
  <c r="BH536"/>
  <c r="BG536"/>
  <c r="BF536"/>
  <c r="T536"/>
  <c r="T535"/>
  <c r="R536"/>
  <c r="R535"/>
  <c r="P536"/>
  <c r="P535"/>
  <c r="BK536"/>
  <c r="BK535"/>
  <c r="J535"/>
  <c r="J536"/>
  <c r="BE536"/>
  <c r="J65"/>
  <c r="BI532"/>
  <c r="BH532"/>
  <c r="BG532"/>
  <c r="BF532"/>
  <c r="T532"/>
  <c r="R532"/>
  <c r="P532"/>
  <c r="BK532"/>
  <c r="J532"/>
  <c r="BE532"/>
  <c r="BI529"/>
  <c r="BH529"/>
  <c r="BG529"/>
  <c r="BF529"/>
  <c r="T529"/>
  <c r="R529"/>
  <c r="P529"/>
  <c r="BK529"/>
  <c r="J529"/>
  <c r="BE529"/>
  <c r="BI526"/>
  <c r="BH526"/>
  <c r="BG526"/>
  <c r="BF526"/>
  <c r="T526"/>
  <c r="R526"/>
  <c r="P526"/>
  <c r="BK526"/>
  <c r="J526"/>
  <c r="BE526"/>
  <c r="BI524"/>
  <c r="BH524"/>
  <c r="BG524"/>
  <c r="BF524"/>
  <c r="T524"/>
  <c r="R524"/>
  <c r="P524"/>
  <c r="BK524"/>
  <c r="J524"/>
  <c r="BE524"/>
  <c r="BI521"/>
  <c r="BH521"/>
  <c r="BG521"/>
  <c r="BF521"/>
  <c r="T521"/>
  <c r="R521"/>
  <c r="P521"/>
  <c r="BK521"/>
  <c r="J521"/>
  <c r="BE521"/>
  <c r="BI519"/>
  <c r="BH519"/>
  <c r="BG519"/>
  <c r="BF519"/>
  <c r="T519"/>
  <c r="T518"/>
  <c r="R519"/>
  <c r="R518"/>
  <c r="P519"/>
  <c r="P518"/>
  <c r="BK519"/>
  <c r="BK518"/>
  <c r="J518"/>
  <c r="J519"/>
  <c r="BE519"/>
  <c r="J64"/>
  <c r="BI505"/>
  <c r="BH505"/>
  <c r="BG505"/>
  <c r="BF505"/>
  <c r="T505"/>
  <c r="T504"/>
  <c r="R505"/>
  <c r="R504"/>
  <c r="P505"/>
  <c r="P504"/>
  <c r="BK505"/>
  <c r="BK504"/>
  <c r="J504"/>
  <c r="J505"/>
  <c r="BE505"/>
  <c r="J63"/>
  <c r="BI498"/>
  <c r="BH498"/>
  <c r="BG498"/>
  <c r="BF498"/>
  <c r="T498"/>
  <c r="R498"/>
  <c r="P498"/>
  <c r="BK498"/>
  <c r="J498"/>
  <c r="BE498"/>
  <c r="BI496"/>
  <c r="BH496"/>
  <c r="BG496"/>
  <c r="BF496"/>
  <c r="T496"/>
  <c r="R496"/>
  <c r="P496"/>
  <c r="BK496"/>
  <c r="J496"/>
  <c r="BE496"/>
  <c r="BI494"/>
  <c r="BH494"/>
  <c r="BG494"/>
  <c r="BF494"/>
  <c r="T494"/>
  <c r="R494"/>
  <c r="P494"/>
  <c r="BK494"/>
  <c r="J494"/>
  <c r="BE494"/>
  <c r="BI491"/>
  <c r="BH491"/>
  <c r="BG491"/>
  <c r="BF491"/>
  <c r="T491"/>
  <c r="R491"/>
  <c r="P491"/>
  <c r="BK491"/>
  <c r="J491"/>
  <c r="BE491"/>
  <c r="BI488"/>
  <c r="BH488"/>
  <c r="BG488"/>
  <c r="BF488"/>
  <c r="T488"/>
  <c r="R488"/>
  <c r="P488"/>
  <c r="BK488"/>
  <c r="J488"/>
  <c r="BE488"/>
  <c r="BI485"/>
  <c r="BH485"/>
  <c r="BG485"/>
  <c r="BF485"/>
  <c r="T485"/>
  <c r="R485"/>
  <c r="P485"/>
  <c r="BK485"/>
  <c r="J485"/>
  <c r="BE485"/>
  <c r="BI482"/>
  <c r="BH482"/>
  <c r="BG482"/>
  <c r="BF482"/>
  <c r="T482"/>
  <c r="R482"/>
  <c r="P482"/>
  <c r="BK482"/>
  <c r="J482"/>
  <c r="BE482"/>
  <c r="BI479"/>
  <c r="BH479"/>
  <c r="BG479"/>
  <c r="BF479"/>
  <c r="T479"/>
  <c r="R479"/>
  <c r="P479"/>
  <c r="BK479"/>
  <c r="J479"/>
  <c r="BE479"/>
  <c r="BI476"/>
  <c r="BH476"/>
  <c r="BG476"/>
  <c r="BF476"/>
  <c r="T476"/>
  <c r="R476"/>
  <c r="P476"/>
  <c r="BK476"/>
  <c r="J476"/>
  <c r="BE476"/>
  <c r="BI473"/>
  <c r="BH473"/>
  <c r="BG473"/>
  <c r="BF473"/>
  <c r="T473"/>
  <c r="R473"/>
  <c r="P473"/>
  <c r="BK473"/>
  <c r="J473"/>
  <c r="BE473"/>
  <c r="BI470"/>
  <c r="BH470"/>
  <c r="BG470"/>
  <c r="BF470"/>
  <c r="T470"/>
  <c r="R470"/>
  <c r="P470"/>
  <c r="BK470"/>
  <c r="J470"/>
  <c r="BE470"/>
  <c r="BI467"/>
  <c r="BH467"/>
  <c r="BG467"/>
  <c r="BF467"/>
  <c r="T467"/>
  <c r="R467"/>
  <c r="P467"/>
  <c r="BK467"/>
  <c r="J467"/>
  <c r="BE467"/>
  <c r="BI464"/>
  <c r="BH464"/>
  <c r="BG464"/>
  <c r="BF464"/>
  <c r="T464"/>
  <c r="R464"/>
  <c r="P464"/>
  <c r="BK464"/>
  <c r="J464"/>
  <c r="BE464"/>
  <c r="BI461"/>
  <c r="BH461"/>
  <c r="BG461"/>
  <c r="BF461"/>
  <c r="T461"/>
  <c r="R461"/>
  <c r="P461"/>
  <c r="BK461"/>
  <c r="J461"/>
  <c r="BE461"/>
  <c r="BI458"/>
  <c r="BH458"/>
  <c r="BG458"/>
  <c r="BF458"/>
  <c r="T458"/>
  <c r="R458"/>
  <c r="P458"/>
  <c r="BK458"/>
  <c r="J458"/>
  <c r="BE458"/>
  <c r="BI451"/>
  <c r="BH451"/>
  <c r="BG451"/>
  <c r="BF451"/>
  <c r="T451"/>
  <c r="R451"/>
  <c r="P451"/>
  <c r="BK451"/>
  <c r="J451"/>
  <c r="BE451"/>
  <c r="BI449"/>
  <c r="BH449"/>
  <c r="BG449"/>
  <c r="BF449"/>
  <c r="T449"/>
  <c r="R449"/>
  <c r="P449"/>
  <c r="BK449"/>
  <c r="J449"/>
  <c r="BE449"/>
  <c r="BI446"/>
  <c r="BH446"/>
  <c r="BG446"/>
  <c r="BF446"/>
  <c r="T446"/>
  <c r="R446"/>
  <c r="P446"/>
  <c r="BK446"/>
  <c r="J446"/>
  <c r="BE446"/>
  <c r="BI444"/>
  <c r="BH444"/>
  <c r="BG444"/>
  <c r="BF444"/>
  <c r="T444"/>
  <c r="R444"/>
  <c r="P444"/>
  <c r="BK444"/>
  <c r="J444"/>
  <c r="BE444"/>
  <c r="BI441"/>
  <c r="BH441"/>
  <c r="BG441"/>
  <c r="BF441"/>
  <c r="T441"/>
  <c r="R441"/>
  <c r="P441"/>
  <c r="BK441"/>
  <c r="J441"/>
  <c r="BE441"/>
  <c r="BI430"/>
  <c r="BH430"/>
  <c r="BG430"/>
  <c r="BF430"/>
  <c r="T430"/>
  <c r="R430"/>
  <c r="P430"/>
  <c r="BK430"/>
  <c r="J430"/>
  <c r="BE430"/>
  <c r="BI421"/>
  <c r="BH421"/>
  <c r="BG421"/>
  <c r="BF421"/>
  <c r="T421"/>
  <c r="T420"/>
  <c r="R421"/>
  <c r="R420"/>
  <c r="P421"/>
  <c r="P420"/>
  <c r="BK421"/>
  <c r="BK420"/>
  <c r="J420"/>
  <c r="J421"/>
  <c r="BE421"/>
  <c r="J62"/>
  <c r="BI407"/>
  <c r="BH407"/>
  <c r="BG407"/>
  <c r="BF407"/>
  <c r="T407"/>
  <c r="T406"/>
  <c r="R407"/>
  <c r="R406"/>
  <c r="P407"/>
  <c r="P406"/>
  <c r="BK407"/>
  <c r="BK406"/>
  <c r="J406"/>
  <c r="J407"/>
  <c r="BE407"/>
  <c r="J61"/>
  <c r="BI403"/>
  <c r="BH403"/>
  <c r="BG403"/>
  <c r="BF403"/>
  <c r="T403"/>
  <c r="R403"/>
  <c r="P403"/>
  <c r="BK403"/>
  <c r="J403"/>
  <c r="BE403"/>
  <c r="BI400"/>
  <c r="BH400"/>
  <c r="BG400"/>
  <c r="BF400"/>
  <c r="T400"/>
  <c r="R400"/>
  <c r="P400"/>
  <c r="BK400"/>
  <c r="J400"/>
  <c r="BE400"/>
  <c r="BI397"/>
  <c r="BH397"/>
  <c r="BG397"/>
  <c r="BF397"/>
  <c r="T397"/>
  <c r="R397"/>
  <c r="P397"/>
  <c r="BK397"/>
  <c r="J397"/>
  <c r="BE397"/>
  <c r="BI380"/>
  <c r="BH380"/>
  <c r="BG380"/>
  <c r="BF380"/>
  <c r="T380"/>
  <c r="T379"/>
  <c r="R380"/>
  <c r="R379"/>
  <c r="P380"/>
  <c r="P379"/>
  <c r="BK380"/>
  <c r="BK379"/>
  <c r="J379"/>
  <c r="J380"/>
  <c r="BE380"/>
  <c r="J60"/>
  <c r="BI375"/>
  <c r="BH375"/>
  <c r="BG375"/>
  <c r="BF375"/>
  <c r="T375"/>
  <c r="R375"/>
  <c r="P375"/>
  <c r="BK375"/>
  <c r="J375"/>
  <c r="BE375"/>
  <c r="BI372"/>
  <c r="BH372"/>
  <c r="BG372"/>
  <c r="BF372"/>
  <c r="T372"/>
  <c r="R372"/>
  <c r="P372"/>
  <c r="BK372"/>
  <c r="J372"/>
  <c r="BE372"/>
  <c r="BI369"/>
  <c r="BH369"/>
  <c r="BG369"/>
  <c r="BF369"/>
  <c r="T369"/>
  <c r="R369"/>
  <c r="P369"/>
  <c r="BK369"/>
  <c r="J369"/>
  <c r="BE369"/>
  <c r="BI361"/>
  <c r="BH361"/>
  <c r="BG361"/>
  <c r="BF361"/>
  <c r="T361"/>
  <c r="T360"/>
  <c r="R361"/>
  <c r="R360"/>
  <c r="P361"/>
  <c r="P360"/>
  <c r="BK361"/>
  <c r="BK360"/>
  <c r="J360"/>
  <c r="J361"/>
  <c r="BE361"/>
  <c r="J59"/>
  <c r="BI357"/>
  <c r="BH357"/>
  <c r="BG357"/>
  <c r="BF357"/>
  <c r="T357"/>
  <c r="R357"/>
  <c r="P357"/>
  <c r="BK357"/>
  <c r="J357"/>
  <c r="BE357"/>
  <c r="BI355"/>
  <c r="BH355"/>
  <c r="BG355"/>
  <c r="BF355"/>
  <c r="T355"/>
  <c r="R355"/>
  <c r="P355"/>
  <c r="BK355"/>
  <c r="J355"/>
  <c r="BE355"/>
  <c r="BI331"/>
  <c r="BH331"/>
  <c r="BG331"/>
  <c r="BF331"/>
  <c r="T331"/>
  <c r="R331"/>
  <c r="P331"/>
  <c r="BK331"/>
  <c r="J331"/>
  <c r="BE331"/>
  <c r="BI329"/>
  <c r="BH329"/>
  <c r="BG329"/>
  <c r="BF329"/>
  <c r="T329"/>
  <c r="R329"/>
  <c r="P329"/>
  <c r="BK329"/>
  <c r="J329"/>
  <c r="BE329"/>
  <c r="BI315"/>
  <c r="BH315"/>
  <c r="BG315"/>
  <c r="BF315"/>
  <c r="T315"/>
  <c r="R315"/>
  <c r="P315"/>
  <c r="BK315"/>
  <c r="J315"/>
  <c r="BE315"/>
  <c r="BI309"/>
  <c r="BH309"/>
  <c r="BG309"/>
  <c r="BF309"/>
  <c r="T309"/>
  <c r="R309"/>
  <c r="P309"/>
  <c r="BK309"/>
  <c r="J309"/>
  <c r="BE309"/>
  <c r="BI306"/>
  <c r="BH306"/>
  <c r="BG306"/>
  <c r="BF306"/>
  <c r="T306"/>
  <c r="R306"/>
  <c r="P306"/>
  <c r="BK306"/>
  <c r="J306"/>
  <c r="BE306"/>
  <c r="BI303"/>
  <c r="BH303"/>
  <c r="BG303"/>
  <c r="BF303"/>
  <c r="T303"/>
  <c r="R303"/>
  <c r="P303"/>
  <c r="BK303"/>
  <c r="J303"/>
  <c r="BE303"/>
  <c r="BI298"/>
  <c r="BH298"/>
  <c r="BG298"/>
  <c r="BF298"/>
  <c r="T298"/>
  <c r="R298"/>
  <c r="P298"/>
  <c r="BK298"/>
  <c r="J298"/>
  <c r="BE298"/>
  <c r="BI295"/>
  <c r="BH295"/>
  <c r="BG295"/>
  <c r="BF295"/>
  <c r="T295"/>
  <c r="R295"/>
  <c r="P295"/>
  <c r="BK295"/>
  <c r="J295"/>
  <c r="BE295"/>
  <c r="BI273"/>
  <c r="BH273"/>
  <c r="BG273"/>
  <c r="BF273"/>
  <c r="T273"/>
  <c r="R273"/>
  <c r="P273"/>
  <c r="BK273"/>
  <c r="J273"/>
  <c r="BE273"/>
  <c r="BI259"/>
  <c r="BH259"/>
  <c r="BG259"/>
  <c r="BF259"/>
  <c r="T259"/>
  <c r="R259"/>
  <c r="P259"/>
  <c r="BK259"/>
  <c r="J259"/>
  <c r="BE259"/>
  <c r="BI250"/>
  <c r="BH250"/>
  <c r="BG250"/>
  <c r="BF250"/>
  <c r="T250"/>
  <c r="R250"/>
  <c r="P250"/>
  <c r="BK250"/>
  <c r="J250"/>
  <c r="BE250"/>
  <c r="BI245"/>
  <c r="BH245"/>
  <c r="BG245"/>
  <c r="BF245"/>
  <c r="T245"/>
  <c r="R245"/>
  <c r="P245"/>
  <c r="BK245"/>
  <c r="J245"/>
  <c r="BE245"/>
  <c r="BI236"/>
  <c r="BH236"/>
  <c r="BG236"/>
  <c r="BF236"/>
  <c r="T236"/>
  <c r="R236"/>
  <c r="P236"/>
  <c r="BK236"/>
  <c r="J236"/>
  <c r="BE236"/>
  <c r="BI231"/>
  <c r="BH231"/>
  <c r="BG231"/>
  <c r="BF231"/>
  <c r="T231"/>
  <c r="R231"/>
  <c r="P231"/>
  <c r="BK231"/>
  <c r="J231"/>
  <c r="BE231"/>
  <c r="BI228"/>
  <c r="BH228"/>
  <c r="BG228"/>
  <c r="BF228"/>
  <c r="T228"/>
  <c r="R228"/>
  <c r="P228"/>
  <c r="BK228"/>
  <c r="J228"/>
  <c r="BE228"/>
  <c r="BI219"/>
  <c r="BH219"/>
  <c r="BG219"/>
  <c r="BF219"/>
  <c r="T219"/>
  <c r="R219"/>
  <c r="P219"/>
  <c r="BK219"/>
  <c r="J219"/>
  <c r="BE219"/>
  <c r="BI216"/>
  <c r="BH216"/>
  <c r="BG216"/>
  <c r="BF216"/>
  <c r="T216"/>
  <c r="R216"/>
  <c r="P216"/>
  <c r="BK216"/>
  <c r="J216"/>
  <c r="BE216"/>
  <c r="BI212"/>
  <c r="BH212"/>
  <c r="BG212"/>
  <c r="BF212"/>
  <c r="T212"/>
  <c r="R212"/>
  <c r="P212"/>
  <c r="BK212"/>
  <c r="J212"/>
  <c r="BE212"/>
  <c r="BI209"/>
  <c r="BH209"/>
  <c r="BG209"/>
  <c r="BF209"/>
  <c r="T209"/>
  <c r="R209"/>
  <c r="P209"/>
  <c r="BK209"/>
  <c r="J209"/>
  <c r="BE209"/>
  <c r="BI176"/>
  <c r="BH176"/>
  <c r="BG176"/>
  <c r="BF176"/>
  <c r="T176"/>
  <c r="R176"/>
  <c r="P176"/>
  <c r="BK176"/>
  <c r="J176"/>
  <c r="BE176"/>
  <c r="BI161"/>
  <c r="BH161"/>
  <c r="BG161"/>
  <c r="BF161"/>
  <c r="T161"/>
  <c r="R161"/>
  <c r="P161"/>
  <c r="BK161"/>
  <c r="J161"/>
  <c r="BE161"/>
  <c r="BI158"/>
  <c r="BH158"/>
  <c r="BG158"/>
  <c r="BF158"/>
  <c r="T158"/>
  <c r="R158"/>
  <c r="P158"/>
  <c r="BK158"/>
  <c r="J158"/>
  <c r="BE158"/>
  <c r="BI155"/>
  <c r="BH155"/>
  <c r="BG155"/>
  <c r="BF155"/>
  <c r="T155"/>
  <c r="R155"/>
  <c r="P155"/>
  <c r="BK155"/>
  <c r="J155"/>
  <c r="BE155"/>
  <c r="BI148"/>
  <c r="BH148"/>
  <c r="BG148"/>
  <c r="BF148"/>
  <c r="T148"/>
  <c r="R148"/>
  <c r="P148"/>
  <c r="BK148"/>
  <c r="J148"/>
  <c r="BE148"/>
  <c r="BI141"/>
  <c r="BH141"/>
  <c r="BG141"/>
  <c r="BF141"/>
  <c r="T141"/>
  <c r="R141"/>
  <c r="P141"/>
  <c r="BK141"/>
  <c r="J141"/>
  <c r="BE141"/>
  <c r="BI136"/>
  <c r="BH136"/>
  <c r="BG136"/>
  <c r="BF136"/>
  <c r="T136"/>
  <c r="R136"/>
  <c r="P136"/>
  <c r="BK136"/>
  <c r="J136"/>
  <c r="BE136"/>
  <c r="BI125"/>
  <c r="BH125"/>
  <c r="BG125"/>
  <c r="BF125"/>
  <c r="T125"/>
  <c r="R125"/>
  <c r="P125"/>
  <c r="BK125"/>
  <c r="J125"/>
  <c r="BE125"/>
  <c r="BI121"/>
  <c r="BH121"/>
  <c r="BG121"/>
  <c r="BF121"/>
  <c r="T121"/>
  <c r="R121"/>
  <c r="P121"/>
  <c r="BK121"/>
  <c r="J121"/>
  <c r="BE121"/>
  <c r="BI116"/>
  <c r="BH116"/>
  <c r="BG116"/>
  <c r="BF116"/>
  <c r="T116"/>
  <c r="R116"/>
  <c r="P116"/>
  <c r="BK116"/>
  <c r="J116"/>
  <c r="BE116"/>
  <c r="BI101"/>
  <c r="BH101"/>
  <c r="BG101"/>
  <c r="BF101"/>
  <c r="T101"/>
  <c r="R101"/>
  <c r="P101"/>
  <c r="BK101"/>
  <c r="J101"/>
  <c r="BE101"/>
  <c r="BI88"/>
  <c r="F34"/>
  <c i="1" r="BD52"/>
  <c i="2" r="BH88"/>
  <c r="F33"/>
  <c i="1" r="BC52"/>
  <c i="2" r="BG88"/>
  <c r="F32"/>
  <c i="1" r="BB52"/>
  <c i="2" r="BF88"/>
  <c r="J31"/>
  <c i="1" r="AW52"/>
  <c i="2" r="F31"/>
  <c i="1" r="BA52"/>
  <c i="2" r="T88"/>
  <c r="T87"/>
  <c r="T86"/>
  <c r="T85"/>
  <c r="R88"/>
  <c r="R87"/>
  <c r="R86"/>
  <c r="R85"/>
  <c r="P88"/>
  <c r="P87"/>
  <c r="P86"/>
  <c r="P85"/>
  <c i="1" r="AU52"/>
  <c i="2" r="BK88"/>
  <c r="BK87"/>
  <c r="J87"/>
  <c r="BK86"/>
  <c r="J86"/>
  <c r="BK85"/>
  <c r="J85"/>
  <c r="J56"/>
  <c r="J27"/>
  <c i="1" r="AG52"/>
  <c i="2" r="J88"/>
  <c r="BE88"/>
  <c r="J30"/>
  <c i="1" r="AV52"/>
  <c i="2" r="F30"/>
  <c i="1" r="AZ52"/>
  <c i="2" r="J58"/>
  <c r="J57"/>
  <c r="J81"/>
  <c r="F81"/>
  <c r="F79"/>
  <c r="E77"/>
  <c r="J51"/>
  <c r="F51"/>
  <c r="F49"/>
  <c r="E47"/>
  <c r="J36"/>
  <c r="J18"/>
  <c r="E18"/>
  <c r="F82"/>
  <c r="F52"/>
  <c r="J17"/>
  <c r="J12"/>
  <c r="J79"/>
  <c r="J49"/>
  <c r="E7"/>
  <c r="E75"/>
  <c r="E45"/>
  <c i="1" r="BD51"/>
  <c r="W30"/>
  <c r="BC51"/>
  <c r="W29"/>
  <c r="BB51"/>
  <c r="W28"/>
  <c r="BA51"/>
  <c r="W27"/>
  <c r="AZ51"/>
  <c r="W26"/>
  <c r="AY51"/>
  <c r="AX51"/>
  <c r="AW51"/>
  <c r="AK27"/>
  <c r="AV51"/>
  <c r="AK26"/>
  <c r="AU51"/>
  <c r="AT51"/>
  <c r="AS51"/>
  <c r="AG51"/>
  <c r="AK23"/>
  <c r="AT56"/>
  <c r="AN56"/>
  <c r="AT55"/>
  <c r="AN55"/>
  <c r="AT54"/>
  <c r="AN54"/>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<sst xmlns="http://schemas.openxmlformats.org/spreadsheetml/2006/main">
  <si>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</si>
  <si>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</si>
  <si>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</si>
  <si>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</si>
  <si>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</si>
  <si>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</si>
  <si>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</si>
  <si>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{bf2ef676-62d4-4e2d-9bd5-37e10cd2810e}</t>
  </si>
  <si>
    <t>0,01</t>
  </si>
  <si>
    <t>21</t>
  </si>
  <si>
    <t>15</t>
  </si>
  <si>
    <t>REKAPITULACE STAVBY</t>
  </si>
  <si>
    <t xml:space="preserve">v ---  níže se nacházejí doplnkové a pomocné údaje k sestavám  --- v</t>
  </si>
  <si>
    <t>Návod na vyplnění</t>
  </si>
  <si>
    <t>0,001</t>
  </si>
  <si>
    <t>Kód:</t>
  </si>
  <si>
    <t>2017-12-02</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</si>
  <si>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</si>
  <si>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</si>
  <si>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Rekonstrukce kanalizační stoky H v ul. Tůmova, Kolín</t>
  </si>
  <si>
    <t>KSO:</t>
  </si>
  <si>
    <t>827 21 1</t>
  </si>
  <si>
    <t>CC-CZ:</t>
  </si>
  <si>
    <t>22231</t>
  </si>
  <si>
    <t>Místo:</t>
  </si>
  <si>
    <t>Město Kolín</t>
  </si>
  <si>
    <t>Datum:</t>
  </si>
  <si>
    <t>25. 12. 2017</t>
  </si>
  <si>
    <t>CZ-CPV:</t>
  </si>
  <si>
    <t>45231300-8</t>
  </si>
  <si>
    <t>CZ-CPA:</t>
  </si>
  <si>
    <t>42.21.22</t>
  </si>
  <si>
    <t>Zadavatel:</t>
  </si>
  <si>
    <t>IČ:</t>
  </si>
  <si>
    <t>00235440</t>
  </si>
  <si>
    <t>Město Kolín, Karlovo nám. 78, 280 02 Kolín</t>
  </si>
  <si>
    <t>DIČ:</t>
  </si>
  <si>
    <t/>
  </si>
  <si>
    <t>Uchazeč:</t>
  </si>
  <si>
    <t>Vyplň údaj</t>
  </si>
  <si>
    <t>Projektant:</t>
  </si>
  <si>
    <t>04326181</t>
  </si>
  <si>
    <t>LK PROJEKT s.r.o., ul.28.října 933/11, Čelákovice</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</si>
  <si>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</si>
  <si>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</si>
  <si>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</si>
  <si>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</si>
  <si>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</si>
  <si>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</si>
  <si>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</si>
  <si>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</si>
  <si>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</si>
  <si>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</si>
  <si>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</si>
  <si>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</si>
  <si>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</si>
  <si>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</si>
  <si>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</si>
  <si>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</si>
  <si>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</si>
  <si>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</si>
  <si>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</si>
  <si>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</si>
  <si>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</si>
  <si>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</si>
  <si>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</si>
  <si>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</si>
  <si>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</si>
  <si>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</si>
  <si>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</si>
  <si>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</si>
  <si>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</si>
  <si>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</si>
  <si>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</si>
  <si>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</si>
  <si>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</si>
  <si>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</si>
  <si>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</si>
  <si>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</si>
  <si>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</si>
  <si>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</si>
  <si>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</si>
  <si>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</si>
  <si>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</si>
  <si>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</si>
  <si>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01</t>
  </si>
  <si>
    <t>Rekonstrukce stoky H</t>
  </si>
  <si>
    <t>STA</t>
  </si>
  <si>
    <t>1</t>
  </si>
  <si>
    <t>{72a81841-f76e-4269-94e6-4510b6efdb5b}</t>
  </si>
  <si>
    <t>2</t>
  </si>
  <si>
    <t>SO 02</t>
  </si>
  <si>
    <t>Rekonstrukce kanalizačních přípojek</t>
  </si>
  <si>
    <t>{6140cdf1-b0ac-47c3-9d7a-c74227fbb1af}</t>
  </si>
  <si>
    <t>SO 03</t>
  </si>
  <si>
    <t>Rekonstrukce přípojek uličních vpustí</t>
  </si>
  <si>
    <t>{4ead25bb-cc80-4e34-8214-b63e0fe87785}</t>
  </si>
  <si>
    <t>SO 04</t>
  </si>
  <si>
    <t>Komunikace</t>
  </si>
  <si>
    <t>{433fc042-fadc-4065-9a45-3c6a6102fbdf}</t>
  </si>
  <si>
    <t>SO 05</t>
  </si>
  <si>
    <t>Vedlejší rozpočtové náklady</t>
  </si>
  <si>
    <t>{109f43c3-57c1-4e39-b232-e4ee65a70b36}</t>
  </si>
  <si>
    <t>1) Krycí list soupisu</t>
  </si>
  <si>
    <t>2) Rekapitulace</t>
  </si>
  <si>
    <t>3) Soupis prací</t>
  </si>
  <si>
    <t>Zpět na list:</t>
  </si>
  <si>
    <t>Rekapitulace stavby</t>
  </si>
  <si>
    <t>Hloubeni_celkem</t>
  </si>
  <si>
    <t>celkové hloubení rýhy</t>
  </si>
  <si>
    <t>551,362</t>
  </si>
  <si>
    <t>Hloubení_šachet</t>
  </si>
  <si>
    <t>6</t>
  </si>
  <si>
    <t>KRYCÍ LIST SOUPISU</t>
  </si>
  <si>
    <t>Lože</t>
  </si>
  <si>
    <t>Lože rýhy</t>
  </si>
  <si>
    <t>26,215</t>
  </si>
  <si>
    <t>Obsyp</t>
  </si>
  <si>
    <t>Celkový obsyp</t>
  </si>
  <si>
    <t>163,502</t>
  </si>
  <si>
    <t>Vytlačena_obsypem</t>
  </si>
  <si>
    <t>vytlačená potrubíma šachty v obsypu</t>
  </si>
  <si>
    <t>-48,84</t>
  </si>
  <si>
    <t>Zásyp</t>
  </si>
  <si>
    <t>celkový zásyp</t>
  </si>
  <si>
    <t>401,114</t>
  </si>
  <si>
    <t>Objekt:</t>
  </si>
  <si>
    <t>SO 01 - Rekonstrukce stoky H</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</si>
  <si>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</si>
  <si>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</si>
  <si>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</si>
  <si>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</si>
  <si>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</si>
  <si>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</si>
  <si>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</si>
  <si>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</si>
  <si>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</si>
  <si>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</si>
  <si>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</si>
  <si>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</si>
  <si>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</si>
  <si>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</si>
  <si>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</si>
  <si>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</si>
  <si>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</si>
  <si>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</si>
  <si>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</si>
  <si>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</si>
  <si>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</si>
  <si>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</si>
  <si>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</si>
  <si>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</si>
  <si>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</si>
  <si>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</si>
  <si>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</si>
  <si>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</si>
  <si>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</si>
  <si>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</si>
  <si>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</si>
  <si>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</si>
  <si>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</si>
  <si>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113107224</t>
  </si>
  <si>
    <t>Odstranění podkladů nebo krytů s přemístěním hmot na skládku na vzdálenost do 20 m nebo s naložením na dopravní prostředek v ploše jednotlivě přes 200 m2 z kameniva hrubého drceného, o tl. vrstvy přes 300 do 400 mm</t>
  </si>
  <si>
    <t>m2</t>
  </si>
  <si>
    <t>CS ÚRS 2017 02</t>
  </si>
  <si>
    <t>4</t>
  </si>
  <si>
    <t>-967187834</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</si>
  <si>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</si>
  <si>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</si>
  <si>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</si>
  <si>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98*1,1</t>
  </si>
  <si>
    <t>(2*2)-(1*1,1) "rozšíření ŠT1</t>
  </si>
  <si>
    <t>(2*2)-(2*1,1) "rozšíření ŠT2</t>
  </si>
  <si>
    <t>(2*2)-(2*1,1) "rozšíření ŠT3</t>
  </si>
  <si>
    <t>42*1,3</t>
  </si>
  <si>
    <t>(2*2)-(2*1,3) "rozšíření ŠT4</t>
  </si>
  <si>
    <t>35*1,3</t>
  </si>
  <si>
    <t>(2*2)-(2*1,3) "rozšíření ŠT5</t>
  </si>
  <si>
    <t>32,5*1,3</t>
  </si>
  <si>
    <t>(2*2)-(1*1,3) "rozšíření ŠT6</t>
  </si>
  <si>
    <t>Součet</t>
  </si>
  <si>
    <t>113107242</t>
  </si>
  <si>
    <t>Odstranění podkladů nebo krytů s přemístěním hmot na skládku na vzdálenost do 20 m nebo s naložením na dopravní prostředek v ploše jednotlivě přes 200 m2 živičných, o tl. vrstvy přes 50 do 100 mm</t>
  </si>
  <si>
    <t>277755370</t>
  </si>
  <si>
    <t>262,15*2</t>
  </si>
  <si>
    <t>3</t>
  </si>
  <si>
    <t>115101201</t>
  </si>
  <si>
    <t>Čerpání vody na dopravní výšku do 10 m s uvažovaným průměrným přítokem do 500 l/min</t>
  </si>
  <si>
    <t>hod</t>
  </si>
  <si>
    <t>-1470495254</t>
  </si>
  <si>
    <t xml:space="preserve">Poznámka k souboru cen:_x000d_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</si>
  <si>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"převedení splašků</t>
  </si>
  <si>
    <t>207,5/5*10</t>
  </si>
  <si>
    <t>115101301</t>
  </si>
  <si>
    <t>Pohotovost záložní čerpací soupravy pro dopravní výšku do 10 m s uvažovaným průměrným přítokem do 500 l/min</t>
  </si>
  <si>
    <t>den</t>
  </si>
  <si>
    <t>1416996332</t>
  </si>
  <si>
    <t xml:space="preserve">Poznámka k souboru cen:_x000d_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</si>
  <si>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207,5/5</t>
  </si>
  <si>
    <t>5</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</si>
  <si>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</si>
  <si>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</si>
  <si>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m</t>
  </si>
  <si>
    <t>462464911</t>
  </si>
  <si>
    <t xml:space="preserve">Poznámka k souboru cen:_x000d_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</si>
  <si>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"kanál tlakový souběh ŠT1 - ŠT2</t>
  </si>
  <si>
    <t>50*2</t>
  </si>
  <si>
    <t xml:space="preserve">"plyn </t>
  </si>
  <si>
    <t>1*1,1</t>
  </si>
  <si>
    <t>1*1,3</t>
  </si>
  <si>
    <t>"vodovod</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</si>
  <si>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</si>
  <si>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</si>
  <si>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1803123717</t>
  </si>
  <si>
    <t>"sdělovací kab</t>
  </si>
  <si>
    <t>7</t>
  </si>
  <si>
    <t>119003227</t>
  </si>
  <si>
    <t>Pomocné konstrukce při zabezpečení výkopu svislé ocelové mobilní oplocení, výšky do 2 200 mm panely vyplněné dráty zřízení</t>
  </si>
  <si>
    <t>1419092892</t>
  </si>
  <si>
    <t xml:space="preserve">Poznámka k souboru cen:_x000d_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</si>
  <si>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"výkop hl. do 2,5m</t>
  </si>
  <si>
    <t>98*2</t>
  </si>
  <si>
    <t>"výkop hl nad 2,5m</t>
  </si>
  <si>
    <t>109,5*2</t>
  </si>
  <si>
    <t>8</t>
  </si>
  <si>
    <t>119003228</t>
  </si>
  <si>
    <t>Pomocné konstrukce při zabezpečení výkopu svislé ocelové mobilní oplocení, výšky do 2 200 mm panely vyplněné dráty odstranění</t>
  </si>
  <si>
    <t>-2089877424</t>
  </si>
  <si>
    <t>9</t>
  </si>
  <si>
    <t>119004111</t>
  </si>
  <si>
    <t>Pomocné konstrukce při zabezpečení výkopu bezpečný vstup nebo výstup žebříkem zřízení</t>
  </si>
  <si>
    <t>-1803691492</t>
  </si>
  <si>
    <t>(4,5+3)*4</t>
  </si>
  <si>
    <t>10</t>
  </si>
  <si>
    <t>119004112</t>
  </si>
  <si>
    <t>Pomocné konstrukce při zabezpečení výkopu bezpečný vstup nebo výstup žebříkem odstranění</t>
  </si>
  <si>
    <t>226972694</t>
  </si>
  <si>
    <t>11</t>
  </si>
  <si>
    <t>130001101</t>
  </si>
  <si>
    <t>Příplatek k cenám hloubených vykopávek za ztížení vykopávky v blízkosti podzemního vedení nebo výbušnin pro jakoukoliv třídu horniny</t>
  </si>
  <si>
    <t>m3</t>
  </si>
  <si>
    <t>1516313563</t>
  </si>
  <si>
    <t xml:space="preserve">Poznámka k souboru cen:_x000d_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</si>
  <si>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"kanál tlakový souběh ŠT1-ŠT2</t>
  </si>
  <si>
    <t>50*1,1*1,79</t>
  </si>
  <si>
    <t>-((PI*0,055*0,055)*50)*2</t>
  </si>
  <si>
    <t>1*1,1*(1+1)*1,6</t>
  </si>
  <si>
    <t>1*1,3*(1+1)*1,8</t>
  </si>
  <si>
    <t>-(1*1,1+1*1,3)*(PI*0,02*0,02)</t>
  </si>
  <si>
    <t>1*1,1*(1,5+1,5)*1,6</t>
  </si>
  <si>
    <t>-(1*1,1)*(PI*0,05*0,05)</t>
  </si>
  <si>
    <t>1*1,3*(1,5+1,5)*2,1</t>
  </si>
  <si>
    <t>12</t>
  </si>
  <si>
    <t>132201203</t>
  </si>
  <si>
    <t>Hloubení zapažených i nezapažených rýh šířky přes 600 do 2 000 mm s urovnáním dna do předepsaného profilu a spádu v hornině tř. 3 přes 1 000 do 5 000 m3</t>
  </si>
  <si>
    <t>634986322</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</si>
  <si>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</si>
  <si>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"ŠT1 - ŠT3</t>
  </si>
  <si>
    <t>98*1,1*2,15</t>
  </si>
  <si>
    <t>(2*2*1,53)-(1*1,1*1,53) "rozšíření ŠT1</t>
  </si>
  <si>
    <t>(2*2*2,05)-(2*1,1*2,05) "rozšíření ŠT2</t>
  </si>
  <si>
    <t>(2*2*2,86)-(2*1,1*2,86) "rozšíření ŠT3</t>
  </si>
  <si>
    <t>"odpočet kom</t>
  </si>
  <si>
    <t>-98*1,1*0,55</t>
  </si>
  <si>
    <t>-(2*2*0,55)+(1*1,1*0,55) "rozšíření ŠT1</t>
  </si>
  <si>
    <t>-(2*2*0,55)+(2*1,1*0,55) "rozšíření ŠT2</t>
  </si>
  <si>
    <t>-(2*2*0,55)+(2*1,1*0,55) "rozšíření ŠT3</t>
  </si>
  <si>
    <t>"ŠT3 - ŠT4</t>
  </si>
  <si>
    <t>42*1,3*3,2</t>
  </si>
  <si>
    <t>(2*2*3,54)-(2*1,3*3,54) "rozšíření ŠT4</t>
  </si>
  <si>
    <t>-42*1,3*0,55</t>
  </si>
  <si>
    <t>-(2*2*0,55)+(2*1,3*0,55) "rozšíření ŠT4</t>
  </si>
  <si>
    <t>"ŠT4 - ŠT5</t>
  </si>
  <si>
    <t>35*1,3*3,24</t>
  </si>
  <si>
    <t>(2*2*2,94)-(2*1,3*2,94) "rozšíření ŠT5</t>
  </si>
  <si>
    <t>-35*1,3*0,55</t>
  </si>
  <si>
    <t>-(2*2*0,55)+(2*1,3*0,55) "rozšíření ŠT5</t>
  </si>
  <si>
    <t>"ŠT5 - ŠT6</t>
  </si>
  <si>
    <t>32,5*1,3*2,67</t>
  </si>
  <si>
    <t>(2*2*2,4)-(1*1,3*2,4) "rozšíření ŠT6</t>
  </si>
  <si>
    <t>-32,5*1,3*0,55</t>
  </si>
  <si>
    <t>-(2*2*0,55)+(1*1,3*0,55) "rozšíření ŠT6</t>
  </si>
  <si>
    <t>"zemina tř.t.3 - 40%</t>
  </si>
  <si>
    <t>551,362*0,4 'Přepočtené koeficientem množství</t>
  </si>
  <si>
    <t>13</t>
  </si>
  <si>
    <t>132201209</t>
  </si>
  <si>
    <t>Hloubení zapažených i nezapažených rýh šířky přes 600 do 2 000 mm s urovnáním dna do předepsaného profilu a spádu v hornině tř. 3 Příplatek k cenám za lepivost horniny tř. 3</t>
  </si>
  <si>
    <t>389684108</t>
  </si>
  <si>
    <t>Hloubeni_celkem*0,4*0,5</t>
  </si>
  <si>
    <t>14</t>
  </si>
  <si>
    <t>132301203</t>
  </si>
  <si>
    <t>Hloubení zapažených i nezapažených rýh šířky přes 600 do 2 000 mm s urovnáním dna do předepsaného profilu a spádu v hornině tř. 4 přes 1 000 do 5 000 m3</t>
  </si>
  <si>
    <t>-845108845</t>
  </si>
  <si>
    <t>"zemina tř.t.4 - 60%</t>
  </si>
  <si>
    <t>Hloubeni_celkem*0,6</t>
  </si>
  <si>
    <t>132301209</t>
  </si>
  <si>
    <t>Hloubení zapažených i nezapažených rýh šířky přes 600 do 2 000 mm s urovnáním dna do předepsaného profilu a spádu v hornině tř. 4 Příplatek k cenám za lepivost horniny tř. 4</t>
  </si>
  <si>
    <t>1847701635</t>
  </si>
  <si>
    <t>Hloubeni_celkem*0,6*0,5</t>
  </si>
  <si>
    <t>16</t>
  </si>
  <si>
    <t>133301101</t>
  </si>
  <si>
    <t>Hloubení zapažených i nezapažených šachet s případným nutným přemístěním výkopku ve výkopišti v hornině tř. 4 do 100 m3</t>
  </si>
  <si>
    <t>-2085457729</t>
  </si>
  <si>
    <t xml:space="preserve">Poznámka k souboru cen:_x000d_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</si>
  <si>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(2*2*0,25) "prohloubení ŠT1</t>
  </si>
  <si>
    <t>(2*2*0,25) "prohloubení ŠT2</t>
  </si>
  <si>
    <t>(2*2*0,25) "prohloubení ŠT3</t>
  </si>
  <si>
    <t>(2*2*0,25) "prohloubení ŠT4</t>
  </si>
  <si>
    <t>(2*2*0,25) "prohloubení ŠT5</t>
  </si>
  <si>
    <t>(2*2*0,25) "prohloubení ŠT6</t>
  </si>
  <si>
    <t>17</t>
  </si>
  <si>
    <t>133301109</t>
  </si>
  <si>
    <t>Hloubení zapažených i nezapažených šachet s případným nutným přemístěním výkopku ve výkopišti v hornině tř. 4 Příplatek k cenám za lepivost horniny tř. 4</t>
  </si>
  <si>
    <t>1226857384</t>
  </si>
  <si>
    <t>Hloubení_šachet*0,5</t>
  </si>
  <si>
    <t>18</t>
  </si>
  <si>
    <t>151811111</t>
  </si>
  <si>
    <t>Pažicí boxy pro pažení a rozepření stěn rýh podzemního vedení těžké osazení a odstranění hloubka výkopu do 4 m, šířka do 1,2 m</t>
  </si>
  <si>
    <t>-1034309320</t>
  </si>
  <si>
    <t xml:space="preserve">Poznámka k souboru cen:_x000d_
1. Množství měrných jednotek pažicích boxů se určuje v m2 obou ploch stěn výkopu, které je třeba pažit. 2. Množství měrných jednotek příplatku odpovídá výměře stanovené pro položky pažicích boxů. Tato výměra se násobí počtem dnů, po které je průměrně zapažen 1 m2 výkopu (nejedná se o celkový počet dní pažení výkopu). </t>
  </si>
  <si>
    <t>98*2*2,15</t>
  </si>
  <si>
    <t>19</t>
  </si>
  <si>
    <t>151811112</t>
  </si>
  <si>
    <t>Pažicí boxy pro pažení a rozepření stěn rýh podzemního vedení těžké osazení a odstranění hloubka výkopu do 4 m, šířka přes 1,2 do 2,5 m</t>
  </si>
  <si>
    <t>-78748864</t>
  </si>
  <si>
    <t>42*2*3,2</t>
  </si>
  <si>
    <t>35*2*3,24</t>
  </si>
  <si>
    <t>32,5*2*2,67</t>
  </si>
  <si>
    <t>20</t>
  </si>
  <si>
    <t>151811211</t>
  </si>
  <si>
    <t>Pažicí boxy pro pažení a rozepření stěn rýh podzemního vedení těžké Příplatek za první a každý další den zapažení 1 m2 výkopu k ceně 151 81-1111</t>
  </si>
  <si>
    <t>-1196518613</t>
  </si>
  <si>
    <t>151811212</t>
  </si>
  <si>
    <t>Pažicí boxy pro pažení a rozepření stěn rýh podzemního vedení těžké Příplatek za první a každý další den zapažení 1 m2 výkopu k ceně 151 81-1112</t>
  </si>
  <si>
    <t>-738292207</t>
  </si>
  <si>
    <t>42*2*3,2*2</t>
  </si>
  <si>
    <t>35*2*3,24*2</t>
  </si>
  <si>
    <t>32,5*2*2,67*2</t>
  </si>
  <si>
    <t>22</t>
  </si>
  <si>
    <t>161101101</t>
  </si>
  <si>
    <t>Svislé přemístění výkopku bez naložení do dopravní nádoby avšak s vyprázdněním dopravní nádoby na hromadu nebo do dopravního prostředku z horniny tř. 1 až 4, při hloubce výkopu přes 1 do 2,5 m</t>
  </si>
  <si>
    <t>-1926657889</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</si>
  <si>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</si>
  <si>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-98*1,1*0,45</t>
  </si>
  <si>
    <t>-(2*2*0,45)+(1*1,1*0,45) "rozšíření ŠT1</t>
  </si>
  <si>
    <t>-(2*2*0,45)+(2*1,1*0,45) "rozšíření ŠT2</t>
  </si>
  <si>
    <t>-(2*2*0,45)+(2*1,1*0,45) "rozšíření ŠT3</t>
  </si>
  <si>
    <t>193,61*0,5 'Přepočtené koeficientem množství</t>
  </si>
  <si>
    <t>23</t>
  </si>
  <si>
    <t>161101102</t>
  </si>
  <si>
    <t>Svislé přemístění výkopku bez naložení do dopravní nádoby avšak s vyprázdněním dopravní nádoby na hromadu nebo do dopravního prostředku z horniny tř. 1 až 4, při hloubce výkopu přes 2,5 do 4 m</t>
  </si>
  <si>
    <t>-1089573366</t>
  </si>
  <si>
    <t>-42*1,3*0,45</t>
  </si>
  <si>
    <t>-(2*2*0,45)+(2*1,3*0,45) "rozšíření ŠT4</t>
  </si>
  <si>
    <t>-35*1,3*0,45</t>
  </si>
  <si>
    <t>-(2*2*0,45)+(2*1,3*0,45) "rozšíření ŠT5</t>
  </si>
  <si>
    <t>(2*2*2,4)-(2*1,3*2,4) "rozšíření ŠT6</t>
  </si>
  <si>
    <t>-32,5*1,3*0,45</t>
  </si>
  <si>
    <t>-(2*2*0,45)+(1*1,3*0,45) "rozšíření ŠT6</t>
  </si>
  <si>
    <t>380,847*0,55 'Přepočtené koeficientem množství</t>
  </si>
  <si>
    <t>24</t>
  </si>
  <si>
    <t>162401102</t>
  </si>
  <si>
    <t>Vodorovné přemístění výkopku nebo sypaniny po suchu na obvyklém dopravním prostředku, bez naložení výkopku, avšak se složením bez rozhrnutí z horniny tř. 1 až 4 na vzdálenost přes 1 500 do 2 000 m</t>
  </si>
  <si>
    <t>976817445</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</si>
  <si>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</si>
  <si>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Zásyp*0,5*2</t>
  </si>
  <si>
    <t>25</t>
  </si>
  <si>
    <t>162701105</t>
  </si>
  <si>
    <t>Vodorovné přemístění výkopku nebo sypaniny po suchu na obvyklém dopravním prostředku, bez naložení výkopku, avšak se složením bez rozhrnutí z horniny tř. 1 až 4 na vzdálenost přes 9 000 do 10 000 m</t>
  </si>
  <si>
    <t>1260404969</t>
  </si>
  <si>
    <t>Hloubeni_celkem+Hloubení_šachet</t>
  </si>
  <si>
    <t>-Zásyp*0,5</t>
  </si>
  <si>
    <t>26</t>
  </si>
  <si>
    <t>167101102</t>
  </si>
  <si>
    <t>Nakládání, skládání a překládání neulehlého výkopku nebo sypaniny nakládání, množství přes 100 m3, z hornin tř. 1 až 4</t>
  </si>
  <si>
    <t>736393429</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</si>
  <si>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</si>
  <si>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Zásyp*0,5</t>
  </si>
  <si>
    <t>27</t>
  </si>
  <si>
    <t>171201201</t>
  </si>
  <si>
    <t>Uložení sypaniny na skládky</t>
  </si>
  <si>
    <t>1434627813</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</si>
  <si>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</si>
  <si>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28</t>
  </si>
  <si>
    <t>171201211</t>
  </si>
  <si>
    <t>Uložení sypaniny poplatek za uložení sypaniny na skládce (skládkovné)</t>
  </si>
  <si>
    <t>t</t>
  </si>
  <si>
    <t>1040387852</t>
  </si>
  <si>
    <t>356,805*1,8 'Přepočtené koeficientem množství</t>
  </si>
  <si>
    <t>29</t>
  </si>
  <si>
    <t>174101101</t>
  </si>
  <si>
    <t>Zásyp sypaninou z jakékoliv horniny s uložením výkopku ve vrstvách se zhutněním jam, šachet, rýh nebo kolem objektů v těchto vykopávkách</t>
  </si>
  <si>
    <t>645322482</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</si>
  <si>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</si>
  <si>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Hloubeni_celkem-Lože-Obsyp</t>
  </si>
  <si>
    <t>-1*Vytlačena_obsypem</t>
  </si>
  <si>
    <t>Mezisoučet</t>
  </si>
  <si>
    <t>"vytlačená šachtamy</t>
  </si>
  <si>
    <t>-(PI*0,62*0,62)*(1,53-0,81-0,45) "rozšíření ŠT1</t>
  </si>
  <si>
    <t>-(PI*0,62*0,62)*(2,05-0,81-0,45) "rozšíření ŠT2</t>
  </si>
  <si>
    <t>-(PI*0,62*0,62)*(2,86-0,81-0,45) "rozšíření ŠT3</t>
  </si>
  <si>
    <t>-(PI*0,62*0,62)*(3,54-0,81-0,45) "rozšíření ŠT4</t>
  </si>
  <si>
    <t>-(PI*0,62*0,62)*(2,94-0,81-0,45) "rozšíření ŠT5</t>
  </si>
  <si>
    <t>-(PI*0,62*0,62)*(2,40-0,81-0,45) "rozšíření ŠT6</t>
  </si>
  <si>
    <t>Vytlačena_šachty</t>
  </si>
  <si>
    <t>30</t>
  </si>
  <si>
    <t>M</t>
  </si>
  <si>
    <t>583441970</t>
  </si>
  <si>
    <t>štěrkodrť frakce 0-63</t>
  </si>
  <si>
    <t>-920492699</t>
  </si>
  <si>
    <t>200,557469326912*2 'Přepočtené koeficientem množství</t>
  </si>
  <si>
    <t>31</t>
  </si>
  <si>
    <t>175151101</t>
  </si>
  <si>
    <t>Obsypání potrubí strojně sypaninou z vhodných hornin tř. 1 až 4 nebo materiálem připraveným podél výkopu ve vzdálenosti do 3 m od jeho kraje, pro jakoukoliv hloubku výkopu a míru zhutnění bez prohození sypaniny</t>
  </si>
  <si>
    <t>1062864736</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</si>
  <si>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</si>
  <si>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98*1,1*(0,51+0,3)</t>
  </si>
  <si>
    <t>(2*2*0,81)-(1*1,1*0,81) "rozšíření ŠT1</t>
  </si>
  <si>
    <t>(2*2*0,81)-(2*1,1*0,81) "rozšíření ŠT2</t>
  </si>
  <si>
    <t>(2*2*0,81)-(2*1,1*0,81) "rozšíření ŠT3</t>
  </si>
  <si>
    <t>42*1,3*0,81</t>
  </si>
  <si>
    <t>(2*2*0,81)-(2*1,3*0,81) "rozšíření ŠT4</t>
  </si>
  <si>
    <t>35*1,3*0,81</t>
  </si>
  <si>
    <t>(2*2*0,81)-(2*1,3*0,81) "rozšíření ŠT5</t>
  </si>
  <si>
    <t>32,5*1,3*0,81</t>
  </si>
  <si>
    <t>(2*2*0,81)-(1*1,3*0,81) "rozšíření ŠT6</t>
  </si>
  <si>
    <t>"odpočet potrubí</t>
  </si>
  <si>
    <t>-207,5*(PI*0,255*0,255)</t>
  </si>
  <si>
    <t>"odpočet šachet</t>
  </si>
  <si>
    <t>-(PI*0,65*0,65*0,81)*6</t>
  </si>
  <si>
    <t>"obsyp celkem</t>
  </si>
  <si>
    <t>32</t>
  </si>
  <si>
    <t>583373440</t>
  </si>
  <si>
    <t>štěrkopísek frakce 0-32</t>
  </si>
  <si>
    <t>1036084330</t>
  </si>
  <si>
    <t>163,502*2 'Přepočtené koeficientem množství</t>
  </si>
  <si>
    <t>33</t>
  </si>
  <si>
    <t>181951102</t>
  </si>
  <si>
    <t>Úprava pláně vyrovnáním výškových rozdílů v hornině tř. 1 až 4 se zhutněním</t>
  </si>
  <si>
    <t>-1592418819</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</si>
  <si>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</si>
  <si>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Lože/0,1</t>
  </si>
  <si>
    <t>Svislé a kompletní konstrukce</t>
  </si>
  <si>
    <t>34</t>
  </si>
  <si>
    <t>358315114</t>
  </si>
  <si>
    <t>Bourání šachty, stoky kompletní nebo vybourání otvorů průřezové plochy do 4 m2 ve stokách ze zdiva z prostého betonu</t>
  </si>
  <si>
    <t>1319943160</t>
  </si>
  <si>
    <t xml:space="preserve">Poznámka k souboru cen:_x000d_
1. Ceny 358 ..-5. Bourání stoky kompletní nebo vybourání otvorů lze použít i pro bourání šachet. </t>
  </si>
  <si>
    <t>"bourání stávajících šachet</t>
  </si>
  <si>
    <t>(0,6*0,15*2+0,9*0,15*2)*1*3</t>
  </si>
  <si>
    <t>"bourání potrubí</t>
  </si>
  <si>
    <t>207,5*(PI*0,315*0,315)</t>
  </si>
  <si>
    <t>-207,5*(PI*0,2*0,2)</t>
  </si>
  <si>
    <t>35</t>
  </si>
  <si>
    <t>359901111</t>
  </si>
  <si>
    <t>Vyčištění stok jakékoliv výšky</t>
  </si>
  <si>
    <t>-697412242</t>
  </si>
  <si>
    <t xml:space="preserve">Poznámka k souboru cen:_x000d_
1. Cena je určena pro konečné vyčištění stok před předáním a převzetím. </t>
  </si>
  <si>
    <t>207,5</t>
  </si>
  <si>
    <t>36</t>
  </si>
  <si>
    <t>359901211</t>
  </si>
  <si>
    <t>Monitoring stok (kamerový systém) jakékoli výšky nová kanalizace</t>
  </si>
  <si>
    <t>994636788</t>
  </si>
  <si>
    <t xml:space="preserve">Poznámka k souboru cen:_x000d_
1. V ceně jsou započteny náklady na zhotovení záznamu o prohlídce a protokolu prohlídky. </t>
  </si>
  <si>
    <t>37</t>
  </si>
  <si>
    <t>359901212</t>
  </si>
  <si>
    <t>Monitoring stok (kamerový systém) jakékoli výšky stávající kanalizace</t>
  </si>
  <si>
    <t>1575965655</t>
  </si>
  <si>
    <t>"před zahájením výstavby pro ověření všech přípojek a šachet</t>
  </si>
  <si>
    <t>Vodorovné konstrukce</t>
  </si>
  <si>
    <t>38</t>
  </si>
  <si>
    <t>451572111</t>
  </si>
  <si>
    <t>Lože pod potrubí, stoky a drobné objekty v otevřeném výkopu z kameniva drobného těženého 0 až 4 mm</t>
  </si>
  <si>
    <t>-249810421</t>
  </si>
  <si>
    <t xml:space="preserve">Poznámka k souboru cen:_x000d_
1. Ceny -1111 a -1192 lze použít i pro zřízení sběrných vrstev nad drenážními trubkami. 2. V cenách -5111 a -1192 jsou započteny i náklady na prohození výkopku získaného při zemních pracích. </t>
  </si>
  <si>
    <t>98*1,1*0,1</t>
  </si>
  <si>
    <t>(2*2*0,1)-(1*1,1*0,1) "rozšíření ŠT1</t>
  </si>
  <si>
    <t>(2*2*0,1)-(2*1,1*0,1) "rozšíření ŠT2</t>
  </si>
  <si>
    <t>(2*2*0,1)-(2*1,1*0,1) "rozšíření ŠT3</t>
  </si>
  <si>
    <t>42*1,3*0,1</t>
  </si>
  <si>
    <t>(2*2*0,1)-(2*1,3*0,1) "rozšíření ŠT4</t>
  </si>
  <si>
    <t>35*1,3*0,1</t>
  </si>
  <si>
    <t>(2*2*0,1)-(2*1,3*0,1) "rozšíření ŠT5</t>
  </si>
  <si>
    <t>32,5*1,3*0,1</t>
  </si>
  <si>
    <t>(2*2*0,1)-(1*1,3*0,1) "rozšíření ŠT6</t>
  </si>
  <si>
    <t>39</t>
  </si>
  <si>
    <t>452112111</t>
  </si>
  <si>
    <t>Osazení betonových dílců prstenců nebo rámů pod poklopy a mříže, výšky do 100 mm</t>
  </si>
  <si>
    <t>kus</t>
  </si>
  <si>
    <t>1258417860</t>
  </si>
  <si>
    <t xml:space="preserve">Poznámka k souboru cen:_x000d_
1. V cenách nejsou započteny náklady na dodávku betonových výrobků; tyto se oceňují ve specifikaci. </t>
  </si>
  <si>
    <t>40</t>
  </si>
  <si>
    <t>592241770</t>
  </si>
  <si>
    <t>prstenec betonový vyrovnávací 62,5x10x12 cm</t>
  </si>
  <si>
    <t>1106993426</t>
  </si>
  <si>
    <t>5*1,01 'Přepočtené koeficientem množství</t>
  </si>
  <si>
    <t>41</t>
  </si>
  <si>
    <t>592241750</t>
  </si>
  <si>
    <t>prstenec betonový vyrovnávací 62,5x6x12 cm</t>
  </si>
  <si>
    <t>1625781559</t>
  </si>
  <si>
    <t>Komunikace pozemní</t>
  </si>
  <si>
    <t>42</t>
  </si>
  <si>
    <t>564931512</t>
  </si>
  <si>
    <t>Podklad nebo podsyp z R-materiálu s rozprostřením a zhutněním, po zhutnění tl. 100 mm</t>
  </si>
  <si>
    <t>-1403898944</t>
  </si>
  <si>
    <t>"provizorní povrch kom</t>
  </si>
  <si>
    <t>(2*2)-(2*1,1) "rozšíření ŠT1</t>
  </si>
  <si>
    <t>Trubní vedení</t>
  </si>
  <si>
    <t>43</t>
  </si>
  <si>
    <t>871390530</t>
  </si>
  <si>
    <t>Montáž kanalizačního potrubí z plastů z polypropylenu PP žebrovaného SN 16 DN 400</t>
  </si>
  <si>
    <t>887241991</t>
  </si>
  <si>
    <t xml:space="preserve">Poznámka k souboru cen:_x000d_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</si>
  <si>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-1,3*4</t>
  </si>
  <si>
    <t>-0,65*2</t>
  </si>
  <si>
    <t>"odpočet odboček</t>
  </si>
  <si>
    <t>-0,85*34</t>
  </si>
  <si>
    <t>44</t>
  </si>
  <si>
    <t>286152540</t>
  </si>
  <si>
    <t xml:space="preserve">trubka kanalizační  SN16 UR-2 DN 400 mm/ 5 m</t>
  </si>
  <si>
    <t>1898714920</t>
  </si>
  <si>
    <t>172,1/5</t>
  </si>
  <si>
    <t>34,42*1,015 'Přepočtené koeficientem množství</t>
  </si>
  <si>
    <t>45</t>
  </si>
  <si>
    <t>877310420</t>
  </si>
  <si>
    <t>Montáž tvarovek na kanalizačním plastovém potrubí z polypropylenu PP korugovaného odboček DN 150</t>
  </si>
  <si>
    <t>1579691267</t>
  </si>
  <si>
    <t xml:space="preserve">Poznámka k souboru cen:_x000d_
1. V cenách montáže tvarovek nejsou započteny náklady na dodání tvarovek. Tyto náklady se oceňují ve specifikaci. 2. V cenách montáže tvarovek jsou započteny náklady na dodání těsnicích kroužků, pokud tyto nejsou součástí dodávky tvarovek. </t>
  </si>
  <si>
    <t>46</t>
  </si>
  <si>
    <t>286154730</t>
  </si>
  <si>
    <t xml:space="preserve">odbočka  UR-2 DIN 45° 400/150 mm</t>
  </si>
  <si>
    <t>284439443</t>
  </si>
  <si>
    <t>10*1,01 'Přepočtené koeficientem množství</t>
  </si>
  <si>
    <t>47</t>
  </si>
  <si>
    <t>877350420</t>
  </si>
  <si>
    <t>Montáž tvarovek na kanalizačním plastovém potrubí z polypropylenu PP korugovaného odboček DN 200</t>
  </si>
  <si>
    <t>-447721550</t>
  </si>
  <si>
    <t>48</t>
  </si>
  <si>
    <t>286154750</t>
  </si>
  <si>
    <t xml:space="preserve">odbočka  UR-2 DIN 45° 400/200 mm</t>
  </si>
  <si>
    <t>-1501293179</t>
  </si>
  <si>
    <t>20*1,01 'Přepočtené koeficientem množství</t>
  </si>
  <si>
    <t>49</t>
  </si>
  <si>
    <t>892392121</t>
  </si>
  <si>
    <t>Tlakové zkoušky vzduchem těsnícími vaky ucpávkovými DN 400</t>
  </si>
  <si>
    <t>úsek</t>
  </si>
  <si>
    <t>-905963486</t>
  </si>
  <si>
    <t xml:space="preserve">Poznámka k souboru cen:_x000d_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</si>
  <si>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"potrubí</t>
  </si>
  <si>
    <t>"šachty</t>
  </si>
  <si>
    <t>50</t>
  </si>
  <si>
    <t>894138001</t>
  </si>
  <si>
    <t>Šachty kanalizační zděné Příplatek k cenám šachet na stokách kruhových a vejčitých za každých dalších 0,60 m výšky</t>
  </si>
  <si>
    <t>381414758</t>
  </si>
  <si>
    <t xml:space="preserve">Poznámka k souboru cen:_x000d_
1. V cenách jsou započteny náklady na podkladní konstrukci z betonu C 8/10. V případě použití jiné třídy betonu než C 8/10 se cena stanoví výměnou stávajícího materiálu za beton požadované třídy. 2. V cenách jsou započteny i náklady na montáž a dodávku stupadel. 3. V cenách šachet na stokách kruhových a vejčitých nejsou započteny náklady na bednění a na obetonování konstrukce výplňovým betonem. Tyto náklady se oceňují: a) stěn šachet cenami souboru cen 894 50- . . Bednění stěn šachet části A 01 tohoto katalogu, b) konstrukce výplňovým betonem cenami souboru cen 894 20- . . Ostatní konstrukce na trubním vedení z prostého betonu z prostého betonu části A 01 tohoto katalogu, stavebnicovým způsobem tvorby cen. </t>
  </si>
  <si>
    <t>51</t>
  </si>
  <si>
    <t>894411131</t>
  </si>
  <si>
    <t>Zřízení šachet kanalizačních z betonových dílců výšky vstupu do 1,50 m s obložením dna betonem tř. C 25/30, na potrubí DN přes 300 do 400</t>
  </si>
  <si>
    <t>-1983158254</t>
  </si>
  <si>
    <t xml:space="preserve">Poznámka k souboru cen:_x000d_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</si>
  <si>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52</t>
  </si>
  <si>
    <t>592243150</t>
  </si>
  <si>
    <t>deska betonová zákrytová pro čtvercové šachty 100/62,5 x 16,5 cm</t>
  </si>
  <si>
    <t>-1961923552</t>
  </si>
  <si>
    <t>1*1,01 'Přepočtené koeficientem množství</t>
  </si>
  <si>
    <t>53</t>
  </si>
  <si>
    <t>592241800</t>
  </si>
  <si>
    <t xml:space="preserve">dno betonové šachtové 100x115x15 cm - žlab s čedičovou výstelkou_x000d_
</t>
  </si>
  <si>
    <t>-1694997292</t>
  </si>
  <si>
    <t>54</t>
  </si>
  <si>
    <t>592243480</t>
  </si>
  <si>
    <t>těsnění elastomerové pro spojení šachetních dílů DN 1000</t>
  </si>
  <si>
    <t>-1299735324</t>
  </si>
  <si>
    <t>16*1,01 'Přepočtené koeficientem množství</t>
  </si>
  <si>
    <t>55</t>
  </si>
  <si>
    <t>592241830</t>
  </si>
  <si>
    <t>dno betonové šachtové 100x75x15 cm - žlab s čedičovou výstelkou</t>
  </si>
  <si>
    <t>-1921018761</t>
  </si>
  <si>
    <t>56</t>
  </si>
  <si>
    <t>592241680</t>
  </si>
  <si>
    <t>skruž betonová přechodová 62,5/100x60x12 cm, stupadla poplastovaná kapsová</t>
  </si>
  <si>
    <t>-709272321</t>
  </si>
  <si>
    <t>57</t>
  </si>
  <si>
    <t>592241620</t>
  </si>
  <si>
    <t>skruž kanalizační s ocelovými stupadly 100 x 100 x 12 cm</t>
  </si>
  <si>
    <t>-1699106172</t>
  </si>
  <si>
    <t>3*1,01 'Přepočtené koeficientem množství</t>
  </si>
  <si>
    <t>58</t>
  </si>
  <si>
    <t>592241610</t>
  </si>
  <si>
    <t>skruž kanalizační s ocelovými stupadly 100 x 50 x 12 cm</t>
  </si>
  <si>
    <t>385865992</t>
  </si>
  <si>
    <t>2*1,01 'Přepočtené koeficientem množství</t>
  </si>
  <si>
    <t>59</t>
  </si>
  <si>
    <t>592241600</t>
  </si>
  <si>
    <t>skruž kanalizační s ocelovými stupadly 100 x 25 x 12 cm</t>
  </si>
  <si>
    <t>344653594</t>
  </si>
  <si>
    <t>60</t>
  </si>
  <si>
    <t>899104112</t>
  </si>
  <si>
    <t>Osazení poklopů litinových a ocelových včetně rámů pro třídu zatížení D400, E600</t>
  </si>
  <si>
    <t>-223284867</t>
  </si>
  <si>
    <t xml:space="preserve">Poznámka k souboru cen:_x000d_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</si>
  <si>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61</t>
  </si>
  <si>
    <t>552414020</t>
  </si>
  <si>
    <t xml:space="preserve">poklop šachtový s rámem DN600 třída D 400,  bez odvětrání</t>
  </si>
  <si>
    <t>-1026041286</t>
  </si>
  <si>
    <t>6*1,01 'Přepočtené koeficientem množství</t>
  </si>
  <si>
    <t>62</t>
  </si>
  <si>
    <t>899104211</t>
  </si>
  <si>
    <t>Demontáž poklopů litinových a ocelových včetně rámů, hmotnosti jednotlivě přes 150 Kg</t>
  </si>
  <si>
    <t>577719402</t>
  </si>
  <si>
    <t>63</t>
  </si>
  <si>
    <t>899104300</t>
  </si>
  <si>
    <t>Dočasné přepojení stávajících kan přípojek do nově budované stoky. Přepojení bude provedeno v rýze nově budované stoky.</t>
  </si>
  <si>
    <t>-1924414240</t>
  </si>
  <si>
    <t>64</t>
  </si>
  <si>
    <t>899722113</t>
  </si>
  <si>
    <t>Krytí potrubí z plastů výstražnou fólií z PVC šířky 34cm</t>
  </si>
  <si>
    <t>-2034903181</t>
  </si>
  <si>
    <t>Ostatní konstrukce a práce, bourání</t>
  </si>
  <si>
    <t>65</t>
  </si>
  <si>
    <t>919735112</t>
  </si>
  <si>
    <t>Řezání stávajícího živičného krytu nebo podkladu hloubky přes 50 do 100 mm</t>
  </si>
  <si>
    <t>-919017279</t>
  </si>
  <si>
    <t xml:space="preserve">Poznámka k souboru cen:_x000d_
1. V cenách jsou započteny i náklady na spotřebu vody. </t>
  </si>
  <si>
    <t>42*2</t>
  </si>
  <si>
    <t>35*2</t>
  </si>
  <si>
    <t>32,5*2</t>
  </si>
  <si>
    <t>997</t>
  </si>
  <si>
    <t>Přesun sutě</t>
  </si>
  <si>
    <t>66</t>
  </si>
  <si>
    <t>997221551</t>
  </si>
  <si>
    <t>Vodorovná doprava suti bez naložení, ale se složením a s hrubým urovnáním ze sypkých materiálů, na vzdálenost do 1 km</t>
  </si>
  <si>
    <t>-127235678</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</si>
  <si>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</si>
  <si>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67</t>
  </si>
  <si>
    <t>997221559</t>
  </si>
  <si>
    <t>Vodorovná doprava suti bez naložení, ale se složením a s hrubým urovnáním Příplatek k ceně za každý další i započatý 1 km přes 1 km</t>
  </si>
  <si>
    <t>-186914307</t>
  </si>
  <si>
    <t>355,901*9 'Přepočtené koeficientem množství</t>
  </si>
  <si>
    <t>68</t>
  </si>
  <si>
    <t>997221611</t>
  </si>
  <si>
    <t>Nakládání na dopravní prostředky pro vodorovnou dopravu suti</t>
  </si>
  <si>
    <t>485926227</t>
  </si>
  <si>
    <t xml:space="preserve">Poznámka k souboru cen:_x000d_
1. Ceny lze použít i pro překládání při lomené dopravě. 2. Ceny nelze použít při dopravě po železnici, po vodě nebo neobvyklými dopravními prostředky. </t>
  </si>
  <si>
    <t>69</t>
  </si>
  <si>
    <t>997221815</t>
  </si>
  <si>
    <t>Poplatek za uložení stavebního odpadu na skládce (skládkovné) betonového</t>
  </si>
  <si>
    <t>-1549776595</t>
  </si>
  <si>
    <t xml:space="preserve">Poznámka k souboru cen:_x000d_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</si>
  <si>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87,908+0,6</t>
  </si>
  <si>
    <t>70</t>
  </si>
  <si>
    <t>997221845</t>
  </si>
  <si>
    <t>Poplatek za uložení stavebního odpadu na skládce (skládkovné) asfaltového bez obsahu dehtu</t>
  </si>
  <si>
    <t>202762710</t>
  </si>
  <si>
    <t>115,346</t>
  </si>
  <si>
    <t>71</t>
  </si>
  <si>
    <t>997221855</t>
  </si>
  <si>
    <t>Poplatek za uložení stavebního odpadu na skládce (skládkovné) zeminy a kameniva</t>
  </si>
  <si>
    <t>1726555770</t>
  </si>
  <si>
    <t>152,047</t>
  </si>
  <si>
    <t>998</t>
  </si>
  <si>
    <t>Přesun hmot</t>
  </si>
  <si>
    <t>72</t>
  </si>
  <si>
    <t>998276101</t>
  </si>
  <si>
    <t>Přesun hmot pro trubní vedení hloubené z trub z plastických hmot nebo sklolaminátových pro vodovody nebo kanalizace v otevřeném výkopu dopravní vzdálenost do 15 m</t>
  </si>
  <si>
    <t>-969603564</t>
  </si>
  <si>
    <t xml:space="preserve">Poznámka k souboru cen:_x000d_
1. Položky přesunu hmot nelze užít pro zeminu, sypaniny, štěrkopísek, kamenivo ap. Případná manipulace s tímto materiálem se oceňuje souborem cen 162 .0-11 Vodorovné přemístění výkopku nebo sypaniny katalogu 800-1 Zemní práce. </t>
  </si>
  <si>
    <t>Hloubení_celkem</t>
  </si>
  <si>
    <t>hloubení rýh</t>
  </si>
  <si>
    <t>245,087</t>
  </si>
  <si>
    <t>32,724</t>
  </si>
  <si>
    <t>13,7</t>
  </si>
  <si>
    <t>69,284</t>
  </si>
  <si>
    <t>Obsyp_šachty</t>
  </si>
  <si>
    <t>24,013</t>
  </si>
  <si>
    <t>Skládka</t>
  </si>
  <si>
    <t>114,159</t>
  </si>
  <si>
    <t>Vytlačena_potrubí</t>
  </si>
  <si>
    <t>-7,162</t>
  </si>
  <si>
    <t>SO 02 - Rekonstrukce kanalizačních přípojek</t>
  </si>
  <si>
    <t>Zásyp_zpět</t>
  </si>
  <si>
    <t>169,265</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</si>
  <si>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</si>
  <si>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</si>
  <si>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1580130260</t>
  </si>
  <si>
    <t xml:space="preserve">Poznámka k souboru cen:_x000d_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</si>
  <si>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(3,5*3)*1,0</t>
  </si>
  <si>
    <t>113107122</t>
  </si>
  <si>
    <t>Odstranění podkladů nebo krytů s přemístěním hmot na skládku na vzdálenost do 3 m nebo s naložením na dopravní prostředek v ploše jednotlivě do 50 m2 z kameniva hrubého drceného, o tl. vrstvy přes 100 do 200 mm</t>
  </si>
  <si>
    <t>-2010802324</t>
  </si>
  <si>
    <t>-1615652322</t>
  </si>
  <si>
    <t>((10*3,5)-(0,65)*10)*1,0</t>
  </si>
  <si>
    <t>((2*3)-(0,65)*2)*1,0</t>
  </si>
  <si>
    <t>((9*3,5)-(0,55)*9)*1,0</t>
  </si>
  <si>
    <t>447856415</t>
  </si>
  <si>
    <t>59,75*2</t>
  </si>
  <si>
    <t>787156670</t>
  </si>
  <si>
    <t>"plyn</t>
  </si>
  <si>
    <t>"stávající tlak kanalizace</t>
  </si>
  <si>
    <t>10*2</t>
  </si>
  <si>
    <t>-636620150</t>
  </si>
  <si>
    <t>"VO</t>
  </si>
  <si>
    <t>"sdělovací kabel</t>
  </si>
  <si>
    <t>119002121</t>
  </si>
  <si>
    <t>Pomocné konstrukce při zabezpečení výkopu vodorovné pochůzné přechodová lávka do délky 2 000 mm včetně zábradlí zřízení</t>
  </si>
  <si>
    <t>1643426970</t>
  </si>
  <si>
    <t>3*20</t>
  </si>
  <si>
    <t>119002122</t>
  </si>
  <si>
    <t>Pomocné konstrukce při zabezpečení výkopu vodorovné pochůzné přechodová lávka do délky 2 000 mm včetně zábradlí odstranění</t>
  </si>
  <si>
    <t>-1526656206</t>
  </si>
  <si>
    <t>1890297395</t>
  </si>
  <si>
    <t>137*2</t>
  </si>
  <si>
    <t>547878730</t>
  </si>
  <si>
    <t>1216910696</t>
  </si>
  <si>
    <t>-280839549</t>
  </si>
  <si>
    <t>121101101</t>
  </si>
  <si>
    <t>Sejmutí ornice nebo lesní půdy s vodorovným přemístěním na hromady v místě upotřebení nebo na dočasné či trvalé skládky se složením, na vzdálenost do 50 m</t>
  </si>
  <si>
    <t>75404511</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</si>
  <si>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</si>
  <si>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(16*3,5)*2,5*0,15</t>
  </si>
  <si>
    <t>-106595738</t>
  </si>
  <si>
    <t>20*(1+1)*2</t>
  </si>
  <si>
    <t>11*(1,5+1,5)*2</t>
  </si>
  <si>
    <t>10*(1,5+1,5)*2</t>
  </si>
  <si>
    <t>9*(1+1)*1,6</t>
  </si>
  <si>
    <t>5*(1,5+1,5)*1,6</t>
  </si>
  <si>
    <t>523163026</t>
  </si>
  <si>
    <t>(3*7)*1,0*1,8</t>
  </si>
  <si>
    <t>(6*7)*1,0*2,0</t>
  </si>
  <si>
    <t>(2*3+7)*1,0*2,4</t>
  </si>
  <si>
    <t>(4*7)*1,0*2,4</t>
  </si>
  <si>
    <t>(4*7+5)*1,0*2,1</t>
  </si>
  <si>
    <t>-(10*3,5-10*0,65)*1,0*0,55</t>
  </si>
  <si>
    <t>-(2*3-2*0,65)*1,0*0,55</t>
  </si>
  <si>
    <t>-(9*3,5-9*0,55)*1,0*0,55</t>
  </si>
  <si>
    <t>"odpočet dlažby</t>
  </si>
  <si>
    <t>-(3*3,5)*1,0*0,3</t>
  </si>
  <si>
    <t>"odpočet ornice</t>
  </si>
  <si>
    <t>-(16*3,5)*1,0*0,15</t>
  </si>
  <si>
    <t>"zemina tř.t. 3 - 40%</t>
  </si>
  <si>
    <t>245,087*0,4 'Přepočtené koeficientem množství</t>
  </si>
  <si>
    <t>-1526063126</t>
  </si>
  <si>
    <t>Hloubení_celkem*0,4*0,5</t>
  </si>
  <si>
    <t>-168359668</t>
  </si>
  <si>
    <t>"zemina tř.t. 4 - 60%</t>
  </si>
  <si>
    <t>Hloubení_celkem*0,6</t>
  </si>
  <si>
    <t>1942545914</t>
  </si>
  <si>
    <t>Hloubení_celkem*0,6*0,5</t>
  </si>
  <si>
    <t>133201101</t>
  </si>
  <si>
    <t>Hloubení zapažených i nezapažených šachet s případným nutným přemístěním výkopku ve výkopišti v hornině tř. 3 do 100 m3</t>
  </si>
  <si>
    <t>11277343</t>
  </si>
  <si>
    <t>21*(0,9*1,2*1,6)</t>
  </si>
  <si>
    <t>-(3)*(0,9*1,2)*0,3</t>
  </si>
  <si>
    <t>-(16)*(0,9*1,2)*0,15</t>
  </si>
  <si>
    <t>133201109</t>
  </si>
  <si>
    <t>Hloubení zapažených i nezapažených šachet s případným nutným přemístěním výkopku ve výkopišti v hornině tř. 3 Příplatek k cenám za lepivost horniny tř. 3</t>
  </si>
  <si>
    <t>591896071</t>
  </si>
  <si>
    <t>1775127813</t>
  </si>
  <si>
    <t>(3*7)*2*1,8</t>
  </si>
  <si>
    <t>(6*7)*2,0*2,0</t>
  </si>
  <si>
    <t>(2*3+7)*2,0*2,4</t>
  </si>
  <si>
    <t>(4*7)*2,0*2,4</t>
  </si>
  <si>
    <t>(4*7+5)*2,0*2,1</t>
  </si>
  <si>
    <t>1727783139</t>
  </si>
  <si>
    <t>-157804687</t>
  </si>
  <si>
    <t>Hloubení_celkem*0,5</t>
  </si>
  <si>
    <t>1945863344</t>
  </si>
  <si>
    <t>Zásyp_zpět*2</t>
  </si>
  <si>
    <t>-1294932767</t>
  </si>
  <si>
    <t>-464691649</t>
  </si>
  <si>
    <t>-654789291</t>
  </si>
  <si>
    <t>Hloubení_šachet+Hloubení_celkem</t>
  </si>
  <si>
    <t>33026232</t>
  </si>
  <si>
    <t>Lože+Obsyp+Obsyp_šachty+(-Vytlačena_potrubí)</t>
  </si>
  <si>
    <t>114,159*1,8 'Přepočtené koeficientem množství</t>
  </si>
  <si>
    <t>-1392395085</t>
  </si>
  <si>
    <t>Hloubení_celkem-Lože-Obsyp</t>
  </si>
  <si>
    <t>-Vytlačena_potrubí</t>
  </si>
  <si>
    <t>-(PI*0,325*0,325)*1,25*21</t>
  </si>
  <si>
    <t>904028668</t>
  </si>
  <si>
    <t>17,7581360881962*2 'Přepočtené koeficientem množství</t>
  </si>
  <si>
    <t>-1216733160</t>
  </si>
  <si>
    <t>(3*7)*1,0*(0,258+0,3)</t>
  </si>
  <si>
    <t>(6*7)*1,0*0,558</t>
  </si>
  <si>
    <t>(2*3+7)*1,0*0,558</t>
  </si>
  <si>
    <t>(4*7)*1,0*0,558</t>
  </si>
  <si>
    <t>(4*7+5)*1,0*0,558</t>
  </si>
  <si>
    <t>-(PI*0,129*0,129)*137</t>
  </si>
  <si>
    <t>-1567007552</t>
  </si>
  <si>
    <t>69,284*2 'Přepočtené koeficientem množství</t>
  </si>
  <si>
    <t>181301102</t>
  </si>
  <si>
    <t>Rozprostření a urovnání ornice v rovině nebo ve svahu sklonu do 1:5 při souvislé ploše do 500 m2, tl. vrstvy přes 100 do 150 mm</t>
  </si>
  <si>
    <t>8332990</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</si>
  <si>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</si>
  <si>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(16*3,5)*2,5</t>
  </si>
  <si>
    <t>-2034956056</t>
  </si>
  <si>
    <t>1568899603</t>
  </si>
  <si>
    <t>(0,6*0,15*2+0,9*0,15*2)*1,5*8</t>
  </si>
  <si>
    <t>"stávající potrubí</t>
  </si>
  <si>
    <t>137*(PI*0,165*0,165)</t>
  </si>
  <si>
    <t>-137*(PI*0,1*0,1)</t>
  </si>
  <si>
    <t>-636961716</t>
  </si>
  <si>
    <t>137</t>
  </si>
  <si>
    <t>611692674</t>
  </si>
  <si>
    <t>(3*7)*1,0*0,1</t>
  </si>
  <si>
    <t>(6*7)*1,0*0,1</t>
  </si>
  <si>
    <t>(2*3+7)*1,0*0,1</t>
  </si>
  <si>
    <t>(4*7)*1,0*0,1</t>
  </si>
  <si>
    <t>(4*7+5)*1,0*0,1</t>
  </si>
  <si>
    <t>564861111</t>
  </si>
  <si>
    <t>Podklad ze štěrkodrti ŠD s rozprostřením a zhutněním, po zhutnění tl. 200 mm</t>
  </si>
  <si>
    <t>535570691</t>
  </si>
  <si>
    <t>-1101830958</t>
  </si>
  <si>
    <t>596211120</t>
  </si>
  <si>
    <t>Kladení dlažby z betonových zámkových dlaždic komunikací pro pěší s ložem z kameniva těženého nebo drceného tl. do 40 mm, s vyplněním spár s dvojitým hutněním, vibrováním a se smetením přebytečného materiálu na krajnici tl. 60 mm skupiny B, pro plochy do 50 m2</t>
  </si>
  <si>
    <t>1698571944</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</si>
  <si>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</si>
  <si>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871350530</t>
  </si>
  <si>
    <t>Montáž kanalizačního potrubí z plastů z polypropylenu PP žebrovaného SN 16 DN 200</t>
  </si>
  <si>
    <t>-1218112759</t>
  </si>
  <si>
    <t>286152450</t>
  </si>
  <si>
    <t xml:space="preserve">trubka kanalizační  SN16 UR-2 DN 200 mm/ 5 m</t>
  </si>
  <si>
    <t>-334017609</t>
  </si>
  <si>
    <t>137/5</t>
  </si>
  <si>
    <t>27,4*1,015 'Přepočtené koeficientem množství</t>
  </si>
  <si>
    <t>877350330</t>
  </si>
  <si>
    <t>Montáž tvarovek na kanalizačním plastovém potrubí z polypropylenu PP hladkého plnostěnného spojek nebo redukcí DN 200</t>
  </si>
  <si>
    <t>1847705560</t>
  </si>
  <si>
    <t>"propojení stávajícho potrubí přípojek do šachty</t>
  </si>
  <si>
    <t>21*2</t>
  </si>
  <si>
    <t>286155040</t>
  </si>
  <si>
    <t xml:space="preserve">redukce  UR-2 DIN 250/200 mm</t>
  </si>
  <si>
    <t>117047059</t>
  </si>
  <si>
    <t>42*1,01 'Přepočtené koeficientem množství</t>
  </si>
  <si>
    <t>877350410</t>
  </si>
  <si>
    <t>Montáž tvarovek na kanalizačním plastovém potrubí z polypropylenu PP korugovaného kolen DN 200</t>
  </si>
  <si>
    <t>-1149423555</t>
  </si>
  <si>
    <t>286154140</t>
  </si>
  <si>
    <t xml:space="preserve">koleno  UR-2 DIN 200/45°</t>
  </si>
  <si>
    <t>283443062</t>
  </si>
  <si>
    <t>21*1,01 'Přepočtené koeficientem množství</t>
  </si>
  <si>
    <t>877355211</t>
  </si>
  <si>
    <t>Montáž tvarovek na kanalizačním potrubí z trub z plastu z tvrdého PVC nebo z polypropylenu v otevřeném výkopu jednoosých DN 200</t>
  </si>
  <si>
    <t>-185225688</t>
  </si>
  <si>
    <t xml:space="preserve">Poznámka k souboru cen:_x000d_
1. V cenách nejsou započteny náklady na dodání tvarovek. Tvarovky se oceňují ve ve specifikaci. </t>
  </si>
  <si>
    <t>892352121</t>
  </si>
  <si>
    <t>Tlakové zkoušky vzduchem těsnícími vaky ucpávkovými DN 200</t>
  </si>
  <si>
    <t>1346570042</t>
  </si>
  <si>
    <t>894812316</t>
  </si>
  <si>
    <t>Revizní a čistící šachta z polypropylenu PP pro hladké trouby DN 600 šachtové dno (DN šachty / DN trubního vedení) DN 600/200 průtočné 30 st.,60 st.,90 st.</t>
  </si>
  <si>
    <t>-49213167</t>
  </si>
  <si>
    <t xml:space="preserve">Poznámka k souboru cen:_x000d_
1. V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</si>
  <si>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894812331</t>
  </si>
  <si>
    <t>Revizní a čistící šachta z polypropylenu PP pro hladké trouby DN 600 roura šachtová korugovaná, světlé hloubky 1 000 mm</t>
  </si>
  <si>
    <t>1124538765</t>
  </si>
  <si>
    <t>894812339</t>
  </si>
  <si>
    <t>Revizní a čistící šachta z polypropylenu PP pro hladké trouby DN 600 Příplatek k cenám 2331 - 2334 za uříznutí šachtové roury</t>
  </si>
  <si>
    <t>-232633718</t>
  </si>
  <si>
    <t>894812378</t>
  </si>
  <si>
    <t>Revizní a čistící šachta z polypropylenu PP pro hladké trouby DN 600 poklop (mříž) litinový pro zatížení od 25 t do 40 t s betonovým prstencem a adaptérem</t>
  </si>
  <si>
    <t>-1814812076</t>
  </si>
  <si>
    <t>398390760</t>
  </si>
  <si>
    <t>-307446360</t>
  </si>
  <si>
    <t>-1324268162</t>
  </si>
  <si>
    <t>((10*3,5)-(0,65)*10)*2,0</t>
  </si>
  <si>
    <t>((2*3)-(0,65)*2)*2,0</t>
  </si>
  <si>
    <t>((9*3,5)-(0,55)*9)*2,0</t>
  </si>
  <si>
    <t>979054451</t>
  </si>
  <si>
    <t>Očištění vybouraných prvků komunikací od spojovacího materiálu s odklizením a uložením očištěných hmot a spojovacího materiálu na skládku na vzdálenost do 10 m zámkových dlaždic s vyplněním spár kamenivem</t>
  </si>
  <si>
    <t>214251937</t>
  </si>
  <si>
    <t xml:space="preserve">Poznámka k souboru cen:_x000d_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</si>
  <si>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350393130</t>
  </si>
  <si>
    <t>1108466992</t>
  </si>
  <si>
    <t>2,73 "dlažba zpět</t>
  </si>
  <si>
    <t>(28,191+1,6)*9 "bourané potrubí</t>
  </si>
  <si>
    <t>(3,045+34,655)*9 "štěrk</t>
  </si>
  <si>
    <t>26,29*9 "asfalt</t>
  </si>
  <si>
    <t>-343055836</t>
  </si>
  <si>
    <t>-157166449</t>
  </si>
  <si>
    <t>28,191+1,6</t>
  </si>
  <si>
    <t>-966043078</t>
  </si>
  <si>
    <t>26,29</t>
  </si>
  <si>
    <t>54843176</t>
  </si>
  <si>
    <t>3,045+34,655</t>
  </si>
  <si>
    <t>-13343509</t>
  </si>
  <si>
    <t>Hloubení_rýha</t>
  </si>
  <si>
    <t>102,827</t>
  </si>
  <si>
    <t>Hloubení_vpust</t>
  </si>
  <si>
    <t>18,2</t>
  </si>
  <si>
    <t>6,15</t>
  </si>
  <si>
    <t>28,587</t>
  </si>
  <si>
    <t>78,792</t>
  </si>
  <si>
    <t>-1,856</t>
  </si>
  <si>
    <t>84,47</t>
  </si>
  <si>
    <t>SO 03 - Rekonstrukce přípojek uličních vpustí</t>
  </si>
  <si>
    <t>-1652148789</t>
  </si>
  <si>
    <t>(61,5-(9*0,65+4*0,55))*1,0</t>
  </si>
  <si>
    <t>-1273866993</t>
  </si>
  <si>
    <t>((61,5-(9*0,65+4*0,55))*1,0)*2</t>
  </si>
  <si>
    <t>-1633341865</t>
  </si>
  <si>
    <t>8*1,0</t>
  </si>
  <si>
    <t>5*1,0</t>
  </si>
  <si>
    <t>"tlak kanalizace</t>
  </si>
  <si>
    <t>7*2*1,0</t>
  </si>
  <si>
    <t>-1732853431</t>
  </si>
  <si>
    <t>61,5*2</t>
  </si>
  <si>
    <t>-1977443415</t>
  </si>
  <si>
    <t>-1533189450</t>
  </si>
  <si>
    <t>8*1,0*(1+1)*2</t>
  </si>
  <si>
    <t>5*1,0*(1,5+1,5)*2</t>
  </si>
  <si>
    <t>7*1,0*(1,5+1,5)*2</t>
  </si>
  <si>
    <t>-805533842</t>
  </si>
  <si>
    <t>61,5*1,0*2,15</t>
  </si>
  <si>
    <t>-(61,5-(4*0,55)-(9*0,65))*1,0*0,55</t>
  </si>
  <si>
    <t>102,827*0,4 'Přepočtené koeficientem množství</t>
  </si>
  <si>
    <t>-1899904160</t>
  </si>
  <si>
    <t>Hloubení_rýha*0,4*0,5</t>
  </si>
  <si>
    <t>2118529530</t>
  </si>
  <si>
    <t>Hloubení_rýha*0,6</t>
  </si>
  <si>
    <t>797632692</t>
  </si>
  <si>
    <t>Hloubení_rýha*0,6*0,5</t>
  </si>
  <si>
    <t>986045422</t>
  </si>
  <si>
    <t>13*(1,0*1,0*1,4)</t>
  </si>
  <si>
    <t>-339319194</t>
  </si>
  <si>
    <t>Hloubení_vpust*0,5</t>
  </si>
  <si>
    <t>409014782</t>
  </si>
  <si>
    <t>61,5*2,0*2,15</t>
  </si>
  <si>
    <t>1394643999</t>
  </si>
  <si>
    <t>-1491875352</t>
  </si>
  <si>
    <t>Hloubení_rýha*0,5</t>
  </si>
  <si>
    <t>-1641015508</t>
  </si>
  <si>
    <t>1584887711</t>
  </si>
  <si>
    <t>1284644091</t>
  </si>
  <si>
    <t>1009435049</t>
  </si>
  <si>
    <t>Hloubení_rýha+Hloubení_vpust</t>
  </si>
  <si>
    <t>-271719835</t>
  </si>
  <si>
    <t>Hloubení_rýha+Hloubení_vpust-Zásyp*0,5</t>
  </si>
  <si>
    <t>78,792*1,8 'Přepočtené koeficientem množství</t>
  </si>
  <si>
    <t>1679830812</t>
  </si>
  <si>
    <t>Hloubení_rýha-Lože-Obsyp</t>
  </si>
  <si>
    <t>-13*(PI*0,3*0,3)</t>
  </si>
  <si>
    <t>Obsyp_vpust</t>
  </si>
  <si>
    <t>1098529902</t>
  </si>
  <si>
    <t>42,3680791627234*2 'Přepočtené koeficientem množství</t>
  </si>
  <si>
    <t>490184251</t>
  </si>
  <si>
    <t>61,5*1,0*0,495</t>
  </si>
  <si>
    <t>-61,5*(PI*0,098*0,098)</t>
  </si>
  <si>
    <t>-1225573557</t>
  </si>
  <si>
    <t>28,587*2 'Přepočtené koeficientem množství</t>
  </si>
  <si>
    <t>-942883739</t>
  </si>
  <si>
    <t>-1725490451</t>
  </si>
  <si>
    <t>"stávající vpustě</t>
  </si>
  <si>
    <t>13*(PI*0,275*0,275)*1,4</t>
  </si>
  <si>
    <t>-13*(PI*0,225*0,225)*1,4</t>
  </si>
  <si>
    <t>61,5*(PI*0,14*0,14)</t>
  </si>
  <si>
    <t>-61,5*(PI*0,075*0,075)</t>
  </si>
  <si>
    <t>1907024747</t>
  </si>
  <si>
    <t>61,5</t>
  </si>
  <si>
    <t>-167232546</t>
  </si>
  <si>
    <t>61,5*1,0*0,1</t>
  </si>
  <si>
    <t>-1344086373</t>
  </si>
  <si>
    <t>871310530</t>
  </si>
  <si>
    <t>Montáž kanalizačního potrubí z plastů z polypropylenu PP žebrovaného SN 16 DN 150</t>
  </si>
  <si>
    <t>240228852</t>
  </si>
  <si>
    <t>286152420</t>
  </si>
  <si>
    <t xml:space="preserve">trubka kanalizační  SN16 UR-2 DN 150 mm/ 5 m</t>
  </si>
  <si>
    <t>1176796632</t>
  </si>
  <si>
    <t>61,5/5</t>
  </si>
  <si>
    <t>12,3*1,015 'Přepočtené koeficientem množství</t>
  </si>
  <si>
    <t>877310410</t>
  </si>
  <si>
    <t>Montáž tvarovek na kanalizačním plastovém potrubí z polypropylenu PP korugovaného kolen DN 150</t>
  </si>
  <si>
    <t>-653483949</t>
  </si>
  <si>
    <t>13*4+10</t>
  </si>
  <si>
    <t>286154060</t>
  </si>
  <si>
    <t xml:space="preserve">koleno  UR-2 DIN 150/45°</t>
  </si>
  <si>
    <t>2072292572</t>
  </si>
  <si>
    <t>62*1,01 'Přepočtené koeficientem množství</t>
  </si>
  <si>
    <t>192154822</t>
  </si>
  <si>
    <t>895941311</t>
  </si>
  <si>
    <t>Zřízení vpusti kanalizační uliční z betonových dílců typ UVB-50</t>
  </si>
  <si>
    <t>141351206</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</si>
  <si>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</si>
  <si>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592238750</t>
  </si>
  <si>
    <t>koš nízký pro uliční vpusti, žárově zinkovaný plech,pro rám 500/500</t>
  </si>
  <si>
    <t>371627595</t>
  </si>
  <si>
    <t>13*1,01 'Přepočtené koeficientem množství</t>
  </si>
  <si>
    <t>592238540</t>
  </si>
  <si>
    <t>skruž betonová pro uliční vpusť s výtokovým otvorem PVC, 45x35x5 cm</t>
  </si>
  <si>
    <t>1324457909</t>
  </si>
  <si>
    <t>592238640</t>
  </si>
  <si>
    <t>prstenec betonový pro uliční vpusť vyrovnávací 39 x 6 x 13 cm</t>
  </si>
  <si>
    <t>-653220504</t>
  </si>
  <si>
    <t>592238560</t>
  </si>
  <si>
    <t>skruž betonová pro uliční vpusť horní 45x19,5x5 cm</t>
  </si>
  <si>
    <t>-923756432</t>
  </si>
  <si>
    <t>592238520</t>
  </si>
  <si>
    <t>dno betonové pro uliční vpusť s kalovou prohlubní 45x30x5 cm</t>
  </si>
  <si>
    <t>1628259567</t>
  </si>
  <si>
    <t>899204112</t>
  </si>
  <si>
    <t>Osazení mříží litinových včetně rámů a košů na bahno pro třídu zatížení D400, E600</t>
  </si>
  <si>
    <t>-1676929241</t>
  </si>
  <si>
    <t xml:space="preserve">Poznámka k souboru cen:_x000d_
1. V cenách nejsou započteny náklady na dodání mříží, rámů a košů na bahno; tyto náklady se oceňují ve specifikaci. </t>
  </si>
  <si>
    <t>592238780</t>
  </si>
  <si>
    <t>mříž vtoková pro uliční vpusti 500/500 mm</t>
  </si>
  <si>
    <t>-1012075817</t>
  </si>
  <si>
    <t>899204211</t>
  </si>
  <si>
    <t>Demontáž mříží litinových včetně rámů, hmotnosti jednotlivě přes 150 Kg</t>
  </si>
  <si>
    <t>-903957025</t>
  </si>
  <si>
    <t>-1038308550</t>
  </si>
  <si>
    <t>280970567</t>
  </si>
  <si>
    <t>(61,5-(9*0,65+4*0,55))*2</t>
  </si>
  <si>
    <t>1355275436</t>
  </si>
  <si>
    <t>488122913</t>
  </si>
  <si>
    <t>66,203*9 'Přepočtené koeficientem množství</t>
  </si>
  <si>
    <t>-202802032</t>
  </si>
  <si>
    <t>-1462570564</t>
  </si>
  <si>
    <t>9,084+2,6</t>
  </si>
  <si>
    <t>1042955695</t>
  </si>
  <si>
    <t>23,518</t>
  </si>
  <si>
    <t>-1225124388</t>
  </si>
  <si>
    <t>31,001</t>
  </si>
  <si>
    <t>690638870</t>
  </si>
  <si>
    <t>Fréza_300</t>
  </si>
  <si>
    <t>rozšíření rýhy +300</t>
  </si>
  <si>
    <t>216,12</t>
  </si>
  <si>
    <t>Podklad_štěrk</t>
  </si>
  <si>
    <t>375,35</t>
  </si>
  <si>
    <t>Provizorní_rýha</t>
  </si>
  <si>
    <t>provizorní povrch rýha</t>
  </si>
  <si>
    <t>SO 04 - Komunikace</t>
  </si>
  <si>
    <t>113107221</t>
  </si>
  <si>
    <t>Odstranění podkladů nebo krytů s přemístěním hmot na skládku na vzdálenost do 20 m nebo s naložením na dopravní prostředek v ploše jednotlivě přes 200 m2 z kameniva hrubého drceného, o tl. vrstvy do 100 mm</t>
  </si>
  <si>
    <t>1385890383</t>
  </si>
  <si>
    <t>"kan přípojky</t>
  </si>
  <si>
    <t>"přípojky UV</t>
  </si>
  <si>
    <t>113154233</t>
  </si>
  <si>
    <t>Frézování živičného podkladu nebo krytu s naložením na dopravní prostředek plochy přes 500 do 1 000 m2 bez překážek v trase pruhu šířky přes 1 m do 2 m, tloušťky vrstvy 50 mm</t>
  </si>
  <si>
    <t>-583217600</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</si>
  <si>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</si>
  <si>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40,5*(0,3+0,3)</t>
  </si>
  <si>
    <t>26,5*(0,6)</t>
  </si>
  <si>
    <t>48*(0,6)</t>
  </si>
  <si>
    <t>38,5*(0,6)</t>
  </si>
  <si>
    <t>50*(0,6)</t>
  </si>
  <si>
    <t>39*(0,6)</t>
  </si>
  <si>
    <t>4,5*(0,6)</t>
  </si>
  <si>
    <t>((10*3,5)-(0,65)*10)*0,6</t>
  </si>
  <si>
    <t>((2*3)-(0,65)*2)*0,6</t>
  </si>
  <si>
    <t>((9*3,5)-(0,55)*9)*0,6</t>
  </si>
  <si>
    <t>(61,5-(9*0,65+4*0,55))*0,6</t>
  </si>
  <si>
    <t>113154263</t>
  </si>
  <si>
    <t>Frézování živičného podkladu nebo krytu s naložením na dopravní prostředek plochy přes 500 do 1 000 m2 s překážkami v trase pruhu šířky přes 1 m do 2 m, tloušťky vrstvy 50 mm</t>
  </si>
  <si>
    <t>-562361191</t>
  </si>
  <si>
    <t>"C3 Situace Tůmova.dxf</t>
  </si>
  <si>
    <t>1669,137</t>
  </si>
  <si>
    <t>"odpočet rýha</t>
  </si>
  <si>
    <t>-Provizorní_rýha</t>
  </si>
  <si>
    <t>-Fréza_300</t>
  </si>
  <si>
    <t>113203111</t>
  </si>
  <si>
    <t>Vytrhání obrub s vybouráním lože, s přemístěním hmot na skládku na vzdálenost do 3 m nebo s naložením na dopravní prostředek z dlažebních kostek</t>
  </si>
  <si>
    <t>-1062772192</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</si>
  <si>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</si>
  <si>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133,562</t>
  </si>
  <si>
    <t>18,204 "oblouk Pírkova</t>
  </si>
  <si>
    <t>17,390 "oblouk Pírkova</t>
  </si>
  <si>
    <t>52,501</t>
  </si>
  <si>
    <t>14,445 "oblouka Trojanova</t>
  </si>
  <si>
    <t>8,657 "oblouk Trojanova</t>
  </si>
  <si>
    <t>13,868</t>
  </si>
  <si>
    <t>56,469</t>
  </si>
  <si>
    <t>130,380</t>
  </si>
  <si>
    <t>564851111</t>
  </si>
  <si>
    <t>Podklad ze štěrkodrti ŠD s rozprostřením a zhutněním, po zhutnění tl. 150 mm</t>
  </si>
  <si>
    <t>-1994480799</t>
  </si>
  <si>
    <t>-1239046312</t>
  </si>
  <si>
    <t>565175111</t>
  </si>
  <si>
    <t>Asfaltový beton vrstva podkladní ACP 16 (obalované kamenivo střednězrnné - OKS) s rozprostřením a zhutněním v pruhu šířky do 3 m, po zhutnění tl. 100 mm</t>
  </si>
  <si>
    <t>914620868</t>
  </si>
  <si>
    <t xml:space="preserve">Poznámka k souboru cen:_x000d_
1. ČSN EN 13108-1 připouští pro ACP 16 pouze tl. 50 až 80 mm. </t>
  </si>
  <si>
    <t>573111112</t>
  </si>
  <si>
    <t>Postřik infiltrační PI z asfaltu silničního s posypem kamenivem, v množství 1,00 kg/m2</t>
  </si>
  <si>
    <t>-1942948692</t>
  </si>
  <si>
    <t>Provizorní_rýha+Fréza_300</t>
  </si>
  <si>
    <t>573231108</t>
  </si>
  <si>
    <t>Postřik spojovací PS bez posypu kamenivem ze silniční emulze, v množství 0,50 kg/m2</t>
  </si>
  <si>
    <t>832989616</t>
  </si>
  <si>
    <t>577144121</t>
  </si>
  <si>
    <t>Asfaltový beton vrstva obrusná ACO 11 (ABS) s rozprostřením a se zhutněním z nemodifikovaného asfaltu v pruhu šířky přes 3 m tř. I, po zhutnění tl. 50 mm</t>
  </si>
  <si>
    <t>1179547404</t>
  </si>
  <si>
    <t xml:space="preserve">Poznámka k souboru cen:_x000d_
1. ČSN EN 13108-1 připouští pro ACO 11 pouze tl. 35 až 50 mm. </t>
  </si>
  <si>
    <t>577145112</t>
  </si>
  <si>
    <t>Asfaltový beton vrstva ložní ACL 16 (ABH) s rozprostřením a zhutněním z nemodifikovaného asfaltu v pruhu šířky do 3 m, po zhutnění tl. 50 mm</t>
  </si>
  <si>
    <t>186159356</t>
  </si>
  <si>
    <t xml:space="preserve">Poznámka k souboru cen:_x000d_
1. ČSN EN 13108-1 připouští pro ACL 16 pouze tl. 50 až 70 mm. </t>
  </si>
  <si>
    <t>916131213</t>
  </si>
  <si>
    <t>Osazení silničního obrubníku betonového se zřízením lože, s vyplněním a zatřením spár cementovou maltou stojatého s boční opěrou z betonu prostého tř. C 12/15, do lože z betonu prostého téže značky</t>
  </si>
  <si>
    <t>-491803875</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</si>
  <si>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</si>
  <si>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592174600</t>
  </si>
  <si>
    <t>obrubník betonový chodníkový silniční vibrolisovaný 100x15x25 cm</t>
  </si>
  <si>
    <t>-1337083293</t>
  </si>
  <si>
    <t>445,476*1,01 'Přepočtené koeficientem množství</t>
  </si>
  <si>
    <t>919731122</t>
  </si>
  <si>
    <t>Zarovnání styčné plochy podkladu nebo krytu podél vybourané části komunikace nebo zpevněné plochy živičné tl. přes 50 do 100 mm</t>
  </si>
  <si>
    <t>1935151974</t>
  </si>
  <si>
    <t xml:space="preserve">Poznámka k souboru cen:_x000d_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</si>
  <si>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(2*4)-(1*1,1) "rozšíření ŠT1</t>
  </si>
  <si>
    <t>(2*4)-(2*1,1) "rozšíření ŠT2</t>
  </si>
  <si>
    <t>(2*4)-(2*1,1) "rozšíření ŠT3</t>
  </si>
  <si>
    <t>(2*4)-(2*1,3) "rozšíření ŠT4</t>
  </si>
  <si>
    <t>(2*4)-(2*1,3) "rozšíření ŠT5</t>
  </si>
  <si>
    <t>(2*4)-(1*1,3) "rozšíření ŠT6</t>
  </si>
  <si>
    <t>"Pirkova</t>
  </si>
  <si>
    <t>1*4+1*12</t>
  </si>
  <si>
    <t>"Trojanova</t>
  </si>
  <si>
    <t>1*4+12</t>
  </si>
  <si>
    <t>"Na Svobodném</t>
  </si>
  <si>
    <t>919732221</t>
  </si>
  <si>
    <t>Styčná pracovní spára při napojení nového živičného povrchu na stávající se zalitím za tepla modifikovanou asfaltovou hmotou s posypem vápenným hydrátem šířky do 15 mm, hloubky do 25 mm bez prořezání spáry</t>
  </si>
  <si>
    <t>-1620901318</t>
  </si>
  <si>
    <t xml:space="preserve">Poznámka k souboru cen:_x000d_
1. V cenách jsou započteny i náklady na vyčištění spár, na impregnaci a zalití spár včetně dodání hmot. </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</si>
  <si>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</si>
  <si>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</si>
  <si>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-877089282</t>
  </si>
  <si>
    <t xml:space="preserve">Poznámka k souboru cen:_x000d_
1. V cenách nejsou započteny náklady na vodorovnou dopravu odstraněného materiálu, která se oceňuje cenami souboru cen 997 22-15 Vodorovná doprava suti. </t>
  </si>
  <si>
    <t>"C3 Situace Tůmova.dxf, čištění povrchu po fréze</t>
  </si>
  <si>
    <t>979071112</t>
  </si>
  <si>
    <t>Očištění vybouraných dlažebních kostek od spojovacího materiálu, s uložením očištěných kostek na skládku, s odklizením odpadových hmot na hromady a s odklizením vybouraných kostek na vzdálenost do 3 m velkých, s původním vyplněním spár živicí nebo cementovou maltou</t>
  </si>
  <si>
    <t>565852161</t>
  </si>
  <si>
    <t xml:space="preserve">Poznámka k souboru cen:_x000d_
1. Ceny jsou určeny jen pro očištění vybouraných kostek uložených do lože ze sypkého materiálu bez pojiva. 2. Přemístění vybouraných dlažebních kostek na vzdálenost přes 3 m se oceňuje cenami souborů cen 997 22-1 Vodorovná doprava suti. </t>
  </si>
  <si>
    <t>445,476*0,15</t>
  </si>
  <si>
    <t>-1143862430</t>
  </si>
  <si>
    <t>2591422</t>
  </si>
  <si>
    <t>(470,892-51,23)*9</t>
  </si>
  <si>
    <t>51,23*4 "uskladnění kostek v areálu TS města</t>
  </si>
  <si>
    <t>1752962299</t>
  </si>
  <si>
    <t>-115048669</t>
  </si>
  <si>
    <t>165,604</t>
  </si>
  <si>
    <t>-2036677349</t>
  </si>
  <si>
    <t>63,81+190,248</t>
  </si>
  <si>
    <t>998225111</t>
  </si>
  <si>
    <t>Přesun hmot pro komunikace s krytem z kameniva, monolitickým betonovým nebo živičným dopravní vzdálenost do 200 m jakékoliv délky objektu</t>
  </si>
  <si>
    <t>209378531</t>
  </si>
  <si>
    <t xml:space="preserve">Poznámka k souboru cen:_x000d_
1. Ceny lze použít i pro plochy letišť s krytem monolitickým betonovým nebo živičným. </t>
  </si>
  <si>
    <t>998225192</t>
  </si>
  <si>
    <t>Přesun hmot pro komunikace s krytem z kameniva, monolitickým betonovým nebo živičným Příplatek k ceně za zvětšený přesun přes vymezenou největší dopravní vzdálenost do 2000 m</t>
  </si>
  <si>
    <t>1897910828</t>
  </si>
  <si>
    <t>SO 05 - Vedlejší rozpočtové náklady</t>
  </si>
  <si>
    <t>VRN - Vedlejší rozpočtové náklady</t>
  </si>
  <si>
    <t xml:space="preserve">    VRN1 - Průzkumné, geodetické a projektové práce</t>
  </si>
  <si>
    <t xml:space="preserve">    VRN3 - Zařízení staveniště</t>
  </si>
  <si>
    <t xml:space="preserve">    VRN4 - Inženýrská činnost</t>
  </si>
  <si>
    <t>VRN</t>
  </si>
  <si>
    <t>VRN1</t>
  </si>
  <si>
    <t>Průzkumné, geodetické a projektové práce</t>
  </si>
  <si>
    <t>012203000</t>
  </si>
  <si>
    <t>Průzkumné, geodetické a projektové práce geodetické práce při provádění stavby</t>
  </si>
  <si>
    <t>…</t>
  </si>
  <si>
    <t>1024</t>
  </si>
  <si>
    <t>-1229921964</t>
  </si>
  <si>
    <t>012303000</t>
  </si>
  <si>
    <t>Průzkumné, geodetické a projektové práce geodetické práce po výstavbě</t>
  </si>
  <si>
    <t>-1598413252</t>
  </si>
  <si>
    <t>012403000</t>
  </si>
  <si>
    <t>Průzkumné, geodetické a projektové práce geodetické práce kartografické práce</t>
  </si>
  <si>
    <t>-1066995080</t>
  </si>
  <si>
    <t>013254000</t>
  </si>
  <si>
    <t>Průzkumné, geodetické a projektové práce projektové práce dokumentace stavby (výkresová a textová) skutečného provedení stavby</t>
  </si>
  <si>
    <t>1900992285</t>
  </si>
  <si>
    <t>VRN3</t>
  </si>
  <si>
    <t>Zařízení staveniště</t>
  </si>
  <si>
    <t>032103000</t>
  </si>
  <si>
    <t>Zařízení staveniště vybavení staveniště náklady na stavební buňky</t>
  </si>
  <si>
    <t>-1025231890</t>
  </si>
  <si>
    <t>032203000</t>
  </si>
  <si>
    <t>Zařízení staveniště vybavení staveniště pronájem ploch staveniště</t>
  </si>
  <si>
    <t>1326195714</t>
  </si>
  <si>
    <t>032903000</t>
  </si>
  <si>
    <t>Zařízení staveniště vybavení staveniště náklady na provoz a údržbu vybavení staveniště</t>
  </si>
  <si>
    <t>-1237855309</t>
  </si>
  <si>
    <t>034303000</t>
  </si>
  <si>
    <t>Zařízení staveniště zabezpečení staveniště dopravní značení na staveništi</t>
  </si>
  <si>
    <t>1903763009</t>
  </si>
  <si>
    <t>034503000</t>
  </si>
  <si>
    <t>Zařízení staveniště zabezpečení staveniště informační tabule</t>
  </si>
  <si>
    <t>35548957</t>
  </si>
  <si>
    <t>039103000</t>
  </si>
  <si>
    <t>Zařízení staveniště zrušení zařízení staveniště rozebrání, bourání a odvoz</t>
  </si>
  <si>
    <t>978896220</t>
  </si>
  <si>
    <t>VRN4</t>
  </si>
  <si>
    <t>Inženýrská činnost</t>
  </si>
  <si>
    <t>042503000</t>
  </si>
  <si>
    <t>Inženýrská činnost posudky plán BOZP na staveništi</t>
  </si>
  <si>
    <t>-2141346670</t>
  </si>
  <si>
    <t>043134000</t>
  </si>
  <si>
    <t>Inženýrská činnost zkoušky a ostatní měření zkoušky zátěžové</t>
  </si>
  <si>
    <t>-323164917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</si>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</sst>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800080"/>
      <name val="Trebuchet MS"/>
    </font>
    <font>
      <sz val="8"/>
      <color rgb="FF0000A8"/>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sz val="8"/>
      <color rgb="FF00000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7" fillId="0" borderId="0" applyNumberFormat="0" applyFill="0" applyBorder="0" applyAlignment="0" applyProtection="0"/>
  </cellStyleXfs>
  <cellXfs count="379">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protection locked="0"/>
    </xf>
    <xf numFmtId="0" fontId="13" fillId="2" borderId="0" xfId="0" applyFont="1" applyFill="1" applyAlignment="1" applyProtection="1">
      <alignment horizontal="left" vertical="center"/>
    </xf>
    <xf numFmtId="0" fontId="14" fillId="2" borderId="0" xfId="0" applyFont="1" applyFill="1" applyAlignment="1" applyProtection="1">
      <alignment vertical="center"/>
    </xf>
    <xf numFmtId="0" fontId="15" fillId="2" borderId="0" xfId="0" applyFont="1" applyFill="1" applyAlignment="1" applyProtection="1">
      <alignment horizontal="left" vertical="center"/>
    </xf>
    <xf numFmtId="0" fontId="16" fillId="2" borderId="0" xfId="1" applyFont="1" applyFill="1" applyAlignment="1" applyProtection="1">
      <alignment vertical="center"/>
    </xf>
    <xf numFmtId="0" fontId="47" fillId="2" borderId="0" xfId="1"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7" fillId="0" borderId="0" xfId="0" applyFont="1" applyBorder="1" applyAlignment="1" applyProtection="1">
      <alignment horizontal="left" vertical="center"/>
    </xf>
    <xf numFmtId="0" fontId="0" fillId="0" borderId="6" xfId="0" applyBorder="1" applyProtection="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1"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1" fillId="0" borderId="0" xfId="0" applyFont="1" applyAlignment="1">
      <alignment horizontal="left" vertical="center"/>
    </xf>
    <xf numFmtId="0" fontId="20"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0" fontId="2" fillId="0" borderId="0" xfId="0" applyFont="1" applyBorder="1" applyAlignment="1" applyProtection="1">
      <alignment horizontal="left" vertical="top"/>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2" fillId="0" borderId="8" xfId="0" applyFont="1" applyBorder="1" applyAlignment="1" applyProtection="1">
      <alignment horizontal="left" vertical="center"/>
    </xf>
    <xf numFmtId="0" fontId="0" fillId="0" borderId="8" xfId="0" applyFont="1" applyBorder="1" applyAlignment="1" applyProtection="1">
      <alignment vertical="center"/>
    </xf>
    <xf numFmtId="4" fontId="22"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1"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7"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20"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3" fillId="0" borderId="0" xfId="0" applyFont="1" applyAlignment="1" applyProtection="1">
      <alignment vertical="center"/>
    </xf>
    <xf numFmtId="165" fontId="2" fillId="0" borderId="0" xfId="0" applyNumberFormat="1" applyFont="1" applyAlignment="1" applyProtection="1">
      <alignment horizontal="left" vertical="center"/>
    </xf>
    <xf numFmtId="0" fontId="24" fillId="0" borderId="15" xfId="0" applyFont="1" applyBorder="1" applyAlignment="1">
      <alignment horizontal="center" vertical="center"/>
    </xf>
    <xf numFmtId="0" fontId="24"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20" fillId="0" borderId="2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3" fillId="0" borderId="0" xfId="0" applyFont="1" applyAlignment="1" applyProtection="1">
      <alignment horizontal="center" vertical="center"/>
    </xf>
    <xf numFmtId="4" fontId="24" fillId="0" borderId="18" xfId="0" applyNumberFormat="1" applyFont="1" applyBorder="1" applyAlignment="1" applyProtection="1">
      <alignment vertical="center"/>
    </xf>
    <xf numFmtId="4" fontId="24" fillId="0" borderId="0" xfId="0" applyNumberFormat="1" applyFont="1" applyBorder="1" applyAlignment="1" applyProtection="1">
      <alignment vertical="center"/>
    </xf>
    <xf numFmtId="166" fontId="24" fillId="0" borderId="0" xfId="0" applyNumberFormat="1" applyFont="1" applyBorder="1" applyAlignment="1" applyProtection="1">
      <alignment vertical="center"/>
    </xf>
    <xf numFmtId="4" fontId="24" fillId="0" borderId="19" xfId="0" applyNumberFormat="1" applyFont="1" applyBorder="1" applyAlignment="1" applyProtection="1">
      <alignment vertical="center"/>
    </xf>
    <xf numFmtId="0" fontId="3"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4" fillId="0" borderId="5" xfId="0" applyFont="1" applyBorder="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horizontal="left" vertical="center" wrapText="1"/>
    </xf>
    <xf numFmtId="0" fontId="29" fillId="0" borderId="0" xfId="0" applyFont="1" applyAlignment="1" applyProtection="1">
      <alignment vertical="center"/>
    </xf>
    <xf numFmtId="4" fontId="29" fillId="0" borderId="0" xfId="0" applyNumberFormat="1" applyFont="1" applyAlignment="1" applyProtection="1">
      <alignment vertical="center"/>
    </xf>
    <xf numFmtId="0" fontId="30" fillId="0" borderId="0" xfId="0" applyFont="1" applyAlignment="1" applyProtection="1">
      <alignment horizontal="center" vertical="center"/>
    </xf>
    <xf numFmtId="0" fontId="4" fillId="0" borderId="5" xfId="0" applyFont="1" applyBorder="1" applyAlignment="1">
      <alignment vertical="center"/>
    </xf>
    <xf numFmtId="4" fontId="31" fillId="0" borderId="18" xfId="0" applyNumberFormat="1" applyFont="1" applyBorder="1" applyAlignment="1" applyProtection="1">
      <alignment vertical="center"/>
    </xf>
    <xf numFmtId="4" fontId="31" fillId="0" borderId="0" xfId="0" applyNumberFormat="1" applyFont="1" applyBorder="1" applyAlignment="1" applyProtection="1">
      <alignment vertical="center"/>
    </xf>
    <xf numFmtId="166" fontId="31" fillId="0" borderId="0" xfId="0" applyNumberFormat="1" applyFont="1" applyBorder="1" applyAlignment="1" applyProtection="1">
      <alignment vertical="center"/>
    </xf>
    <xf numFmtId="4" fontId="31" fillId="0" borderId="19" xfId="0" applyNumberFormat="1" applyFont="1" applyBorder="1" applyAlignment="1" applyProtection="1">
      <alignment vertical="center"/>
    </xf>
    <xf numFmtId="0" fontId="4" fillId="0" borderId="0" xfId="0" applyFont="1" applyAlignment="1">
      <alignment horizontal="left" vertical="center"/>
    </xf>
    <xf numFmtId="4" fontId="31" fillId="0" borderId="23" xfId="0" applyNumberFormat="1" applyFont="1" applyBorder="1" applyAlignment="1" applyProtection="1">
      <alignment vertical="center"/>
    </xf>
    <xf numFmtId="4" fontId="31" fillId="0" borderId="24" xfId="0" applyNumberFormat="1" applyFont="1" applyBorder="1" applyAlignment="1" applyProtection="1">
      <alignment vertical="center"/>
    </xf>
    <xf numFmtId="166" fontId="31" fillId="0" borderId="24" xfId="0" applyNumberFormat="1" applyFont="1" applyBorder="1" applyAlignment="1" applyProtection="1">
      <alignment vertical="center"/>
    </xf>
    <xf numFmtId="4" fontId="31" fillId="0" borderId="25" xfId="0" applyNumberFormat="1" applyFont="1" applyBorder="1" applyAlignment="1" applyProtection="1">
      <alignment vertical="center"/>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1" applyFont="1" applyFill="1" applyAlignment="1">
      <alignment vertical="center"/>
    </xf>
    <xf numFmtId="0" fontId="14" fillId="2" borderId="0" xfId="0" applyFont="1" applyFill="1" applyAlignment="1" applyProtection="1">
      <alignment vertical="center"/>
      <protection locked="0"/>
    </xf>
    <xf numFmtId="0" fontId="33" fillId="0" borderId="0" xfId="0" applyFont="1" applyAlignment="1">
      <alignment horizontal="left" vertical="center"/>
    </xf>
    <xf numFmtId="0" fontId="0" fillId="0" borderId="3"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20"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2" fillId="0" borderId="0" xfId="0" applyFont="1" applyBorder="1" applyAlignment="1" applyProtection="1">
      <alignment horizontal="left" vertical="center"/>
    </xf>
    <xf numFmtId="4" fontId="25"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4"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xf>
    <xf numFmtId="0" fontId="2" fillId="0" borderId="0" xfId="0" applyFont="1" applyAlignment="1" applyProtection="1">
      <alignment horizontal="left" vertical="center"/>
    </xf>
    <xf numFmtId="0" fontId="20"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5" fillId="0" borderId="0" xfId="0" applyNumberFormat="1" applyFont="1" applyAlignment="1" applyProtection="1"/>
    <xf numFmtId="166" fontId="35" fillId="0" borderId="16" xfId="0" applyNumberFormat="1" applyFont="1" applyBorder="1" applyAlignment="1" applyProtection="1"/>
    <xf numFmtId="166" fontId="35" fillId="0" borderId="17" xfId="0" applyNumberFormat="1" applyFont="1" applyBorder="1" applyAlignment="1" applyProtection="1"/>
    <xf numFmtId="4" fontId="36"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7" fillId="0" borderId="0" xfId="0" applyFont="1" applyAlignment="1" applyProtection="1">
      <alignment horizontal="left" vertical="center"/>
    </xf>
    <xf numFmtId="0" fontId="38"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39" fillId="0" borderId="28" xfId="0" applyFont="1" applyBorder="1" applyAlignment="1" applyProtection="1">
      <alignment horizontal="center" vertical="center"/>
    </xf>
    <xf numFmtId="49" fontId="39" fillId="0" borderId="28" xfId="0" applyNumberFormat="1" applyFont="1" applyBorder="1" applyAlignment="1" applyProtection="1">
      <alignment horizontal="left" vertical="center" wrapText="1"/>
    </xf>
    <xf numFmtId="0" fontId="39" fillId="0" borderId="28" xfId="0" applyFont="1" applyBorder="1" applyAlignment="1" applyProtection="1">
      <alignment horizontal="left" vertical="center" wrapText="1"/>
    </xf>
    <xf numFmtId="0" fontId="39" fillId="0" borderId="28" xfId="0" applyFont="1" applyBorder="1" applyAlignment="1" applyProtection="1">
      <alignment horizontal="center" vertical="center" wrapText="1"/>
    </xf>
    <xf numFmtId="167" fontId="39" fillId="0" borderId="28" xfId="0" applyNumberFormat="1" applyFont="1" applyBorder="1" applyAlignment="1" applyProtection="1">
      <alignment vertical="center"/>
    </xf>
    <xf numFmtId="4" fontId="39" fillId="3" borderId="28" xfId="0" applyNumberFormat="1" applyFont="1" applyFill="1" applyBorder="1" applyAlignment="1" applyProtection="1">
      <alignment vertical="center"/>
      <protection locked="0"/>
    </xf>
    <xf numFmtId="4" fontId="39" fillId="0" borderId="28" xfId="0" applyNumberFormat="1" applyFont="1" applyBorder="1" applyAlignment="1" applyProtection="1">
      <alignment vertical="center"/>
    </xf>
    <xf numFmtId="0" fontId="39" fillId="0" borderId="5" xfId="0" applyFont="1" applyBorder="1" applyAlignment="1">
      <alignment vertical="center"/>
    </xf>
    <xf numFmtId="0" fontId="39" fillId="3" borderId="28"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8" fillId="0" borderId="23" xfId="0" applyFont="1" applyBorder="1" applyAlignment="1" applyProtection="1">
      <alignment vertical="center"/>
    </xf>
    <xf numFmtId="0" fontId="8" fillId="0" borderId="24" xfId="0" applyFont="1" applyBorder="1" applyAlignment="1" applyProtection="1">
      <alignment vertical="center"/>
    </xf>
    <xf numFmtId="0" fontId="8" fillId="0" borderId="25" xfId="0" applyFont="1" applyBorder="1" applyAlignment="1" applyProtection="1">
      <alignment vertical="center"/>
    </xf>
    <xf numFmtId="0" fontId="0" fillId="0" borderId="0" xfId="0" applyAlignment="1">
      <alignment vertical="top"/>
      <protection locked="0"/>
    </xf>
    <xf numFmtId="0" fontId="40" fillId="0" borderId="29" xfId="0" applyFont="1" applyBorder="1" applyAlignment="1">
      <alignment vertical="center" wrapText="1"/>
      <protection locked="0"/>
    </xf>
    <xf numFmtId="0" fontId="40" fillId="0" borderId="30" xfId="0" applyFont="1" applyBorder="1" applyAlignment="1">
      <alignment vertical="center" wrapText="1"/>
      <protection locked="0"/>
    </xf>
    <xf numFmtId="0" fontId="40" fillId="0" borderId="31" xfId="0" applyFont="1" applyBorder="1" applyAlignment="1">
      <alignment vertical="center" wrapText="1"/>
      <protection locked="0"/>
    </xf>
    <xf numFmtId="0" fontId="40" fillId="0" borderId="32" xfId="0" applyFont="1" applyBorder="1" applyAlignment="1">
      <alignment horizontal="center" vertical="center" wrapText="1"/>
      <protection locked="0"/>
    </xf>
    <xf numFmtId="0" fontId="41" fillId="0" borderId="1" xfId="0" applyFont="1" applyBorder="1" applyAlignment="1">
      <alignment horizontal="center" vertical="center" wrapText="1"/>
      <protection locked="0"/>
    </xf>
    <xf numFmtId="0" fontId="40" fillId="0" borderId="33" xfId="0" applyFont="1" applyBorder="1" applyAlignment="1">
      <alignment horizontal="center" vertical="center" wrapText="1"/>
      <protection locked="0"/>
    </xf>
    <xf numFmtId="0" fontId="40" fillId="0" borderId="32" xfId="0" applyFont="1" applyBorder="1" applyAlignment="1">
      <alignment vertical="center" wrapText="1"/>
      <protection locked="0"/>
    </xf>
    <xf numFmtId="0" fontId="42" fillId="0" borderId="34" xfId="0" applyFont="1" applyBorder="1" applyAlignment="1">
      <alignment horizontal="left" wrapText="1"/>
      <protection locked="0"/>
    </xf>
    <xf numFmtId="0" fontId="40" fillId="0" borderId="33" xfId="0" applyFont="1" applyBorder="1" applyAlignment="1">
      <alignment vertical="center" wrapText="1"/>
      <protection locked="0"/>
    </xf>
    <xf numFmtId="0" fontId="42" fillId="0" borderId="1" xfId="0" applyFont="1" applyBorder="1" applyAlignment="1">
      <alignment horizontal="left" vertical="center" wrapText="1"/>
      <protection locked="0"/>
    </xf>
    <xf numFmtId="0" fontId="43" fillId="0" borderId="1" xfId="0" applyFont="1" applyBorder="1" applyAlignment="1">
      <alignment horizontal="left" vertical="center" wrapText="1"/>
      <protection locked="0"/>
    </xf>
    <xf numFmtId="0" fontId="43" fillId="0" borderId="32" xfId="0" applyFont="1" applyBorder="1" applyAlignment="1">
      <alignment vertical="center" wrapText="1"/>
      <protection locked="0"/>
    </xf>
    <xf numFmtId="0" fontId="43" fillId="0" borderId="1" xfId="0" applyFont="1" applyBorder="1" applyAlignment="1">
      <alignment vertical="center" wrapText="1"/>
      <protection locked="0"/>
    </xf>
    <xf numFmtId="0" fontId="43" fillId="0" borderId="1" xfId="0" applyFont="1" applyBorder="1" applyAlignment="1">
      <alignment vertical="center"/>
      <protection locked="0"/>
    </xf>
    <xf numFmtId="0" fontId="43" fillId="0" borderId="1" xfId="0" applyFont="1" applyBorder="1" applyAlignment="1">
      <alignment horizontal="left" vertical="center"/>
      <protection locked="0"/>
    </xf>
    <xf numFmtId="49" fontId="43" fillId="0" borderId="1" xfId="0" applyNumberFormat="1" applyFont="1" applyBorder="1" applyAlignment="1">
      <alignment horizontal="left" vertical="center" wrapText="1"/>
      <protection locked="0"/>
    </xf>
    <xf numFmtId="49" fontId="43" fillId="0" borderId="1" xfId="0" applyNumberFormat="1" applyFont="1" applyBorder="1" applyAlignment="1">
      <alignment vertical="center" wrapText="1"/>
      <protection locked="0"/>
    </xf>
    <xf numFmtId="0" fontId="40" fillId="0" borderId="35" xfId="0" applyFont="1" applyBorder="1" applyAlignment="1">
      <alignment vertical="center" wrapText="1"/>
      <protection locked="0"/>
    </xf>
    <xf numFmtId="0" fontId="44" fillId="0" borderId="34" xfId="0" applyFont="1" applyBorder="1" applyAlignment="1">
      <alignment vertical="center" wrapText="1"/>
      <protection locked="0"/>
    </xf>
    <xf numFmtId="0" fontId="40" fillId="0" borderId="36" xfId="0" applyFont="1" applyBorder="1" applyAlignment="1">
      <alignment vertical="center" wrapText="1"/>
      <protection locked="0"/>
    </xf>
    <xf numFmtId="0" fontId="40" fillId="0" borderId="1" xfId="0" applyFont="1" applyBorder="1" applyAlignment="1">
      <alignment vertical="top"/>
      <protection locked="0"/>
    </xf>
    <xf numFmtId="0" fontId="40" fillId="0" borderId="0" xfId="0" applyFont="1" applyAlignment="1">
      <alignment vertical="top"/>
      <protection locked="0"/>
    </xf>
    <xf numFmtId="0" fontId="40" fillId="0" borderId="29" xfId="0" applyFont="1" applyBorder="1" applyAlignment="1">
      <alignment horizontal="left" vertical="center"/>
      <protection locked="0"/>
    </xf>
    <xf numFmtId="0" fontId="40" fillId="0" borderId="30" xfId="0" applyFont="1" applyBorder="1" applyAlignment="1">
      <alignment horizontal="left" vertical="center"/>
      <protection locked="0"/>
    </xf>
    <xf numFmtId="0" fontId="40" fillId="0" borderId="31" xfId="0" applyFont="1" applyBorder="1" applyAlignment="1">
      <alignment horizontal="left" vertical="center"/>
      <protection locked="0"/>
    </xf>
    <xf numFmtId="0" fontId="40" fillId="0" borderId="32" xfId="0" applyFont="1" applyBorder="1" applyAlignment="1">
      <alignment horizontal="left" vertical="center"/>
      <protection locked="0"/>
    </xf>
    <xf numFmtId="0" fontId="41" fillId="0" borderId="1" xfId="0" applyFont="1" applyBorder="1" applyAlignment="1">
      <alignment horizontal="center" vertical="center"/>
      <protection locked="0"/>
    </xf>
    <xf numFmtId="0" fontId="40" fillId="0" borderId="33" xfId="0" applyFont="1" applyBorder="1" applyAlignment="1">
      <alignment horizontal="left" vertical="center"/>
      <protection locked="0"/>
    </xf>
    <xf numFmtId="0" fontId="42" fillId="0" borderId="1" xfId="0" applyFont="1" applyBorder="1" applyAlignment="1">
      <alignment horizontal="left" vertical="center"/>
      <protection locked="0"/>
    </xf>
    <xf numFmtId="0" fontId="45" fillId="0" borderId="0" xfId="0" applyFont="1" applyAlignment="1">
      <alignment horizontal="left" vertical="center"/>
      <protection locked="0"/>
    </xf>
    <xf numFmtId="0" fontId="42" fillId="0" borderId="34" xfId="0" applyFont="1" applyBorder="1" applyAlignment="1">
      <alignment horizontal="left" vertical="center"/>
      <protection locked="0"/>
    </xf>
    <xf numFmtId="0" fontId="42" fillId="0" borderId="34" xfId="0" applyFont="1" applyBorder="1" applyAlignment="1">
      <alignment horizontal="center" vertical="center"/>
      <protection locked="0"/>
    </xf>
    <xf numFmtId="0" fontId="45" fillId="0" borderId="34" xfId="0" applyFont="1" applyBorder="1" applyAlignment="1">
      <alignment horizontal="left" vertical="center"/>
      <protection locked="0"/>
    </xf>
    <xf numFmtId="0" fontId="46" fillId="0" borderId="1" xfId="0" applyFont="1" applyBorder="1" applyAlignment="1">
      <alignment horizontal="left" vertical="center"/>
      <protection locked="0"/>
    </xf>
    <xf numFmtId="0" fontId="43" fillId="0" borderId="0" xfId="0" applyFont="1" applyAlignment="1">
      <alignment horizontal="left" vertical="center"/>
      <protection locked="0"/>
    </xf>
    <xf numFmtId="0" fontId="43" fillId="0" borderId="1" xfId="0" applyFont="1" applyBorder="1" applyAlignment="1">
      <alignment horizontal="center" vertical="center"/>
      <protection locked="0"/>
    </xf>
    <xf numFmtId="0" fontId="43" fillId="0" borderId="32" xfId="0" applyFont="1" applyBorder="1" applyAlignment="1">
      <alignment horizontal="left" vertical="center"/>
      <protection locked="0"/>
    </xf>
    <xf numFmtId="0" fontId="43" fillId="0" borderId="1" xfId="0" applyFont="1" applyFill="1" applyBorder="1" applyAlignment="1">
      <alignment horizontal="left" vertical="center"/>
      <protection locked="0"/>
    </xf>
    <xf numFmtId="0" fontId="43" fillId="0" borderId="1" xfId="0" applyFont="1" applyFill="1" applyBorder="1" applyAlignment="1">
      <alignment horizontal="center" vertical="center"/>
      <protection locked="0"/>
    </xf>
    <xf numFmtId="0" fontId="40" fillId="0" borderId="35" xfId="0" applyFont="1" applyBorder="1" applyAlignment="1">
      <alignment horizontal="left" vertical="center"/>
      <protection locked="0"/>
    </xf>
    <xf numFmtId="0" fontId="44" fillId="0" borderId="34" xfId="0" applyFont="1" applyBorder="1" applyAlignment="1">
      <alignment horizontal="left" vertical="center"/>
      <protection locked="0"/>
    </xf>
    <xf numFmtId="0" fontId="40" fillId="0" borderId="36" xfId="0" applyFont="1" applyBorder="1" applyAlignment="1">
      <alignment horizontal="left" vertical="center"/>
      <protection locked="0"/>
    </xf>
    <xf numFmtId="0" fontId="40" fillId="0" borderId="1" xfId="0" applyFont="1" applyBorder="1" applyAlignment="1">
      <alignment horizontal="left" vertical="center"/>
      <protection locked="0"/>
    </xf>
    <xf numFmtId="0" fontId="44" fillId="0" borderId="1" xfId="0" applyFont="1" applyBorder="1" applyAlignment="1">
      <alignment horizontal="left" vertical="center"/>
      <protection locked="0"/>
    </xf>
    <xf numFmtId="0" fontId="45" fillId="0" borderId="1" xfId="0" applyFont="1" applyBorder="1" applyAlignment="1">
      <alignment horizontal="left" vertical="center"/>
      <protection locked="0"/>
    </xf>
    <xf numFmtId="0" fontId="43" fillId="0" borderId="34" xfId="0" applyFont="1" applyBorder="1" applyAlignment="1">
      <alignment horizontal="left" vertical="center"/>
      <protection locked="0"/>
    </xf>
    <xf numFmtId="0" fontId="40" fillId="0" borderId="1" xfId="0" applyFont="1" applyBorder="1" applyAlignment="1">
      <alignment horizontal="left" vertical="center" wrapText="1"/>
      <protection locked="0"/>
    </xf>
    <xf numFmtId="0" fontId="43" fillId="0" borderId="1" xfId="0" applyFont="1" applyBorder="1" applyAlignment="1">
      <alignment horizontal="center" vertical="center" wrapText="1"/>
      <protection locked="0"/>
    </xf>
    <xf numFmtId="0" fontId="40" fillId="0" borderId="29" xfId="0" applyFont="1" applyBorder="1" applyAlignment="1">
      <alignment horizontal="left" vertical="center" wrapText="1"/>
      <protection locked="0"/>
    </xf>
    <xf numFmtId="0" fontId="40" fillId="0" borderId="30" xfId="0" applyFont="1" applyBorder="1" applyAlignment="1">
      <alignment horizontal="left" vertical="center" wrapText="1"/>
      <protection locked="0"/>
    </xf>
    <xf numFmtId="0" fontId="40" fillId="0" borderId="31" xfId="0" applyFont="1" applyBorder="1" applyAlignment="1">
      <alignment horizontal="left" vertical="center" wrapText="1"/>
      <protection locked="0"/>
    </xf>
    <xf numFmtId="0" fontId="40" fillId="0" borderId="32" xfId="0" applyFont="1" applyBorder="1" applyAlignment="1">
      <alignment horizontal="left" vertical="center" wrapText="1"/>
      <protection locked="0"/>
    </xf>
    <xf numFmtId="0" fontId="40" fillId="0" borderId="33" xfId="0" applyFont="1" applyBorder="1" applyAlignment="1">
      <alignment horizontal="left" vertical="center" wrapText="1"/>
      <protection locked="0"/>
    </xf>
    <xf numFmtId="0" fontId="45" fillId="0" borderId="32" xfId="0" applyFont="1" applyBorder="1" applyAlignment="1">
      <alignment horizontal="left" vertical="center" wrapText="1"/>
      <protection locked="0"/>
    </xf>
    <xf numFmtId="0" fontId="45" fillId="0" borderId="33" xfId="0" applyFont="1" applyBorder="1" applyAlignment="1">
      <alignment horizontal="left" vertical="center" wrapText="1"/>
      <protection locked="0"/>
    </xf>
    <xf numFmtId="0" fontId="43" fillId="0" borderId="32" xfId="0" applyFont="1" applyBorder="1" applyAlignment="1">
      <alignment horizontal="left" vertical="center" wrapText="1"/>
      <protection locked="0"/>
    </xf>
    <xf numFmtId="0" fontId="43" fillId="0" borderId="33" xfId="0" applyFont="1" applyBorder="1" applyAlignment="1">
      <alignment horizontal="left" vertical="center" wrapText="1"/>
      <protection locked="0"/>
    </xf>
    <xf numFmtId="0" fontId="43" fillId="0" borderId="33" xfId="0" applyFont="1" applyBorder="1" applyAlignment="1">
      <alignment horizontal="left" vertical="center"/>
      <protection locked="0"/>
    </xf>
    <xf numFmtId="0" fontId="43" fillId="0" borderId="35" xfId="0" applyFont="1" applyBorder="1" applyAlignment="1">
      <alignment horizontal="left" vertical="center" wrapText="1"/>
      <protection locked="0"/>
    </xf>
    <xf numFmtId="0" fontId="43" fillId="0" borderId="34" xfId="0" applyFont="1" applyBorder="1" applyAlignment="1">
      <alignment horizontal="left" vertical="center" wrapText="1"/>
      <protection locked="0"/>
    </xf>
    <xf numFmtId="0" fontId="43" fillId="0" borderId="36" xfId="0" applyFont="1" applyBorder="1" applyAlignment="1">
      <alignment horizontal="left" vertical="center" wrapText="1"/>
      <protection locked="0"/>
    </xf>
    <xf numFmtId="0" fontId="43" fillId="0" borderId="1" xfId="0" applyFont="1" applyBorder="1" applyAlignment="1">
      <alignment horizontal="left" vertical="top"/>
      <protection locked="0"/>
    </xf>
    <xf numFmtId="0" fontId="43" fillId="0" borderId="1" xfId="0" applyFont="1" applyBorder="1" applyAlignment="1">
      <alignment horizontal="center" vertical="top"/>
      <protection locked="0"/>
    </xf>
    <xf numFmtId="0" fontId="43" fillId="0" borderId="35" xfId="0" applyFont="1" applyBorder="1" applyAlignment="1">
      <alignment horizontal="left" vertical="center"/>
      <protection locked="0"/>
    </xf>
    <xf numFmtId="0" fontId="43" fillId="0" borderId="36" xfId="0" applyFont="1" applyBorder="1" applyAlignment="1">
      <alignment horizontal="left" vertical="center"/>
      <protection locked="0"/>
    </xf>
    <xf numFmtId="0" fontId="45" fillId="0" borderId="0" xfId="0" applyFont="1" applyAlignment="1">
      <alignment vertical="center"/>
      <protection locked="0"/>
    </xf>
    <xf numFmtId="0" fontId="42" fillId="0" borderId="1" xfId="0" applyFont="1" applyBorder="1" applyAlignment="1">
      <alignment vertical="center"/>
      <protection locked="0"/>
    </xf>
    <xf numFmtId="0" fontId="45" fillId="0" borderId="34" xfId="0" applyFont="1" applyBorder="1" applyAlignment="1">
      <alignment vertical="center"/>
      <protection locked="0"/>
    </xf>
    <xf numFmtId="0" fontId="42" fillId="0" borderId="34" xfId="0" applyFont="1" applyBorder="1" applyAlignment="1">
      <alignment vertical="center"/>
      <protection locked="0"/>
    </xf>
    <xf numFmtId="0" fontId="0" fillId="0" borderId="1" xfId="0" applyBorder="1" applyAlignment="1">
      <alignment vertical="top"/>
      <protection locked="0"/>
    </xf>
    <xf numFmtId="49" fontId="43"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2" fillId="0" borderId="34" xfId="0" applyFont="1" applyBorder="1" applyAlignment="1">
      <alignment horizontal="left"/>
      <protection locked="0"/>
    </xf>
    <xf numFmtId="0" fontId="45" fillId="0" borderId="34" xfId="0" applyFont="1" applyBorder="1" applyAlignment="1">
      <protection locked="0"/>
    </xf>
    <xf numFmtId="0" fontId="40" fillId="0" borderId="32" xfId="0" applyFont="1" applyBorder="1" applyAlignment="1">
      <alignment vertical="top"/>
      <protection locked="0"/>
    </xf>
    <xf numFmtId="0" fontId="40" fillId="0" borderId="33" xfId="0" applyFont="1" applyBorder="1" applyAlignment="1">
      <alignment vertical="top"/>
      <protection locked="0"/>
    </xf>
    <xf numFmtId="0" fontId="40" fillId="0" borderId="1" xfId="0" applyFont="1" applyBorder="1" applyAlignment="1">
      <alignment horizontal="center" vertical="center"/>
      <protection locked="0"/>
    </xf>
    <xf numFmtId="0" fontId="40" fillId="0" borderId="1" xfId="0" applyFont="1" applyBorder="1" applyAlignment="1">
      <alignment horizontal="left" vertical="top"/>
      <protection locked="0"/>
    </xf>
    <xf numFmtId="0" fontId="40" fillId="0" borderId="35" xfId="0" applyFont="1" applyBorder="1" applyAlignment="1">
      <alignment vertical="top"/>
      <protection locked="0"/>
    </xf>
    <xf numFmtId="0" fontId="40" fillId="0" borderId="34" xfId="0" applyFont="1" applyBorder="1" applyAlignment="1">
      <alignment vertical="top"/>
      <protection locked="0"/>
    </xf>
    <xf numFmtId="0" fontId="40"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theme" Target="theme/theme1.xml" /><Relationship Id="rId10" Type="http://schemas.openxmlformats.org/officeDocument/2006/relationships/calcChain" Target="calcChain.xml" /><Relationship Id="rId11"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ht="36.96" customHeight="1">
      <c r="AR2"/>
      <c r="BS2" s="24" t="s">
        <v>8</v>
      </c>
      <c r="BT2" s="24" t="s">
        <v>9</v>
      </c>
    </row>
    <row r="3" ht="6.96"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ht="36.96"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ht="36.96"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8</v>
      </c>
    </row>
    <row r="7" ht="14.4" customHeight="1">
      <c r="B7" s="28"/>
      <c r="C7" s="29"/>
      <c r="D7" s="40"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22</v>
      </c>
      <c r="AL7" s="29"/>
      <c r="AM7" s="29"/>
      <c r="AN7" s="35" t="s">
        <v>23</v>
      </c>
      <c r="AO7" s="29"/>
      <c r="AP7" s="29"/>
      <c r="AQ7" s="31"/>
      <c r="BE7" s="39"/>
      <c r="BS7" s="24" t="s">
        <v>8</v>
      </c>
    </row>
    <row r="8" ht="14.4" customHeight="1">
      <c r="B8" s="28"/>
      <c r="C8" s="29"/>
      <c r="D8" s="40"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26</v>
      </c>
      <c r="AL8" s="29"/>
      <c r="AM8" s="29"/>
      <c r="AN8" s="41" t="s">
        <v>27</v>
      </c>
      <c r="AO8" s="29"/>
      <c r="AP8" s="29"/>
      <c r="AQ8" s="31"/>
      <c r="BE8" s="39"/>
      <c r="BS8" s="24" t="s">
        <v>8</v>
      </c>
    </row>
    <row r="9" ht="29.28" customHeight="1">
      <c r="B9" s="28"/>
      <c r="C9" s="29"/>
      <c r="D9" s="34" t="s">
        <v>28</v>
      </c>
      <c r="E9" s="29"/>
      <c r="F9" s="29"/>
      <c r="G9" s="29"/>
      <c r="H9" s="29"/>
      <c r="I9" s="29"/>
      <c r="J9" s="29"/>
      <c r="K9" s="42" t="s">
        <v>29</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30</v>
      </c>
      <c r="AL9" s="29"/>
      <c r="AM9" s="29"/>
      <c r="AN9" s="42" t="s">
        <v>31</v>
      </c>
      <c r="AO9" s="29"/>
      <c r="AP9" s="29"/>
      <c r="AQ9" s="31"/>
      <c r="BE9" s="39"/>
      <c r="BS9" s="24" t="s">
        <v>8</v>
      </c>
    </row>
    <row r="10" ht="14.4" customHeight="1">
      <c r="B10" s="28"/>
      <c r="C10" s="29"/>
      <c r="D10" s="40" t="s">
        <v>32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33</v>
      </c>
      <c r="AL10" s="29"/>
      <c r="AM10" s="29"/>
      <c r="AN10" s="35" t="s">
        <v>34</v>
      </c>
      <c r="AO10" s="29"/>
      <c r="AP10" s="29"/>
      <c r="AQ10" s="31"/>
      <c r="BE10" s="39"/>
      <c r="BS10" s="24" t="s">
        <v>8</v>
      </c>
    </row>
    <row r="11" ht="18.48" customHeight="1">
      <c r="B11" s="28"/>
      <c r="C11" s="29"/>
      <c r="D11" s="29"/>
      <c r="E11" s="35" t="s">
        <v>35</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36</v>
      </c>
      <c r="AL11" s="29"/>
      <c r="AM11" s="29"/>
      <c r="AN11" s="35" t="s">
        <v>37</v>
      </c>
      <c r="AO11" s="29"/>
      <c r="AP11" s="29"/>
      <c r="AQ11" s="31"/>
      <c r="BE11" s="39"/>
      <c r="BS11" s="24" t="s">
        <v>8</v>
      </c>
    </row>
    <row r="12" ht="6.96"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8</v>
      </c>
    </row>
    <row r="13" ht="14.4" customHeight="1">
      <c r="B13" s="28"/>
      <c r="C13" s="29"/>
      <c r="D13" s="40" t="s">
        <v>38</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33</v>
      </c>
      <c r="AL13" s="29"/>
      <c r="AM13" s="29"/>
      <c r="AN13" s="43" t="s">
        <v>39</v>
      </c>
      <c r="AO13" s="29"/>
      <c r="AP13" s="29"/>
      <c r="AQ13" s="31"/>
      <c r="BE13" s="39"/>
      <c r="BS13" s="24" t="s">
        <v>8</v>
      </c>
    </row>
    <row r="14">
      <c r="B14" s="28"/>
      <c r="C14" s="29"/>
      <c r="D14" s="29"/>
      <c r="E14" s="43" t="s">
        <v>39</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0" t="s">
        <v>36</v>
      </c>
      <c r="AL14" s="29"/>
      <c r="AM14" s="29"/>
      <c r="AN14" s="43" t="s">
        <v>39</v>
      </c>
      <c r="AO14" s="29"/>
      <c r="AP14" s="29"/>
      <c r="AQ14" s="31"/>
      <c r="BE14" s="39"/>
      <c r="BS14" s="24" t="s">
        <v>8</v>
      </c>
    </row>
    <row r="15" ht="6.96"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ht="14.4" customHeight="1">
      <c r="B16" s="28"/>
      <c r="C16" s="29"/>
      <c r="D16" s="40" t="s">
        <v>40</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33</v>
      </c>
      <c r="AL16" s="29"/>
      <c r="AM16" s="29"/>
      <c r="AN16" s="35" t="s">
        <v>41</v>
      </c>
      <c r="AO16" s="29"/>
      <c r="AP16" s="29"/>
      <c r="AQ16" s="31"/>
      <c r="BE16" s="39"/>
      <c r="BS16" s="24" t="s">
        <v>6</v>
      </c>
    </row>
    <row r="17" ht="18.48" customHeight="1">
      <c r="B17" s="28"/>
      <c r="C17" s="29"/>
      <c r="D17" s="29"/>
      <c r="E17" s="35" t="s">
        <v>42</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36</v>
      </c>
      <c r="AL17" s="29"/>
      <c r="AM17" s="29"/>
      <c r="AN17" s="35" t="s">
        <v>37</v>
      </c>
      <c r="AO17" s="29"/>
      <c r="AP17" s="29"/>
      <c r="AQ17" s="31"/>
      <c r="BE17" s="39"/>
      <c r="BS17" s="24" t="s">
        <v>43</v>
      </c>
    </row>
    <row r="18" ht="6.96"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ht="14.4" customHeight="1">
      <c r="B19" s="28"/>
      <c r="C19" s="29"/>
      <c r="D19" s="40" t="s">
        <v>44</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ht="57" customHeight="1">
      <c r="B20" s="28"/>
      <c r="C20" s="29"/>
      <c r="D20" s="29"/>
      <c r="E20" s="45" t="s">
        <v>45</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29"/>
      <c r="AP20" s="29"/>
      <c r="AQ20" s="31"/>
      <c r="BE20" s="39"/>
      <c r="BS20" s="24" t="s">
        <v>6</v>
      </c>
    </row>
    <row r="21" ht="6.96"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ht="6.96" customHeight="1">
      <c r="B22" s="28"/>
      <c r="C22" s="29"/>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29"/>
      <c r="AQ22" s="31"/>
      <c r="BE22" s="39"/>
    </row>
    <row r="23" s="1" customFormat="1" ht="25.92" customHeight="1">
      <c r="B23" s="47"/>
      <c r="C23" s="48"/>
      <c r="D23" s="49" t="s">
        <v>46</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39"/>
    </row>
    <row r="24" s="1" customFormat="1" ht="6.96"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39"/>
    </row>
    <row r="25" s="1" customFormat="1">
      <c r="B25" s="47"/>
      <c r="C25" s="48"/>
      <c r="D25" s="48"/>
      <c r="E25" s="48"/>
      <c r="F25" s="48"/>
      <c r="G25" s="48"/>
      <c r="H25" s="48"/>
      <c r="I25" s="48"/>
      <c r="J25" s="48"/>
      <c r="K25" s="48"/>
      <c r="L25" s="53" t="s">
        <v>47</v>
      </c>
      <c r="M25" s="53"/>
      <c r="N25" s="53"/>
      <c r="O25" s="53"/>
      <c r="P25" s="48"/>
      <c r="Q25" s="48"/>
      <c r="R25" s="48"/>
      <c r="S25" s="48"/>
      <c r="T25" s="48"/>
      <c r="U25" s="48"/>
      <c r="V25" s="48"/>
      <c r="W25" s="53" t="s">
        <v>48</v>
      </c>
      <c r="X25" s="53"/>
      <c r="Y25" s="53"/>
      <c r="Z25" s="53"/>
      <c r="AA25" s="53"/>
      <c r="AB25" s="53"/>
      <c r="AC25" s="53"/>
      <c r="AD25" s="53"/>
      <c r="AE25" s="53"/>
      <c r="AF25" s="48"/>
      <c r="AG25" s="48"/>
      <c r="AH25" s="48"/>
      <c r="AI25" s="48"/>
      <c r="AJ25" s="48"/>
      <c r="AK25" s="53" t="s">
        <v>49</v>
      </c>
      <c r="AL25" s="53"/>
      <c r="AM25" s="53"/>
      <c r="AN25" s="53"/>
      <c r="AO25" s="53"/>
      <c r="AP25" s="48"/>
      <c r="AQ25" s="52"/>
      <c r="BE25" s="39"/>
    </row>
    <row r="26" s="2" customFormat="1" ht="14.4" customHeight="1">
      <c r="B26" s="54"/>
      <c r="C26" s="55"/>
      <c r="D26" s="56" t="s">
        <v>50</v>
      </c>
      <c r="E26" s="55"/>
      <c r="F26" s="56" t="s">
        <v>51</v>
      </c>
      <c r="G26" s="55"/>
      <c r="H26" s="55"/>
      <c r="I26" s="55"/>
      <c r="J26" s="55"/>
      <c r="K26" s="55"/>
      <c r="L26" s="57">
        <v>0.20999999999999999</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39"/>
    </row>
    <row r="27" s="2" customFormat="1" ht="14.4" customHeight="1">
      <c r="B27" s="54"/>
      <c r="C27" s="55"/>
      <c r="D27" s="55"/>
      <c r="E27" s="55"/>
      <c r="F27" s="56" t="s">
        <v>52</v>
      </c>
      <c r="G27" s="55"/>
      <c r="H27" s="55"/>
      <c r="I27" s="55"/>
      <c r="J27" s="55"/>
      <c r="K27" s="55"/>
      <c r="L27" s="57">
        <v>0.14999999999999999</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39"/>
    </row>
    <row r="28" hidden="1" s="2" customFormat="1" ht="14.4" customHeight="1">
      <c r="B28" s="54"/>
      <c r="C28" s="55"/>
      <c r="D28" s="55"/>
      <c r="E28" s="55"/>
      <c r="F28" s="56" t="s">
        <v>53</v>
      </c>
      <c r="G28" s="55"/>
      <c r="H28" s="55"/>
      <c r="I28" s="55"/>
      <c r="J28" s="55"/>
      <c r="K28" s="55"/>
      <c r="L28" s="57">
        <v>0.20999999999999999</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39"/>
    </row>
    <row r="29" hidden="1" s="2" customFormat="1" ht="14.4" customHeight="1">
      <c r="B29" s="54"/>
      <c r="C29" s="55"/>
      <c r="D29" s="55"/>
      <c r="E29" s="55"/>
      <c r="F29" s="56" t="s">
        <v>54</v>
      </c>
      <c r="G29" s="55"/>
      <c r="H29" s="55"/>
      <c r="I29" s="55"/>
      <c r="J29" s="55"/>
      <c r="K29" s="55"/>
      <c r="L29" s="57">
        <v>0.14999999999999999</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39"/>
    </row>
    <row r="30" hidden="1" s="2" customFormat="1" ht="14.4" customHeight="1">
      <c r="B30" s="54"/>
      <c r="C30" s="55"/>
      <c r="D30" s="55"/>
      <c r="E30" s="55"/>
      <c r="F30" s="56" t="s">
        <v>55</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39"/>
    </row>
    <row r="31" s="1" customFormat="1" ht="6.96"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39"/>
    </row>
    <row r="32" s="1" customFormat="1" ht="25.92" customHeight="1">
      <c r="B32" s="47"/>
      <c r="C32" s="60"/>
      <c r="D32" s="61" t="s">
        <v>56</v>
      </c>
      <c r="E32" s="62"/>
      <c r="F32" s="62"/>
      <c r="G32" s="62"/>
      <c r="H32" s="62"/>
      <c r="I32" s="62"/>
      <c r="J32" s="62"/>
      <c r="K32" s="62"/>
      <c r="L32" s="62"/>
      <c r="M32" s="62"/>
      <c r="N32" s="62"/>
      <c r="O32" s="62"/>
      <c r="P32" s="62"/>
      <c r="Q32" s="62"/>
      <c r="R32" s="62"/>
      <c r="S32" s="62"/>
      <c r="T32" s="63" t="s">
        <v>57</v>
      </c>
      <c r="U32" s="62"/>
      <c r="V32" s="62"/>
      <c r="W32" s="62"/>
      <c r="X32" s="64" t="s">
        <v>58</v>
      </c>
      <c r="Y32" s="62"/>
      <c r="Z32" s="62"/>
      <c r="AA32" s="62"/>
      <c r="AB32" s="62"/>
      <c r="AC32" s="62"/>
      <c r="AD32" s="62"/>
      <c r="AE32" s="62"/>
      <c r="AF32" s="62"/>
      <c r="AG32" s="62"/>
      <c r="AH32" s="62"/>
      <c r="AI32" s="62"/>
      <c r="AJ32" s="62"/>
      <c r="AK32" s="65">
        <f>SUM(AK23:AK30)</f>
        <v>0</v>
      </c>
      <c r="AL32" s="62"/>
      <c r="AM32" s="62"/>
      <c r="AN32" s="62"/>
      <c r="AO32" s="66"/>
      <c r="AP32" s="60"/>
      <c r="AQ32" s="67"/>
      <c r="BE32" s="39"/>
    </row>
    <row r="33" s="1" customFormat="1" ht="6.96"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1" customFormat="1" ht="6.96"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1" customFormat="1" ht="6.96"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3"/>
    </row>
    <row r="39" s="1" customFormat="1" ht="36.96" customHeight="1">
      <c r="B39" s="47"/>
      <c r="C39" s="74" t="s">
        <v>59</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3"/>
    </row>
    <row r="40" s="1" customFormat="1" ht="6.96" customHeight="1">
      <c r="B40" s="47"/>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3"/>
    </row>
    <row r="41" s="3" customFormat="1" ht="14.4" customHeight="1">
      <c r="B41" s="76"/>
      <c r="C41" s="77" t="s">
        <v>15</v>
      </c>
      <c r="D41" s="78"/>
      <c r="E41" s="78"/>
      <c r="F41" s="78"/>
      <c r="G41" s="78"/>
      <c r="H41" s="78"/>
      <c r="I41" s="78"/>
      <c r="J41" s="78"/>
      <c r="K41" s="78"/>
      <c r="L41" s="78" t="str">
        <f>K5</f>
        <v>2017-12-02</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9"/>
    </row>
    <row r="42" s="4" customFormat="1" ht="36.96" customHeight="1">
      <c r="B42" s="80"/>
      <c r="C42" s="81" t="s">
        <v>18</v>
      </c>
      <c r="D42" s="82"/>
      <c r="E42" s="82"/>
      <c r="F42" s="82"/>
      <c r="G42" s="82"/>
      <c r="H42" s="82"/>
      <c r="I42" s="82"/>
      <c r="J42" s="82"/>
      <c r="K42" s="82"/>
      <c r="L42" s="83" t="str">
        <f>K6</f>
        <v>Rekonstrukce kanalizační stoky H v ul. Tůmova, Kolín</v>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4"/>
    </row>
    <row r="43" s="1" customFormat="1" ht="6.96" customHeight="1">
      <c r="B43" s="4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3"/>
    </row>
    <row r="44" s="1" customFormat="1">
      <c r="B44" s="47"/>
      <c r="C44" s="77" t="s">
        <v>24</v>
      </c>
      <c r="D44" s="75"/>
      <c r="E44" s="75"/>
      <c r="F44" s="75"/>
      <c r="G44" s="75"/>
      <c r="H44" s="75"/>
      <c r="I44" s="75"/>
      <c r="J44" s="75"/>
      <c r="K44" s="75"/>
      <c r="L44" s="85" t="str">
        <f>IF(K8="","",K8)</f>
        <v>Město Kolín</v>
      </c>
      <c r="M44" s="75"/>
      <c r="N44" s="75"/>
      <c r="O44" s="75"/>
      <c r="P44" s="75"/>
      <c r="Q44" s="75"/>
      <c r="R44" s="75"/>
      <c r="S44" s="75"/>
      <c r="T44" s="75"/>
      <c r="U44" s="75"/>
      <c r="V44" s="75"/>
      <c r="W44" s="75"/>
      <c r="X44" s="75"/>
      <c r="Y44" s="75"/>
      <c r="Z44" s="75"/>
      <c r="AA44" s="75"/>
      <c r="AB44" s="75"/>
      <c r="AC44" s="75"/>
      <c r="AD44" s="75"/>
      <c r="AE44" s="75"/>
      <c r="AF44" s="75"/>
      <c r="AG44" s="75"/>
      <c r="AH44" s="75"/>
      <c r="AI44" s="77" t="s">
        <v>26</v>
      </c>
      <c r="AJ44" s="75"/>
      <c r="AK44" s="75"/>
      <c r="AL44" s="75"/>
      <c r="AM44" s="86" t="str">
        <f>IF(AN8= "","",AN8)</f>
        <v>25. 12. 2017</v>
      </c>
      <c r="AN44" s="86"/>
      <c r="AO44" s="75"/>
      <c r="AP44" s="75"/>
      <c r="AQ44" s="75"/>
      <c r="AR44" s="73"/>
    </row>
    <row r="45" s="1" customFormat="1" ht="6.96" customHeight="1">
      <c r="B45" s="4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3"/>
    </row>
    <row r="46" s="1" customFormat="1">
      <c r="B46" s="47"/>
      <c r="C46" s="77" t="s">
        <v>32</v>
      </c>
      <c r="D46" s="75"/>
      <c r="E46" s="75"/>
      <c r="F46" s="75"/>
      <c r="G46" s="75"/>
      <c r="H46" s="75"/>
      <c r="I46" s="75"/>
      <c r="J46" s="75"/>
      <c r="K46" s="75"/>
      <c r="L46" s="78" t="str">
        <f>IF(E11= "","",E11)</f>
        <v>Město Kolín, Karlovo nám. 78, 280 02 Kolín</v>
      </c>
      <c r="M46" s="75"/>
      <c r="N46" s="75"/>
      <c r="O46" s="75"/>
      <c r="P46" s="75"/>
      <c r="Q46" s="75"/>
      <c r="R46" s="75"/>
      <c r="S46" s="75"/>
      <c r="T46" s="75"/>
      <c r="U46" s="75"/>
      <c r="V46" s="75"/>
      <c r="W46" s="75"/>
      <c r="X46" s="75"/>
      <c r="Y46" s="75"/>
      <c r="Z46" s="75"/>
      <c r="AA46" s="75"/>
      <c r="AB46" s="75"/>
      <c r="AC46" s="75"/>
      <c r="AD46" s="75"/>
      <c r="AE46" s="75"/>
      <c r="AF46" s="75"/>
      <c r="AG46" s="75"/>
      <c r="AH46" s="75"/>
      <c r="AI46" s="77" t="s">
        <v>40</v>
      </c>
      <c r="AJ46" s="75"/>
      <c r="AK46" s="75"/>
      <c r="AL46" s="75"/>
      <c r="AM46" s="78" t="str">
        <f>IF(E17="","",E17)</f>
        <v>LK PROJEKT s.r.o., ul.28.října 933/11, Čelákovice</v>
      </c>
      <c r="AN46" s="78"/>
      <c r="AO46" s="78"/>
      <c r="AP46" s="78"/>
      <c r="AQ46" s="75"/>
      <c r="AR46" s="73"/>
      <c r="AS46" s="87" t="s">
        <v>60</v>
      </c>
      <c r="AT46" s="88"/>
      <c r="AU46" s="89"/>
      <c r="AV46" s="89"/>
      <c r="AW46" s="89"/>
      <c r="AX46" s="89"/>
      <c r="AY46" s="89"/>
      <c r="AZ46" s="89"/>
      <c r="BA46" s="89"/>
      <c r="BB46" s="89"/>
      <c r="BC46" s="89"/>
      <c r="BD46" s="90"/>
    </row>
    <row r="47" s="1" customFormat="1">
      <c r="B47" s="47"/>
      <c r="C47" s="77" t="s">
        <v>38</v>
      </c>
      <c r="D47" s="75"/>
      <c r="E47" s="75"/>
      <c r="F47" s="75"/>
      <c r="G47" s="75"/>
      <c r="H47" s="75"/>
      <c r="I47" s="75"/>
      <c r="J47" s="75"/>
      <c r="K47" s="75"/>
      <c r="L47" s="78" t="str">
        <f>IF(E14= "Vyplň údaj","",E14)</f>
        <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3"/>
      <c r="AS47" s="91"/>
      <c r="AT47" s="92"/>
      <c r="AU47" s="93"/>
      <c r="AV47" s="93"/>
      <c r="AW47" s="93"/>
      <c r="AX47" s="93"/>
      <c r="AY47" s="93"/>
      <c r="AZ47" s="93"/>
      <c r="BA47" s="93"/>
      <c r="BB47" s="93"/>
      <c r="BC47" s="93"/>
      <c r="BD47" s="94"/>
    </row>
    <row r="48" s="1" customFormat="1" ht="10.8" customHeight="1">
      <c r="B48" s="47"/>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3"/>
      <c r="AS48" s="95"/>
      <c r="AT48" s="56"/>
      <c r="AU48" s="48"/>
      <c r="AV48" s="48"/>
      <c r="AW48" s="48"/>
      <c r="AX48" s="48"/>
      <c r="AY48" s="48"/>
      <c r="AZ48" s="48"/>
      <c r="BA48" s="48"/>
      <c r="BB48" s="48"/>
      <c r="BC48" s="48"/>
      <c r="BD48" s="96"/>
    </row>
    <row r="49" s="1" customFormat="1" ht="29.28" customHeight="1">
      <c r="B49" s="47"/>
      <c r="C49" s="97" t="s">
        <v>61</v>
      </c>
      <c r="D49" s="98"/>
      <c r="E49" s="98"/>
      <c r="F49" s="98"/>
      <c r="G49" s="98"/>
      <c r="H49" s="99"/>
      <c r="I49" s="100" t="s">
        <v>62</v>
      </c>
      <c r="J49" s="98"/>
      <c r="K49" s="98"/>
      <c r="L49" s="98"/>
      <c r="M49" s="98"/>
      <c r="N49" s="98"/>
      <c r="O49" s="98"/>
      <c r="P49" s="98"/>
      <c r="Q49" s="98"/>
      <c r="R49" s="98"/>
      <c r="S49" s="98"/>
      <c r="T49" s="98"/>
      <c r="U49" s="98"/>
      <c r="V49" s="98"/>
      <c r="W49" s="98"/>
      <c r="X49" s="98"/>
      <c r="Y49" s="98"/>
      <c r="Z49" s="98"/>
      <c r="AA49" s="98"/>
      <c r="AB49" s="98"/>
      <c r="AC49" s="98"/>
      <c r="AD49" s="98"/>
      <c r="AE49" s="98"/>
      <c r="AF49" s="98"/>
      <c r="AG49" s="101" t="s">
        <v>63</v>
      </c>
      <c r="AH49" s="98"/>
      <c r="AI49" s="98"/>
      <c r="AJ49" s="98"/>
      <c r="AK49" s="98"/>
      <c r="AL49" s="98"/>
      <c r="AM49" s="98"/>
      <c r="AN49" s="100" t="s">
        <v>64</v>
      </c>
      <c r="AO49" s="98"/>
      <c r="AP49" s="98"/>
      <c r="AQ49" s="102" t="s">
        <v>65</v>
      </c>
      <c r="AR49" s="73"/>
      <c r="AS49" s="103" t="s">
        <v>66</v>
      </c>
      <c r="AT49" s="104" t="s">
        <v>67</v>
      </c>
      <c r="AU49" s="104" t="s">
        <v>68</v>
      </c>
      <c r="AV49" s="104" t="s">
        <v>69</v>
      </c>
      <c r="AW49" s="104" t="s">
        <v>70</v>
      </c>
      <c r="AX49" s="104" t="s">
        <v>71</v>
      </c>
      <c r="AY49" s="104" t="s">
        <v>72</v>
      </c>
      <c r="AZ49" s="104" t="s">
        <v>73</v>
      </c>
      <c r="BA49" s="104" t="s">
        <v>74</v>
      </c>
      <c r="BB49" s="104" t="s">
        <v>75</v>
      </c>
      <c r="BC49" s="104" t="s">
        <v>76</v>
      </c>
      <c r="BD49" s="105" t="s">
        <v>77</v>
      </c>
    </row>
    <row r="50" s="1" customFormat="1" ht="10.8" customHeight="1">
      <c r="B50" s="47"/>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3"/>
      <c r="AS50" s="106"/>
      <c r="AT50" s="107"/>
      <c r="AU50" s="107"/>
      <c r="AV50" s="107"/>
      <c r="AW50" s="107"/>
      <c r="AX50" s="107"/>
      <c r="AY50" s="107"/>
      <c r="AZ50" s="107"/>
      <c r="BA50" s="107"/>
      <c r="BB50" s="107"/>
      <c r="BC50" s="107"/>
      <c r="BD50" s="108"/>
    </row>
    <row r="51" s="4" customFormat="1" ht="32.4" customHeight="1">
      <c r="B51" s="80"/>
      <c r="C51" s="109" t="s">
        <v>78</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1">
        <f>ROUND(SUM(AG52:AG56),2)</f>
        <v>0</v>
      </c>
      <c r="AH51" s="111"/>
      <c r="AI51" s="111"/>
      <c r="AJ51" s="111"/>
      <c r="AK51" s="111"/>
      <c r="AL51" s="111"/>
      <c r="AM51" s="111"/>
      <c r="AN51" s="112">
        <f>SUM(AG51,AT51)</f>
        <v>0</v>
      </c>
      <c r="AO51" s="112"/>
      <c r="AP51" s="112"/>
      <c r="AQ51" s="113" t="s">
        <v>37</v>
      </c>
      <c r="AR51" s="84"/>
      <c r="AS51" s="114">
        <f>ROUND(SUM(AS52:AS56),2)</f>
        <v>0</v>
      </c>
      <c r="AT51" s="115">
        <f>ROUND(SUM(AV51:AW51),2)</f>
        <v>0</v>
      </c>
      <c r="AU51" s="116">
        <f>ROUND(SUM(AU52:AU56),5)</f>
        <v>0</v>
      </c>
      <c r="AV51" s="115">
        <f>ROUND(AZ51*L26,2)</f>
        <v>0</v>
      </c>
      <c r="AW51" s="115">
        <f>ROUND(BA51*L27,2)</f>
        <v>0</v>
      </c>
      <c r="AX51" s="115">
        <f>ROUND(BB51*L26,2)</f>
        <v>0</v>
      </c>
      <c r="AY51" s="115">
        <f>ROUND(BC51*L27,2)</f>
        <v>0</v>
      </c>
      <c r="AZ51" s="115">
        <f>ROUND(SUM(AZ52:AZ56),2)</f>
        <v>0</v>
      </c>
      <c r="BA51" s="115">
        <f>ROUND(SUM(BA52:BA56),2)</f>
        <v>0</v>
      </c>
      <c r="BB51" s="115">
        <f>ROUND(SUM(BB52:BB56),2)</f>
        <v>0</v>
      </c>
      <c r="BC51" s="115">
        <f>ROUND(SUM(BC52:BC56),2)</f>
        <v>0</v>
      </c>
      <c r="BD51" s="117">
        <f>ROUND(SUM(BD52:BD56),2)</f>
        <v>0</v>
      </c>
      <c r="BS51" s="118" t="s">
        <v>79</v>
      </c>
      <c r="BT51" s="118" t="s">
        <v>80</v>
      </c>
      <c r="BU51" s="119" t="s">
        <v>81</v>
      </c>
      <c r="BV51" s="118" t="s">
        <v>82</v>
      </c>
      <c r="BW51" s="118" t="s">
        <v>7</v>
      </c>
      <c r="BX51" s="118" t="s">
        <v>83</v>
      </c>
      <c r="CL51" s="118" t="s">
        <v>21</v>
      </c>
    </row>
    <row r="52" s="5" customFormat="1" ht="16.5" customHeight="1">
      <c r="A52" s="120" t="s">
        <v>84</v>
      </c>
      <c r="B52" s="121"/>
      <c r="C52" s="122"/>
      <c r="D52" s="123" t="s">
        <v>85</v>
      </c>
      <c r="E52" s="123"/>
      <c r="F52" s="123"/>
      <c r="G52" s="123"/>
      <c r="H52" s="123"/>
      <c r="I52" s="124"/>
      <c r="J52" s="123" t="s">
        <v>86</v>
      </c>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5">
        <f>'SO 01 - Rekonstrukce stoky H'!J27</f>
        <v>0</v>
      </c>
      <c r="AH52" s="124"/>
      <c r="AI52" s="124"/>
      <c r="AJ52" s="124"/>
      <c r="AK52" s="124"/>
      <c r="AL52" s="124"/>
      <c r="AM52" s="124"/>
      <c r="AN52" s="125">
        <f>SUM(AG52,AT52)</f>
        <v>0</v>
      </c>
      <c r="AO52" s="124"/>
      <c r="AP52" s="124"/>
      <c r="AQ52" s="126" t="s">
        <v>87</v>
      </c>
      <c r="AR52" s="127"/>
      <c r="AS52" s="128">
        <v>0</v>
      </c>
      <c r="AT52" s="129">
        <f>ROUND(SUM(AV52:AW52),2)</f>
        <v>0</v>
      </c>
      <c r="AU52" s="130">
        <f>'SO 01 - Rekonstrukce stoky H'!P85</f>
        <v>0</v>
      </c>
      <c r="AV52" s="129">
        <f>'SO 01 - Rekonstrukce stoky H'!J30</f>
        <v>0</v>
      </c>
      <c r="AW52" s="129">
        <f>'SO 01 - Rekonstrukce stoky H'!J31</f>
        <v>0</v>
      </c>
      <c r="AX52" s="129">
        <f>'SO 01 - Rekonstrukce stoky H'!J32</f>
        <v>0</v>
      </c>
      <c r="AY52" s="129">
        <f>'SO 01 - Rekonstrukce stoky H'!J33</f>
        <v>0</v>
      </c>
      <c r="AZ52" s="129">
        <f>'SO 01 - Rekonstrukce stoky H'!F30</f>
        <v>0</v>
      </c>
      <c r="BA52" s="129">
        <f>'SO 01 - Rekonstrukce stoky H'!F31</f>
        <v>0</v>
      </c>
      <c r="BB52" s="129">
        <f>'SO 01 - Rekonstrukce stoky H'!F32</f>
        <v>0</v>
      </c>
      <c r="BC52" s="129">
        <f>'SO 01 - Rekonstrukce stoky H'!F33</f>
        <v>0</v>
      </c>
      <c r="BD52" s="131">
        <f>'SO 01 - Rekonstrukce stoky H'!F34</f>
        <v>0</v>
      </c>
      <c r="BT52" s="132" t="s">
        <v>88</v>
      </c>
      <c r="BV52" s="132" t="s">
        <v>82</v>
      </c>
      <c r="BW52" s="132" t="s">
        <v>89</v>
      </c>
      <c r="BX52" s="132" t="s">
        <v>7</v>
      </c>
      <c r="CL52" s="132" t="s">
        <v>21</v>
      </c>
      <c r="CM52" s="132" t="s">
        <v>90</v>
      </c>
    </row>
    <row r="53" s="5" customFormat="1" ht="16.5" customHeight="1">
      <c r="A53" s="120" t="s">
        <v>84</v>
      </c>
      <c r="B53" s="121"/>
      <c r="C53" s="122"/>
      <c r="D53" s="123" t="s">
        <v>91</v>
      </c>
      <c r="E53" s="123"/>
      <c r="F53" s="123"/>
      <c r="G53" s="123"/>
      <c r="H53" s="123"/>
      <c r="I53" s="124"/>
      <c r="J53" s="123" t="s">
        <v>92</v>
      </c>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5">
        <f>'SO 02 - Rekonstrukce kana...'!J27</f>
        <v>0</v>
      </c>
      <c r="AH53" s="124"/>
      <c r="AI53" s="124"/>
      <c r="AJ53" s="124"/>
      <c r="AK53" s="124"/>
      <c r="AL53" s="124"/>
      <c r="AM53" s="124"/>
      <c r="AN53" s="125">
        <f>SUM(AG53,AT53)</f>
        <v>0</v>
      </c>
      <c r="AO53" s="124"/>
      <c r="AP53" s="124"/>
      <c r="AQ53" s="126" t="s">
        <v>87</v>
      </c>
      <c r="AR53" s="127"/>
      <c r="AS53" s="128">
        <v>0</v>
      </c>
      <c r="AT53" s="129">
        <f>ROUND(SUM(AV53:AW53),2)</f>
        <v>0</v>
      </c>
      <c r="AU53" s="130">
        <f>'SO 02 - Rekonstrukce kana...'!P85</f>
        <v>0</v>
      </c>
      <c r="AV53" s="129">
        <f>'SO 02 - Rekonstrukce kana...'!J30</f>
        <v>0</v>
      </c>
      <c r="AW53" s="129">
        <f>'SO 02 - Rekonstrukce kana...'!J31</f>
        <v>0</v>
      </c>
      <c r="AX53" s="129">
        <f>'SO 02 - Rekonstrukce kana...'!J32</f>
        <v>0</v>
      </c>
      <c r="AY53" s="129">
        <f>'SO 02 - Rekonstrukce kana...'!J33</f>
        <v>0</v>
      </c>
      <c r="AZ53" s="129">
        <f>'SO 02 - Rekonstrukce kana...'!F30</f>
        <v>0</v>
      </c>
      <c r="BA53" s="129">
        <f>'SO 02 - Rekonstrukce kana...'!F31</f>
        <v>0</v>
      </c>
      <c r="BB53" s="129">
        <f>'SO 02 - Rekonstrukce kana...'!F32</f>
        <v>0</v>
      </c>
      <c r="BC53" s="129">
        <f>'SO 02 - Rekonstrukce kana...'!F33</f>
        <v>0</v>
      </c>
      <c r="BD53" s="131">
        <f>'SO 02 - Rekonstrukce kana...'!F34</f>
        <v>0</v>
      </c>
      <c r="BT53" s="132" t="s">
        <v>88</v>
      </c>
      <c r="BV53" s="132" t="s">
        <v>82</v>
      </c>
      <c r="BW53" s="132" t="s">
        <v>93</v>
      </c>
      <c r="BX53" s="132" t="s">
        <v>7</v>
      </c>
      <c r="CL53" s="132" t="s">
        <v>21</v>
      </c>
      <c r="CM53" s="132" t="s">
        <v>90</v>
      </c>
    </row>
    <row r="54" s="5" customFormat="1" ht="16.5" customHeight="1">
      <c r="A54" s="120" t="s">
        <v>84</v>
      </c>
      <c r="B54" s="121"/>
      <c r="C54" s="122"/>
      <c r="D54" s="123" t="s">
        <v>94</v>
      </c>
      <c r="E54" s="123"/>
      <c r="F54" s="123"/>
      <c r="G54" s="123"/>
      <c r="H54" s="123"/>
      <c r="I54" s="124"/>
      <c r="J54" s="123" t="s">
        <v>95</v>
      </c>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5">
        <f>'SO 03 - Rekonstrukce příp...'!J27</f>
        <v>0</v>
      </c>
      <c r="AH54" s="124"/>
      <c r="AI54" s="124"/>
      <c r="AJ54" s="124"/>
      <c r="AK54" s="124"/>
      <c r="AL54" s="124"/>
      <c r="AM54" s="124"/>
      <c r="AN54" s="125">
        <f>SUM(AG54,AT54)</f>
        <v>0</v>
      </c>
      <c r="AO54" s="124"/>
      <c r="AP54" s="124"/>
      <c r="AQ54" s="126" t="s">
        <v>87</v>
      </c>
      <c r="AR54" s="127"/>
      <c r="AS54" s="128">
        <v>0</v>
      </c>
      <c r="AT54" s="129">
        <f>ROUND(SUM(AV54:AW54),2)</f>
        <v>0</v>
      </c>
      <c r="AU54" s="130">
        <f>'SO 03 - Rekonstrukce příp...'!P85</f>
        <v>0</v>
      </c>
      <c r="AV54" s="129">
        <f>'SO 03 - Rekonstrukce příp...'!J30</f>
        <v>0</v>
      </c>
      <c r="AW54" s="129">
        <f>'SO 03 - Rekonstrukce příp...'!J31</f>
        <v>0</v>
      </c>
      <c r="AX54" s="129">
        <f>'SO 03 - Rekonstrukce příp...'!J32</f>
        <v>0</v>
      </c>
      <c r="AY54" s="129">
        <f>'SO 03 - Rekonstrukce příp...'!J33</f>
        <v>0</v>
      </c>
      <c r="AZ54" s="129">
        <f>'SO 03 - Rekonstrukce příp...'!F30</f>
        <v>0</v>
      </c>
      <c r="BA54" s="129">
        <f>'SO 03 - Rekonstrukce příp...'!F31</f>
        <v>0</v>
      </c>
      <c r="BB54" s="129">
        <f>'SO 03 - Rekonstrukce příp...'!F32</f>
        <v>0</v>
      </c>
      <c r="BC54" s="129">
        <f>'SO 03 - Rekonstrukce příp...'!F33</f>
        <v>0</v>
      </c>
      <c r="BD54" s="131">
        <f>'SO 03 - Rekonstrukce příp...'!F34</f>
        <v>0</v>
      </c>
      <c r="BT54" s="132" t="s">
        <v>88</v>
      </c>
      <c r="BV54" s="132" t="s">
        <v>82</v>
      </c>
      <c r="BW54" s="132" t="s">
        <v>96</v>
      </c>
      <c r="BX54" s="132" t="s">
        <v>7</v>
      </c>
      <c r="CL54" s="132" t="s">
        <v>21</v>
      </c>
      <c r="CM54" s="132" t="s">
        <v>90</v>
      </c>
    </row>
    <row r="55" s="5" customFormat="1" ht="16.5" customHeight="1">
      <c r="A55" s="120" t="s">
        <v>84</v>
      </c>
      <c r="B55" s="121"/>
      <c r="C55" s="122"/>
      <c r="D55" s="123" t="s">
        <v>97</v>
      </c>
      <c r="E55" s="123"/>
      <c r="F55" s="123"/>
      <c r="G55" s="123"/>
      <c r="H55" s="123"/>
      <c r="I55" s="124"/>
      <c r="J55" s="123" t="s">
        <v>98</v>
      </c>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5">
        <f>'SO 04 - Komunikace'!J27</f>
        <v>0</v>
      </c>
      <c r="AH55" s="124"/>
      <c r="AI55" s="124"/>
      <c r="AJ55" s="124"/>
      <c r="AK55" s="124"/>
      <c r="AL55" s="124"/>
      <c r="AM55" s="124"/>
      <c r="AN55" s="125">
        <f>SUM(AG55,AT55)</f>
        <v>0</v>
      </c>
      <c r="AO55" s="124"/>
      <c r="AP55" s="124"/>
      <c r="AQ55" s="126" t="s">
        <v>87</v>
      </c>
      <c r="AR55" s="127"/>
      <c r="AS55" s="128">
        <v>0</v>
      </c>
      <c r="AT55" s="129">
        <f>ROUND(SUM(AV55:AW55),2)</f>
        <v>0</v>
      </c>
      <c r="AU55" s="130">
        <f>'SO 04 - Komunikace'!P82</f>
        <v>0</v>
      </c>
      <c r="AV55" s="129">
        <f>'SO 04 - Komunikace'!J30</f>
        <v>0</v>
      </c>
      <c r="AW55" s="129">
        <f>'SO 04 - Komunikace'!J31</f>
        <v>0</v>
      </c>
      <c r="AX55" s="129">
        <f>'SO 04 - Komunikace'!J32</f>
        <v>0</v>
      </c>
      <c r="AY55" s="129">
        <f>'SO 04 - Komunikace'!J33</f>
        <v>0</v>
      </c>
      <c r="AZ55" s="129">
        <f>'SO 04 - Komunikace'!F30</f>
        <v>0</v>
      </c>
      <c r="BA55" s="129">
        <f>'SO 04 - Komunikace'!F31</f>
        <v>0</v>
      </c>
      <c r="BB55" s="129">
        <f>'SO 04 - Komunikace'!F32</f>
        <v>0</v>
      </c>
      <c r="BC55" s="129">
        <f>'SO 04 - Komunikace'!F33</f>
        <v>0</v>
      </c>
      <c r="BD55" s="131">
        <f>'SO 04 - Komunikace'!F34</f>
        <v>0</v>
      </c>
      <c r="BT55" s="132" t="s">
        <v>88</v>
      </c>
      <c r="BV55" s="132" t="s">
        <v>82</v>
      </c>
      <c r="BW55" s="132" t="s">
        <v>99</v>
      </c>
      <c r="BX55" s="132" t="s">
        <v>7</v>
      </c>
      <c r="CL55" s="132" t="s">
        <v>21</v>
      </c>
      <c r="CM55" s="132" t="s">
        <v>90</v>
      </c>
    </row>
    <row r="56" s="5" customFormat="1" ht="16.5" customHeight="1">
      <c r="A56" s="120" t="s">
        <v>84</v>
      </c>
      <c r="B56" s="121"/>
      <c r="C56" s="122"/>
      <c r="D56" s="123" t="s">
        <v>100</v>
      </c>
      <c r="E56" s="123"/>
      <c r="F56" s="123"/>
      <c r="G56" s="123"/>
      <c r="H56" s="123"/>
      <c r="I56" s="124"/>
      <c r="J56" s="123" t="s">
        <v>101</v>
      </c>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5">
        <f>'SO 05 - Vedlejší rozpočto...'!J27</f>
        <v>0</v>
      </c>
      <c r="AH56" s="124"/>
      <c r="AI56" s="124"/>
      <c r="AJ56" s="124"/>
      <c r="AK56" s="124"/>
      <c r="AL56" s="124"/>
      <c r="AM56" s="124"/>
      <c r="AN56" s="125">
        <f>SUM(AG56,AT56)</f>
        <v>0</v>
      </c>
      <c r="AO56" s="124"/>
      <c r="AP56" s="124"/>
      <c r="AQ56" s="126" t="s">
        <v>87</v>
      </c>
      <c r="AR56" s="127"/>
      <c r="AS56" s="133">
        <v>0</v>
      </c>
      <c r="AT56" s="134">
        <f>ROUND(SUM(AV56:AW56),2)</f>
        <v>0</v>
      </c>
      <c r="AU56" s="135">
        <f>'SO 05 - Vedlejší rozpočto...'!P80</f>
        <v>0</v>
      </c>
      <c r="AV56" s="134">
        <f>'SO 05 - Vedlejší rozpočto...'!J30</f>
        <v>0</v>
      </c>
      <c r="AW56" s="134">
        <f>'SO 05 - Vedlejší rozpočto...'!J31</f>
        <v>0</v>
      </c>
      <c r="AX56" s="134">
        <f>'SO 05 - Vedlejší rozpočto...'!J32</f>
        <v>0</v>
      </c>
      <c r="AY56" s="134">
        <f>'SO 05 - Vedlejší rozpočto...'!J33</f>
        <v>0</v>
      </c>
      <c r="AZ56" s="134">
        <f>'SO 05 - Vedlejší rozpočto...'!F30</f>
        <v>0</v>
      </c>
      <c r="BA56" s="134">
        <f>'SO 05 - Vedlejší rozpočto...'!F31</f>
        <v>0</v>
      </c>
      <c r="BB56" s="134">
        <f>'SO 05 - Vedlejší rozpočto...'!F32</f>
        <v>0</v>
      </c>
      <c r="BC56" s="134">
        <f>'SO 05 - Vedlejší rozpočto...'!F33</f>
        <v>0</v>
      </c>
      <c r="BD56" s="136">
        <f>'SO 05 - Vedlejší rozpočto...'!F34</f>
        <v>0</v>
      </c>
      <c r="BT56" s="132" t="s">
        <v>88</v>
      </c>
      <c r="BV56" s="132" t="s">
        <v>82</v>
      </c>
      <c r="BW56" s="132" t="s">
        <v>102</v>
      </c>
      <c r="BX56" s="132" t="s">
        <v>7</v>
      </c>
      <c r="CL56" s="132" t="s">
        <v>21</v>
      </c>
      <c r="CM56" s="132" t="s">
        <v>90</v>
      </c>
    </row>
    <row r="57" s="1" customFormat="1" ht="30" customHeight="1">
      <c r="B57" s="47"/>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3"/>
    </row>
    <row r="58" s="1" customFormat="1" ht="6.96" customHeight="1">
      <c r="B58" s="68"/>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73"/>
    </row>
  </sheetData>
  <sheetProtection sheet="1" formatColumns="0" formatRows="0" objects="1" scenarios="1" spinCount="100000" saltValue="dFznHsGQJtWBbsmCJ6HtddW1P17BOL/EFO+zVgKk0OunENz3GGOTBY5pK53l14jnZquxsTCZnCPclK5u8Loidw==" hashValue="CyxQBVJXxwqqzHpniiJERpJIeDYRxLdjrFJ94V264A4fzbM9907gOQUvHPxH04JYvtX+uOn+uFTemHkwMUKdaw==" algorithmName="SHA-512" password="CC35"/>
  <mergeCells count="57">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G51:AM51"/>
    <mergeCell ref="AN51:AP51"/>
    <mergeCell ref="AR2:BE2"/>
  </mergeCells>
  <hyperlinks>
    <hyperlink ref="K1:S1" location="C2" display="1) Rekapitulace stavby"/>
    <hyperlink ref="W1:AI1" location="C51" display="2) Rekapitulace objektů stavby a soupisů prací"/>
    <hyperlink ref="A52" location="'SO 01 - Rekonstrukce stoky H'!C2" display="/"/>
    <hyperlink ref="A53" location="'SO 02 - Rekonstrukce kana...'!C2" display="/"/>
    <hyperlink ref="A54" location="'SO 03 - Rekonstrukce příp...'!C2" display="/"/>
    <hyperlink ref="A55" location="'SO 04 - Komunikace'!C2" display="/"/>
    <hyperlink ref="A56" location="'SO 05 - Vedlejší rozpočto...'!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7"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8"/>
      <c r="C1" s="138"/>
      <c r="D1" s="139" t="s">
        <v>1</v>
      </c>
      <c r="E1" s="138"/>
      <c r="F1" s="140" t="s">
        <v>103</v>
      </c>
      <c r="G1" s="140" t="s">
        <v>104</v>
      </c>
      <c r="H1" s="140"/>
      <c r="I1" s="141"/>
      <c r="J1" s="140" t="s">
        <v>105</v>
      </c>
      <c r="K1" s="139" t="s">
        <v>106</v>
      </c>
      <c r="L1" s="140" t="s">
        <v>107</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89</v>
      </c>
      <c r="AZ2" s="142" t="s">
        <v>108</v>
      </c>
      <c r="BA2" s="142" t="s">
        <v>109</v>
      </c>
      <c r="BB2" s="142" t="s">
        <v>37</v>
      </c>
      <c r="BC2" s="142" t="s">
        <v>110</v>
      </c>
      <c r="BD2" s="142" t="s">
        <v>90</v>
      </c>
    </row>
    <row r="3" ht="6.96" customHeight="1">
      <c r="B3" s="25"/>
      <c r="C3" s="26"/>
      <c r="D3" s="26"/>
      <c r="E3" s="26"/>
      <c r="F3" s="26"/>
      <c r="G3" s="26"/>
      <c r="H3" s="26"/>
      <c r="I3" s="143"/>
      <c r="J3" s="26"/>
      <c r="K3" s="27"/>
      <c r="AT3" s="24" t="s">
        <v>90</v>
      </c>
      <c r="AZ3" s="142" t="s">
        <v>111</v>
      </c>
      <c r="BA3" s="142" t="s">
        <v>37</v>
      </c>
      <c r="BB3" s="142" t="s">
        <v>37</v>
      </c>
      <c r="BC3" s="142" t="s">
        <v>112</v>
      </c>
      <c r="BD3" s="142" t="s">
        <v>90</v>
      </c>
    </row>
    <row r="4" ht="36.96" customHeight="1">
      <c r="B4" s="28"/>
      <c r="C4" s="29"/>
      <c r="D4" s="30" t="s">
        <v>113</v>
      </c>
      <c r="E4" s="29"/>
      <c r="F4" s="29"/>
      <c r="G4" s="29"/>
      <c r="H4" s="29"/>
      <c r="I4" s="144"/>
      <c r="J4" s="29"/>
      <c r="K4" s="31"/>
      <c r="M4" s="32" t="s">
        <v>12</v>
      </c>
      <c r="AT4" s="24" t="s">
        <v>6</v>
      </c>
      <c r="AZ4" s="142" t="s">
        <v>114</v>
      </c>
      <c r="BA4" s="142" t="s">
        <v>115</v>
      </c>
      <c r="BB4" s="142" t="s">
        <v>37</v>
      </c>
      <c r="BC4" s="142" t="s">
        <v>116</v>
      </c>
      <c r="BD4" s="142" t="s">
        <v>90</v>
      </c>
    </row>
    <row r="5" ht="6.96" customHeight="1">
      <c r="B5" s="28"/>
      <c r="C5" s="29"/>
      <c r="D5" s="29"/>
      <c r="E5" s="29"/>
      <c r="F5" s="29"/>
      <c r="G5" s="29"/>
      <c r="H5" s="29"/>
      <c r="I5" s="144"/>
      <c r="J5" s="29"/>
      <c r="K5" s="31"/>
      <c r="AZ5" s="142" t="s">
        <v>117</v>
      </c>
      <c r="BA5" s="142" t="s">
        <v>118</v>
      </c>
      <c r="BB5" s="142" t="s">
        <v>37</v>
      </c>
      <c r="BC5" s="142" t="s">
        <v>119</v>
      </c>
      <c r="BD5" s="142" t="s">
        <v>90</v>
      </c>
    </row>
    <row r="6">
      <c r="B6" s="28"/>
      <c r="C6" s="29"/>
      <c r="D6" s="40" t="s">
        <v>18</v>
      </c>
      <c r="E6" s="29"/>
      <c r="F6" s="29"/>
      <c r="G6" s="29"/>
      <c r="H6" s="29"/>
      <c r="I6" s="144"/>
      <c r="J6" s="29"/>
      <c r="K6" s="31"/>
      <c r="AZ6" s="142" t="s">
        <v>120</v>
      </c>
      <c r="BA6" s="142" t="s">
        <v>121</v>
      </c>
      <c r="BB6" s="142" t="s">
        <v>37</v>
      </c>
      <c r="BC6" s="142" t="s">
        <v>122</v>
      </c>
      <c r="BD6" s="142" t="s">
        <v>90</v>
      </c>
    </row>
    <row r="7" ht="16.5" customHeight="1">
      <c r="B7" s="28"/>
      <c r="C7" s="29"/>
      <c r="D7" s="29"/>
      <c r="E7" s="145" t="str">
        <f>'Rekapitulace stavby'!K6</f>
        <v>Rekonstrukce kanalizační stoky H v ul. Tůmova, Kolín</v>
      </c>
      <c r="F7" s="40"/>
      <c r="G7" s="40"/>
      <c r="H7" s="40"/>
      <c r="I7" s="144"/>
      <c r="J7" s="29"/>
      <c r="K7" s="31"/>
      <c r="AZ7" s="142" t="s">
        <v>123</v>
      </c>
      <c r="BA7" s="142" t="s">
        <v>124</v>
      </c>
      <c r="BB7" s="142" t="s">
        <v>37</v>
      </c>
      <c r="BC7" s="142" t="s">
        <v>125</v>
      </c>
      <c r="BD7" s="142" t="s">
        <v>90</v>
      </c>
    </row>
    <row r="8" s="1" customFormat="1">
      <c r="B8" s="47"/>
      <c r="C8" s="48"/>
      <c r="D8" s="40" t="s">
        <v>126</v>
      </c>
      <c r="E8" s="48"/>
      <c r="F8" s="48"/>
      <c r="G8" s="48"/>
      <c r="H8" s="48"/>
      <c r="I8" s="146"/>
      <c r="J8" s="48"/>
      <c r="K8" s="52"/>
    </row>
    <row r="9" s="1" customFormat="1" ht="36.96" customHeight="1">
      <c r="B9" s="47"/>
      <c r="C9" s="48"/>
      <c r="D9" s="48"/>
      <c r="E9" s="147" t="s">
        <v>127</v>
      </c>
      <c r="F9" s="48"/>
      <c r="G9" s="48"/>
      <c r="H9" s="48"/>
      <c r="I9" s="146"/>
      <c r="J9" s="48"/>
      <c r="K9" s="52"/>
    </row>
    <row r="10" s="1" customFormat="1">
      <c r="B10" s="47"/>
      <c r="C10" s="48"/>
      <c r="D10" s="48"/>
      <c r="E10" s="48"/>
      <c r="F10" s="48"/>
      <c r="G10" s="48"/>
      <c r="H10" s="48"/>
      <c r="I10" s="146"/>
      <c r="J10" s="48"/>
      <c r="K10" s="52"/>
    </row>
    <row r="11" s="1" customFormat="1" ht="14.4" customHeight="1">
      <c r="B11" s="47"/>
      <c r="C11" s="48"/>
      <c r="D11" s="40" t="s">
        <v>20</v>
      </c>
      <c r="E11" s="48"/>
      <c r="F11" s="35" t="s">
        <v>21</v>
      </c>
      <c r="G11" s="48"/>
      <c r="H11" s="48"/>
      <c r="I11" s="148" t="s">
        <v>22</v>
      </c>
      <c r="J11" s="35" t="s">
        <v>37</v>
      </c>
      <c r="K11" s="52"/>
    </row>
    <row r="12" s="1" customFormat="1" ht="14.4" customHeight="1">
      <c r="B12" s="47"/>
      <c r="C12" s="48"/>
      <c r="D12" s="40" t="s">
        <v>24</v>
      </c>
      <c r="E12" s="48"/>
      <c r="F12" s="35" t="s">
        <v>25</v>
      </c>
      <c r="G12" s="48"/>
      <c r="H12" s="48"/>
      <c r="I12" s="148" t="s">
        <v>26</v>
      </c>
      <c r="J12" s="149" t="str">
        <f>'Rekapitulace stavby'!AN8</f>
        <v>25. 12. 2017</v>
      </c>
      <c r="K12" s="52"/>
    </row>
    <row r="13" s="1" customFormat="1" ht="10.8" customHeight="1">
      <c r="B13" s="47"/>
      <c r="C13" s="48"/>
      <c r="D13" s="48"/>
      <c r="E13" s="48"/>
      <c r="F13" s="48"/>
      <c r="G13" s="48"/>
      <c r="H13" s="48"/>
      <c r="I13" s="146"/>
      <c r="J13" s="48"/>
      <c r="K13" s="52"/>
    </row>
    <row r="14" s="1" customFormat="1" ht="14.4" customHeight="1">
      <c r="B14" s="47"/>
      <c r="C14" s="48"/>
      <c r="D14" s="40" t="s">
        <v>32</v>
      </c>
      <c r="E14" s="48"/>
      <c r="F14" s="48"/>
      <c r="G14" s="48"/>
      <c r="H14" s="48"/>
      <c r="I14" s="148" t="s">
        <v>33</v>
      </c>
      <c r="J14" s="35" t="s">
        <v>34</v>
      </c>
      <c r="K14" s="52"/>
    </row>
    <row r="15" s="1" customFormat="1" ht="18" customHeight="1">
      <c r="B15" s="47"/>
      <c r="C15" s="48"/>
      <c r="D15" s="48"/>
      <c r="E15" s="35" t="s">
        <v>35</v>
      </c>
      <c r="F15" s="48"/>
      <c r="G15" s="48"/>
      <c r="H15" s="48"/>
      <c r="I15" s="148" t="s">
        <v>36</v>
      </c>
      <c r="J15" s="35" t="s">
        <v>37</v>
      </c>
      <c r="K15" s="52"/>
    </row>
    <row r="16" s="1" customFormat="1" ht="6.96" customHeight="1">
      <c r="B16" s="47"/>
      <c r="C16" s="48"/>
      <c r="D16" s="48"/>
      <c r="E16" s="48"/>
      <c r="F16" s="48"/>
      <c r="G16" s="48"/>
      <c r="H16" s="48"/>
      <c r="I16" s="146"/>
      <c r="J16" s="48"/>
      <c r="K16" s="52"/>
    </row>
    <row r="17" s="1" customFormat="1" ht="14.4" customHeight="1">
      <c r="B17" s="47"/>
      <c r="C17" s="48"/>
      <c r="D17" s="40" t="s">
        <v>38</v>
      </c>
      <c r="E17" s="48"/>
      <c r="F17" s="48"/>
      <c r="G17" s="48"/>
      <c r="H17" s="48"/>
      <c r="I17" s="148" t="s">
        <v>33</v>
      </c>
      <c r="J17" s="35" t="str">
        <f>IF('Rekapitulace stavby'!AN13="Vyplň údaj","",IF('Rekapitulace stavby'!AN13="","",'Rekapitulace stavby'!AN13))</f>
        <v/>
      </c>
      <c r="K17" s="52"/>
    </row>
    <row r="18" s="1" customFormat="1" ht="18" customHeight="1">
      <c r="B18" s="47"/>
      <c r="C18" s="48"/>
      <c r="D18" s="48"/>
      <c r="E18" s="35" t="str">
        <f>IF('Rekapitulace stavby'!E14="Vyplň údaj","",IF('Rekapitulace stavby'!E14="","",'Rekapitulace stavby'!E14))</f>
        <v/>
      </c>
      <c r="F18" s="48"/>
      <c r="G18" s="48"/>
      <c r="H18" s="48"/>
      <c r="I18" s="148" t="s">
        <v>36</v>
      </c>
      <c r="J18" s="35" t="str">
        <f>IF('Rekapitulace stavby'!AN14="Vyplň údaj","",IF('Rekapitulace stavby'!AN14="","",'Rekapitulace stavby'!AN14))</f>
        <v/>
      </c>
      <c r="K18" s="52"/>
    </row>
    <row r="19" s="1" customFormat="1" ht="6.96" customHeight="1">
      <c r="B19" s="47"/>
      <c r="C19" s="48"/>
      <c r="D19" s="48"/>
      <c r="E19" s="48"/>
      <c r="F19" s="48"/>
      <c r="G19" s="48"/>
      <c r="H19" s="48"/>
      <c r="I19" s="146"/>
      <c r="J19" s="48"/>
      <c r="K19" s="52"/>
    </row>
    <row r="20" s="1" customFormat="1" ht="14.4" customHeight="1">
      <c r="B20" s="47"/>
      <c r="C20" s="48"/>
      <c r="D20" s="40" t="s">
        <v>40</v>
      </c>
      <c r="E20" s="48"/>
      <c r="F20" s="48"/>
      <c r="G20" s="48"/>
      <c r="H20" s="48"/>
      <c r="I20" s="148" t="s">
        <v>33</v>
      </c>
      <c r="J20" s="35" t="s">
        <v>41</v>
      </c>
      <c r="K20" s="52"/>
    </row>
    <row r="21" s="1" customFormat="1" ht="18" customHeight="1">
      <c r="B21" s="47"/>
      <c r="C21" s="48"/>
      <c r="D21" s="48"/>
      <c r="E21" s="35" t="s">
        <v>42</v>
      </c>
      <c r="F21" s="48"/>
      <c r="G21" s="48"/>
      <c r="H21" s="48"/>
      <c r="I21" s="148" t="s">
        <v>36</v>
      </c>
      <c r="J21" s="35" t="s">
        <v>37</v>
      </c>
      <c r="K21" s="52"/>
    </row>
    <row r="22" s="1" customFormat="1" ht="6.96" customHeight="1">
      <c r="B22" s="47"/>
      <c r="C22" s="48"/>
      <c r="D22" s="48"/>
      <c r="E22" s="48"/>
      <c r="F22" s="48"/>
      <c r="G22" s="48"/>
      <c r="H22" s="48"/>
      <c r="I22" s="146"/>
      <c r="J22" s="48"/>
      <c r="K22" s="52"/>
    </row>
    <row r="23" s="1" customFormat="1" ht="14.4" customHeight="1">
      <c r="B23" s="47"/>
      <c r="C23" s="48"/>
      <c r="D23" s="40" t="s">
        <v>44</v>
      </c>
      <c r="E23" s="48"/>
      <c r="F23" s="48"/>
      <c r="G23" s="48"/>
      <c r="H23" s="48"/>
      <c r="I23" s="146"/>
      <c r="J23" s="48"/>
      <c r="K23" s="52"/>
    </row>
    <row r="24" s="6" customFormat="1" ht="16.5" customHeight="1">
      <c r="B24" s="150"/>
      <c r="C24" s="151"/>
      <c r="D24" s="151"/>
      <c r="E24" s="45" t="s">
        <v>37</v>
      </c>
      <c r="F24" s="45"/>
      <c r="G24" s="45"/>
      <c r="H24" s="45"/>
      <c r="I24" s="152"/>
      <c r="J24" s="151"/>
      <c r="K24" s="153"/>
    </row>
    <row r="25" s="1" customFormat="1" ht="6.96" customHeight="1">
      <c r="B25" s="47"/>
      <c r="C25" s="48"/>
      <c r="D25" s="48"/>
      <c r="E25" s="48"/>
      <c r="F25" s="48"/>
      <c r="G25" s="48"/>
      <c r="H25" s="48"/>
      <c r="I25" s="146"/>
      <c r="J25" s="48"/>
      <c r="K25" s="52"/>
    </row>
    <row r="26" s="1" customFormat="1" ht="6.96" customHeight="1">
      <c r="B26" s="47"/>
      <c r="C26" s="48"/>
      <c r="D26" s="107"/>
      <c r="E26" s="107"/>
      <c r="F26" s="107"/>
      <c r="G26" s="107"/>
      <c r="H26" s="107"/>
      <c r="I26" s="154"/>
      <c r="J26" s="107"/>
      <c r="K26" s="155"/>
    </row>
    <row r="27" s="1" customFormat="1" ht="25.44" customHeight="1">
      <c r="B27" s="47"/>
      <c r="C27" s="48"/>
      <c r="D27" s="156" t="s">
        <v>46</v>
      </c>
      <c r="E27" s="48"/>
      <c r="F27" s="48"/>
      <c r="G27" s="48"/>
      <c r="H27" s="48"/>
      <c r="I27" s="146"/>
      <c r="J27" s="157">
        <f>ROUND(J85,2)</f>
        <v>0</v>
      </c>
      <c r="K27" s="52"/>
    </row>
    <row r="28" s="1" customFormat="1" ht="6.96" customHeight="1">
      <c r="B28" s="47"/>
      <c r="C28" s="48"/>
      <c r="D28" s="107"/>
      <c r="E28" s="107"/>
      <c r="F28" s="107"/>
      <c r="G28" s="107"/>
      <c r="H28" s="107"/>
      <c r="I28" s="154"/>
      <c r="J28" s="107"/>
      <c r="K28" s="155"/>
    </row>
    <row r="29" s="1" customFormat="1" ht="14.4" customHeight="1">
      <c r="B29" s="47"/>
      <c r="C29" s="48"/>
      <c r="D29" s="48"/>
      <c r="E29" s="48"/>
      <c r="F29" s="53" t="s">
        <v>48</v>
      </c>
      <c r="G29" s="48"/>
      <c r="H29" s="48"/>
      <c r="I29" s="158" t="s">
        <v>47</v>
      </c>
      <c r="J29" s="53" t="s">
        <v>49</v>
      </c>
      <c r="K29" s="52"/>
    </row>
    <row r="30" s="1" customFormat="1" ht="14.4" customHeight="1">
      <c r="B30" s="47"/>
      <c r="C30" s="48"/>
      <c r="D30" s="56" t="s">
        <v>50</v>
      </c>
      <c r="E30" s="56" t="s">
        <v>51</v>
      </c>
      <c r="F30" s="159">
        <f>ROUND(SUM(BE85:BE537), 2)</f>
        <v>0</v>
      </c>
      <c r="G30" s="48"/>
      <c r="H30" s="48"/>
      <c r="I30" s="160">
        <v>0.20999999999999999</v>
      </c>
      <c r="J30" s="159">
        <f>ROUND(ROUND((SUM(BE85:BE537)), 2)*I30, 2)</f>
        <v>0</v>
      </c>
      <c r="K30" s="52"/>
    </row>
    <row r="31" s="1" customFormat="1" ht="14.4" customHeight="1">
      <c r="B31" s="47"/>
      <c r="C31" s="48"/>
      <c r="D31" s="48"/>
      <c r="E31" s="56" t="s">
        <v>52</v>
      </c>
      <c r="F31" s="159">
        <f>ROUND(SUM(BF85:BF537), 2)</f>
        <v>0</v>
      </c>
      <c r="G31" s="48"/>
      <c r="H31" s="48"/>
      <c r="I31" s="160">
        <v>0.14999999999999999</v>
      </c>
      <c r="J31" s="159">
        <f>ROUND(ROUND((SUM(BF85:BF537)), 2)*I31, 2)</f>
        <v>0</v>
      </c>
      <c r="K31" s="52"/>
    </row>
    <row r="32" hidden="1" s="1" customFormat="1" ht="14.4" customHeight="1">
      <c r="B32" s="47"/>
      <c r="C32" s="48"/>
      <c r="D32" s="48"/>
      <c r="E32" s="56" t="s">
        <v>53</v>
      </c>
      <c r="F32" s="159">
        <f>ROUND(SUM(BG85:BG537), 2)</f>
        <v>0</v>
      </c>
      <c r="G32" s="48"/>
      <c r="H32" s="48"/>
      <c r="I32" s="160">
        <v>0.20999999999999999</v>
      </c>
      <c r="J32" s="159">
        <v>0</v>
      </c>
      <c r="K32" s="52"/>
    </row>
    <row r="33" hidden="1" s="1" customFormat="1" ht="14.4" customHeight="1">
      <c r="B33" s="47"/>
      <c r="C33" s="48"/>
      <c r="D33" s="48"/>
      <c r="E33" s="56" t="s">
        <v>54</v>
      </c>
      <c r="F33" s="159">
        <f>ROUND(SUM(BH85:BH537), 2)</f>
        <v>0</v>
      </c>
      <c r="G33" s="48"/>
      <c r="H33" s="48"/>
      <c r="I33" s="160">
        <v>0.14999999999999999</v>
      </c>
      <c r="J33" s="159">
        <v>0</v>
      </c>
      <c r="K33" s="52"/>
    </row>
    <row r="34" hidden="1" s="1" customFormat="1" ht="14.4" customHeight="1">
      <c r="B34" s="47"/>
      <c r="C34" s="48"/>
      <c r="D34" s="48"/>
      <c r="E34" s="56" t="s">
        <v>55</v>
      </c>
      <c r="F34" s="159">
        <f>ROUND(SUM(BI85:BI537), 2)</f>
        <v>0</v>
      </c>
      <c r="G34" s="48"/>
      <c r="H34" s="48"/>
      <c r="I34" s="160">
        <v>0</v>
      </c>
      <c r="J34" s="159">
        <v>0</v>
      </c>
      <c r="K34" s="52"/>
    </row>
    <row r="35" s="1" customFormat="1" ht="6.96" customHeight="1">
      <c r="B35" s="47"/>
      <c r="C35" s="48"/>
      <c r="D35" s="48"/>
      <c r="E35" s="48"/>
      <c r="F35" s="48"/>
      <c r="G35" s="48"/>
      <c r="H35" s="48"/>
      <c r="I35" s="146"/>
      <c r="J35" s="48"/>
      <c r="K35" s="52"/>
    </row>
    <row r="36" s="1" customFormat="1" ht="25.44" customHeight="1">
      <c r="B36" s="47"/>
      <c r="C36" s="161"/>
      <c r="D36" s="162" t="s">
        <v>56</v>
      </c>
      <c r="E36" s="99"/>
      <c r="F36" s="99"/>
      <c r="G36" s="163" t="s">
        <v>57</v>
      </c>
      <c r="H36" s="164" t="s">
        <v>58</v>
      </c>
      <c r="I36" s="165"/>
      <c r="J36" s="166">
        <f>SUM(J27:J34)</f>
        <v>0</v>
      </c>
      <c r="K36" s="167"/>
    </row>
    <row r="37" s="1" customFormat="1" ht="14.4" customHeight="1">
      <c r="B37" s="68"/>
      <c r="C37" s="69"/>
      <c r="D37" s="69"/>
      <c r="E37" s="69"/>
      <c r="F37" s="69"/>
      <c r="G37" s="69"/>
      <c r="H37" s="69"/>
      <c r="I37" s="168"/>
      <c r="J37" s="69"/>
      <c r="K37" s="70"/>
    </row>
    <row r="41" s="1" customFormat="1" ht="6.96" customHeight="1">
      <c r="B41" s="169"/>
      <c r="C41" s="170"/>
      <c r="D41" s="170"/>
      <c r="E41" s="170"/>
      <c r="F41" s="170"/>
      <c r="G41" s="170"/>
      <c r="H41" s="170"/>
      <c r="I41" s="171"/>
      <c r="J41" s="170"/>
      <c r="K41" s="172"/>
    </row>
    <row r="42" s="1" customFormat="1" ht="36.96" customHeight="1">
      <c r="B42" s="47"/>
      <c r="C42" s="30" t="s">
        <v>128</v>
      </c>
      <c r="D42" s="48"/>
      <c r="E42" s="48"/>
      <c r="F42" s="48"/>
      <c r="G42" s="48"/>
      <c r="H42" s="48"/>
      <c r="I42" s="146"/>
      <c r="J42" s="48"/>
      <c r="K42" s="52"/>
    </row>
    <row r="43" s="1" customFormat="1" ht="6.96" customHeight="1">
      <c r="B43" s="47"/>
      <c r="C43" s="48"/>
      <c r="D43" s="48"/>
      <c r="E43" s="48"/>
      <c r="F43" s="48"/>
      <c r="G43" s="48"/>
      <c r="H43" s="48"/>
      <c r="I43" s="146"/>
      <c r="J43" s="48"/>
      <c r="K43" s="52"/>
    </row>
    <row r="44" s="1" customFormat="1" ht="14.4" customHeight="1">
      <c r="B44" s="47"/>
      <c r="C44" s="40" t="s">
        <v>18</v>
      </c>
      <c r="D44" s="48"/>
      <c r="E44" s="48"/>
      <c r="F44" s="48"/>
      <c r="G44" s="48"/>
      <c r="H44" s="48"/>
      <c r="I44" s="146"/>
      <c r="J44" s="48"/>
      <c r="K44" s="52"/>
    </row>
    <row r="45" s="1" customFormat="1" ht="16.5" customHeight="1">
      <c r="B45" s="47"/>
      <c r="C45" s="48"/>
      <c r="D45" s="48"/>
      <c r="E45" s="145" t="str">
        <f>E7</f>
        <v>Rekonstrukce kanalizační stoky H v ul. Tůmova, Kolín</v>
      </c>
      <c r="F45" s="40"/>
      <c r="G45" s="40"/>
      <c r="H45" s="40"/>
      <c r="I45" s="146"/>
      <c r="J45" s="48"/>
      <c r="K45" s="52"/>
    </row>
    <row r="46" s="1" customFormat="1" ht="14.4" customHeight="1">
      <c r="B46" s="47"/>
      <c r="C46" s="40" t="s">
        <v>126</v>
      </c>
      <c r="D46" s="48"/>
      <c r="E46" s="48"/>
      <c r="F46" s="48"/>
      <c r="G46" s="48"/>
      <c r="H46" s="48"/>
      <c r="I46" s="146"/>
      <c r="J46" s="48"/>
      <c r="K46" s="52"/>
    </row>
    <row r="47" s="1" customFormat="1" ht="17.25" customHeight="1">
      <c r="B47" s="47"/>
      <c r="C47" s="48"/>
      <c r="D47" s="48"/>
      <c r="E47" s="147" t="str">
        <f>E9</f>
        <v>SO 01 - Rekonstrukce stoky H</v>
      </c>
      <c r="F47" s="48"/>
      <c r="G47" s="48"/>
      <c r="H47" s="48"/>
      <c r="I47" s="146"/>
      <c r="J47" s="48"/>
      <c r="K47" s="52"/>
    </row>
    <row r="48" s="1" customFormat="1" ht="6.96" customHeight="1">
      <c r="B48" s="47"/>
      <c r="C48" s="48"/>
      <c r="D48" s="48"/>
      <c r="E48" s="48"/>
      <c r="F48" s="48"/>
      <c r="G48" s="48"/>
      <c r="H48" s="48"/>
      <c r="I48" s="146"/>
      <c r="J48" s="48"/>
      <c r="K48" s="52"/>
    </row>
    <row r="49" s="1" customFormat="1" ht="18" customHeight="1">
      <c r="B49" s="47"/>
      <c r="C49" s="40" t="s">
        <v>24</v>
      </c>
      <c r="D49" s="48"/>
      <c r="E49" s="48"/>
      <c r="F49" s="35" t="str">
        <f>F12</f>
        <v>Město Kolín</v>
      </c>
      <c r="G49" s="48"/>
      <c r="H49" s="48"/>
      <c r="I49" s="148" t="s">
        <v>26</v>
      </c>
      <c r="J49" s="149" t="str">
        <f>IF(J12="","",J12)</f>
        <v>25. 12. 2017</v>
      </c>
      <c r="K49" s="52"/>
    </row>
    <row r="50" s="1" customFormat="1" ht="6.96" customHeight="1">
      <c r="B50" s="47"/>
      <c r="C50" s="48"/>
      <c r="D50" s="48"/>
      <c r="E50" s="48"/>
      <c r="F50" s="48"/>
      <c r="G50" s="48"/>
      <c r="H50" s="48"/>
      <c r="I50" s="146"/>
      <c r="J50" s="48"/>
      <c r="K50" s="52"/>
    </row>
    <row r="51" s="1" customFormat="1">
      <c r="B51" s="47"/>
      <c r="C51" s="40" t="s">
        <v>32</v>
      </c>
      <c r="D51" s="48"/>
      <c r="E51" s="48"/>
      <c r="F51" s="35" t="str">
        <f>E15</f>
        <v>Město Kolín, Karlovo nám. 78, 280 02 Kolín</v>
      </c>
      <c r="G51" s="48"/>
      <c r="H51" s="48"/>
      <c r="I51" s="148" t="s">
        <v>40</v>
      </c>
      <c r="J51" s="45" t="str">
        <f>E21</f>
        <v>LK PROJEKT s.r.o., ul.28.října 933/11, Čelákovice</v>
      </c>
      <c r="K51" s="52"/>
    </row>
    <row r="52" s="1" customFormat="1" ht="14.4" customHeight="1">
      <c r="B52" s="47"/>
      <c r="C52" s="40" t="s">
        <v>38</v>
      </c>
      <c r="D52" s="48"/>
      <c r="E52" s="48"/>
      <c r="F52" s="35" t="str">
        <f>IF(E18="","",E18)</f>
        <v/>
      </c>
      <c r="G52" s="48"/>
      <c r="H52" s="48"/>
      <c r="I52" s="146"/>
      <c r="J52" s="173"/>
      <c r="K52" s="52"/>
    </row>
    <row r="53" s="1" customFormat="1" ht="10.32" customHeight="1">
      <c r="B53" s="47"/>
      <c r="C53" s="48"/>
      <c r="D53" s="48"/>
      <c r="E53" s="48"/>
      <c r="F53" s="48"/>
      <c r="G53" s="48"/>
      <c r="H53" s="48"/>
      <c r="I53" s="146"/>
      <c r="J53" s="48"/>
      <c r="K53" s="52"/>
    </row>
    <row r="54" s="1" customFormat="1" ht="29.28" customHeight="1">
      <c r="B54" s="47"/>
      <c r="C54" s="174" t="s">
        <v>129</v>
      </c>
      <c r="D54" s="161"/>
      <c r="E54" s="161"/>
      <c r="F54" s="161"/>
      <c r="G54" s="161"/>
      <c r="H54" s="161"/>
      <c r="I54" s="175"/>
      <c r="J54" s="176" t="s">
        <v>130</v>
      </c>
      <c r="K54" s="177"/>
    </row>
    <row r="55" s="1" customFormat="1" ht="10.32" customHeight="1">
      <c r="B55" s="47"/>
      <c r="C55" s="48"/>
      <c r="D55" s="48"/>
      <c r="E55" s="48"/>
      <c r="F55" s="48"/>
      <c r="G55" s="48"/>
      <c r="H55" s="48"/>
      <c r="I55" s="146"/>
      <c r="J55" s="48"/>
      <c r="K55" s="52"/>
    </row>
    <row r="56" s="1" customFormat="1" ht="29.28" customHeight="1">
      <c r="B56" s="47"/>
      <c r="C56" s="178" t="s">
        <v>131</v>
      </c>
      <c r="D56" s="48"/>
      <c r="E56" s="48"/>
      <c r="F56" s="48"/>
      <c r="G56" s="48"/>
      <c r="H56" s="48"/>
      <c r="I56" s="146"/>
      <c r="J56" s="157">
        <f>J85</f>
        <v>0</v>
      </c>
      <c r="K56" s="52"/>
      <c r="AU56" s="24" t="s">
        <v>132</v>
      </c>
    </row>
    <row r="57" s="7" customFormat="1" ht="24.96" customHeight="1">
      <c r="B57" s="179"/>
      <c r="C57" s="180"/>
      <c r="D57" s="181" t="s">
        <v>133</v>
      </c>
      <c r="E57" s="182"/>
      <c r="F57" s="182"/>
      <c r="G57" s="182"/>
      <c r="H57" s="182"/>
      <c r="I57" s="183"/>
      <c r="J57" s="184">
        <f>J86</f>
        <v>0</v>
      </c>
      <c r="K57" s="185"/>
    </row>
    <row r="58" s="8" customFormat="1" ht="19.92" customHeight="1">
      <c r="B58" s="186"/>
      <c r="C58" s="187"/>
      <c r="D58" s="188" t="s">
        <v>134</v>
      </c>
      <c r="E58" s="189"/>
      <c r="F58" s="189"/>
      <c r="G58" s="189"/>
      <c r="H58" s="189"/>
      <c r="I58" s="190"/>
      <c r="J58" s="191">
        <f>J87</f>
        <v>0</v>
      </c>
      <c r="K58" s="192"/>
    </row>
    <row r="59" s="8" customFormat="1" ht="19.92" customHeight="1">
      <c r="B59" s="186"/>
      <c r="C59" s="187"/>
      <c r="D59" s="188" t="s">
        <v>135</v>
      </c>
      <c r="E59" s="189"/>
      <c r="F59" s="189"/>
      <c r="G59" s="189"/>
      <c r="H59" s="189"/>
      <c r="I59" s="190"/>
      <c r="J59" s="191">
        <f>J360</f>
        <v>0</v>
      </c>
      <c r="K59" s="192"/>
    </row>
    <row r="60" s="8" customFormat="1" ht="19.92" customHeight="1">
      <c r="B60" s="186"/>
      <c r="C60" s="187"/>
      <c r="D60" s="188" t="s">
        <v>136</v>
      </c>
      <c r="E60" s="189"/>
      <c r="F60" s="189"/>
      <c r="G60" s="189"/>
      <c r="H60" s="189"/>
      <c r="I60" s="190"/>
      <c r="J60" s="191">
        <f>J379</f>
        <v>0</v>
      </c>
      <c r="K60" s="192"/>
    </row>
    <row r="61" s="8" customFormat="1" ht="19.92" customHeight="1">
      <c r="B61" s="186"/>
      <c r="C61" s="187"/>
      <c r="D61" s="188" t="s">
        <v>137</v>
      </c>
      <c r="E61" s="189"/>
      <c r="F61" s="189"/>
      <c r="G61" s="189"/>
      <c r="H61" s="189"/>
      <c r="I61" s="190"/>
      <c r="J61" s="191">
        <f>J406</f>
        <v>0</v>
      </c>
      <c r="K61" s="192"/>
    </row>
    <row r="62" s="8" customFormat="1" ht="19.92" customHeight="1">
      <c r="B62" s="186"/>
      <c r="C62" s="187"/>
      <c r="D62" s="188" t="s">
        <v>138</v>
      </c>
      <c r="E62" s="189"/>
      <c r="F62" s="189"/>
      <c r="G62" s="189"/>
      <c r="H62" s="189"/>
      <c r="I62" s="190"/>
      <c r="J62" s="191">
        <f>J420</f>
        <v>0</v>
      </c>
      <c r="K62" s="192"/>
    </row>
    <row r="63" s="8" customFormat="1" ht="19.92" customHeight="1">
      <c r="B63" s="186"/>
      <c r="C63" s="187"/>
      <c r="D63" s="188" t="s">
        <v>139</v>
      </c>
      <c r="E63" s="189"/>
      <c r="F63" s="189"/>
      <c r="G63" s="189"/>
      <c r="H63" s="189"/>
      <c r="I63" s="190"/>
      <c r="J63" s="191">
        <f>J504</f>
        <v>0</v>
      </c>
      <c r="K63" s="192"/>
    </row>
    <row r="64" s="8" customFormat="1" ht="19.92" customHeight="1">
      <c r="B64" s="186"/>
      <c r="C64" s="187"/>
      <c r="D64" s="188" t="s">
        <v>140</v>
      </c>
      <c r="E64" s="189"/>
      <c r="F64" s="189"/>
      <c r="G64" s="189"/>
      <c r="H64" s="189"/>
      <c r="I64" s="190"/>
      <c r="J64" s="191">
        <f>J518</f>
        <v>0</v>
      </c>
      <c r="K64" s="192"/>
    </row>
    <row r="65" s="8" customFormat="1" ht="19.92" customHeight="1">
      <c r="B65" s="186"/>
      <c r="C65" s="187"/>
      <c r="D65" s="188" t="s">
        <v>141</v>
      </c>
      <c r="E65" s="189"/>
      <c r="F65" s="189"/>
      <c r="G65" s="189"/>
      <c r="H65" s="189"/>
      <c r="I65" s="190"/>
      <c r="J65" s="191">
        <f>J535</f>
        <v>0</v>
      </c>
      <c r="K65" s="192"/>
    </row>
    <row r="66" s="1" customFormat="1" ht="21.84" customHeight="1">
      <c r="B66" s="47"/>
      <c r="C66" s="48"/>
      <c r="D66" s="48"/>
      <c r="E66" s="48"/>
      <c r="F66" s="48"/>
      <c r="G66" s="48"/>
      <c r="H66" s="48"/>
      <c r="I66" s="146"/>
      <c r="J66" s="48"/>
      <c r="K66" s="52"/>
    </row>
    <row r="67" s="1" customFormat="1" ht="6.96" customHeight="1">
      <c r="B67" s="68"/>
      <c r="C67" s="69"/>
      <c r="D67" s="69"/>
      <c r="E67" s="69"/>
      <c r="F67" s="69"/>
      <c r="G67" s="69"/>
      <c r="H67" s="69"/>
      <c r="I67" s="168"/>
      <c r="J67" s="69"/>
      <c r="K67" s="70"/>
    </row>
    <row r="71" s="1" customFormat="1" ht="6.96" customHeight="1">
      <c r="B71" s="71"/>
      <c r="C71" s="72"/>
      <c r="D71" s="72"/>
      <c r="E71" s="72"/>
      <c r="F71" s="72"/>
      <c r="G71" s="72"/>
      <c r="H71" s="72"/>
      <c r="I71" s="171"/>
      <c r="J71" s="72"/>
      <c r="K71" s="72"/>
      <c r="L71" s="73"/>
    </row>
    <row r="72" s="1" customFormat="1" ht="36.96" customHeight="1">
      <c r="B72" s="47"/>
      <c r="C72" s="74" t="s">
        <v>142</v>
      </c>
      <c r="D72" s="75"/>
      <c r="E72" s="75"/>
      <c r="F72" s="75"/>
      <c r="G72" s="75"/>
      <c r="H72" s="75"/>
      <c r="I72" s="193"/>
      <c r="J72" s="75"/>
      <c r="K72" s="75"/>
      <c r="L72" s="73"/>
    </row>
    <row r="73" s="1" customFormat="1" ht="6.96" customHeight="1">
      <c r="B73" s="47"/>
      <c r="C73" s="75"/>
      <c r="D73" s="75"/>
      <c r="E73" s="75"/>
      <c r="F73" s="75"/>
      <c r="G73" s="75"/>
      <c r="H73" s="75"/>
      <c r="I73" s="193"/>
      <c r="J73" s="75"/>
      <c r="K73" s="75"/>
      <c r="L73" s="73"/>
    </row>
    <row r="74" s="1" customFormat="1" ht="14.4" customHeight="1">
      <c r="B74" s="47"/>
      <c r="C74" s="77" t="s">
        <v>18</v>
      </c>
      <c r="D74" s="75"/>
      <c r="E74" s="75"/>
      <c r="F74" s="75"/>
      <c r="G74" s="75"/>
      <c r="H74" s="75"/>
      <c r="I74" s="193"/>
      <c r="J74" s="75"/>
      <c r="K74" s="75"/>
      <c r="L74" s="73"/>
    </row>
    <row r="75" s="1" customFormat="1" ht="16.5" customHeight="1">
      <c r="B75" s="47"/>
      <c r="C75" s="75"/>
      <c r="D75" s="75"/>
      <c r="E75" s="194" t="str">
        <f>E7</f>
        <v>Rekonstrukce kanalizační stoky H v ul. Tůmova, Kolín</v>
      </c>
      <c r="F75" s="77"/>
      <c r="G75" s="77"/>
      <c r="H75" s="77"/>
      <c r="I75" s="193"/>
      <c r="J75" s="75"/>
      <c r="K75" s="75"/>
      <c r="L75" s="73"/>
    </row>
    <row r="76" s="1" customFormat="1" ht="14.4" customHeight="1">
      <c r="B76" s="47"/>
      <c r="C76" s="77" t="s">
        <v>126</v>
      </c>
      <c r="D76" s="75"/>
      <c r="E76" s="75"/>
      <c r="F76" s="75"/>
      <c r="G76" s="75"/>
      <c r="H76" s="75"/>
      <c r="I76" s="193"/>
      <c r="J76" s="75"/>
      <c r="K76" s="75"/>
      <c r="L76" s="73"/>
    </row>
    <row r="77" s="1" customFormat="1" ht="17.25" customHeight="1">
      <c r="B77" s="47"/>
      <c r="C77" s="75"/>
      <c r="D77" s="75"/>
      <c r="E77" s="83" t="str">
        <f>E9</f>
        <v>SO 01 - Rekonstrukce stoky H</v>
      </c>
      <c r="F77" s="75"/>
      <c r="G77" s="75"/>
      <c r="H77" s="75"/>
      <c r="I77" s="193"/>
      <c r="J77" s="75"/>
      <c r="K77" s="75"/>
      <c r="L77" s="73"/>
    </row>
    <row r="78" s="1" customFormat="1" ht="6.96" customHeight="1">
      <c r="B78" s="47"/>
      <c r="C78" s="75"/>
      <c r="D78" s="75"/>
      <c r="E78" s="75"/>
      <c r="F78" s="75"/>
      <c r="G78" s="75"/>
      <c r="H78" s="75"/>
      <c r="I78" s="193"/>
      <c r="J78" s="75"/>
      <c r="K78" s="75"/>
      <c r="L78" s="73"/>
    </row>
    <row r="79" s="1" customFormat="1" ht="18" customHeight="1">
      <c r="B79" s="47"/>
      <c r="C79" s="77" t="s">
        <v>24</v>
      </c>
      <c r="D79" s="75"/>
      <c r="E79" s="75"/>
      <c r="F79" s="195" t="str">
        <f>F12</f>
        <v>Město Kolín</v>
      </c>
      <c r="G79" s="75"/>
      <c r="H79" s="75"/>
      <c r="I79" s="196" t="s">
        <v>26</v>
      </c>
      <c r="J79" s="86" t="str">
        <f>IF(J12="","",J12)</f>
        <v>25. 12. 2017</v>
      </c>
      <c r="K79" s="75"/>
      <c r="L79" s="73"/>
    </row>
    <row r="80" s="1" customFormat="1" ht="6.96" customHeight="1">
      <c r="B80" s="47"/>
      <c r="C80" s="75"/>
      <c r="D80" s="75"/>
      <c r="E80" s="75"/>
      <c r="F80" s="75"/>
      <c r="G80" s="75"/>
      <c r="H80" s="75"/>
      <c r="I80" s="193"/>
      <c r="J80" s="75"/>
      <c r="K80" s="75"/>
      <c r="L80" s="73"/>
    </row>
    <row r="81" s="1" customFormat="1">
      <c r="B81" s="47"/>
      <c r="C81" s="77" t="s">
        <v>32</v>
      </c>
      <c r="D81" s="75"/>
      <c r="E81" s="75"/>
      <c r="F81" s="195" t="str">
        <f>E15</f>
        <v>Město Kolín, Karlovo nám. 78, 280 02 Kolín</v>
      </c>
      <c r="G81" s="75"/>
      <c r="H81" s="75"/>
      <c r="I81" s="196" t="s">
        <v>40</v>
      </c>
      <c r="J81" s="195" t="str">
        <f>E21</f>
        <v>LK PROJEKT s.r.o., ul.28.října 933/11, Čelákovice</v>
      </c>
      <c r="K81" s="75"/>
      <c r="L81" s="73"/>
    </row>
    <row r="82" s="1" customFormat="1" ht="14.4" customHeight="1">
      <c r="B82" s="47"/>
      <c r="C82" s="77" t="s">
        <v>38</v>
      </c>
      <c r="D82" s="75"/>
      <c r="E82" s="75"/>
      <c r="F82" s="195" t="str">
        <f>IF(E18="","",E18)</f>
        <v/>
      </c>
      <c r="G82" s="75"/>
      <c r="H82" s="75"/>
      <c r="I82" s="193"/>
      <c r="J82" s="75"/>
      <c r="K82" s="75"/>
      <c r="L82" s="73"/>
    </row>
    <row r="83" s="1" customFormat="1" ht="10.32" customHeight="1">
      <c r="B83" s="47"/>
      <c r="C83" s="75"/>
      <c r="D83" s="75"/>
      <c r="E83" s="75"/>
      <c r="F83" s="75"/>
      <c r="G83" s="75"/>
      <c r="H83" s="75"/>
      <c r="I83" s="193"/>
      <c r="J83" s="75"/>
      <c r="K83" s="75"/>
      <c r="L83" s="73"/>
    </row>
    <row r="84" s="9" customFormat="1" ht="29.28" customHeight="1">
      <c r="B84" s="197"/>
      <c r="C84" s="198" t="s">
        <v>143</v>
      </c>
      <c r="D84" s="199" t="s">
        <v>65</v>
      </c>
      <c r="E84" s="199" t="s">
        <v>61</v>
      </c>
      <c r="F84" s="199" t="s">
        <v>144</v>
      </c>
      <c r="G84" s="199" t="s">
        <v>145</v>
      </c>
      <c r="H84" s="199" t="s">
        <v>146</v>
      </c>
      <c r="I84" s="200" t="s">
        <v>147</v>
      </c>
      <c r="J84" s="199" t="s">
        <v>130</v>
      </c>
      <c r="K84" s="201" t="s">
        <v>148</v>
      </c>
      <c r="L84" s="202"/>
      <c r="M84" s="103" t="s">
        <v>149</v>
      </c>
      <c r="N84" s="104" t="s">
        <v>50</v>
      </c>
      <c r="O84" s="104" t="s">
        <v>150</v>
      </c>
      <c r="P84" s="104" t="s">
        <v>151</v>
      </c>
      <c r="Q84" s="104" t="s">
        <v>152</v>
      </c>
      <c r="R84" s="104" t="s">
        <v>153</v>
      </c>
      <c r="S84" s="104" t="s">
        <v>154</v>
      </c>
      <c r="T84" s="105" t="s">
        <v>155</v>
      </c>
    </row>
    <row r="85" s="1" customFormat="1" ht="29.28" customHeight="1">
      <c r="B85" s="47"/>
      <c r="C85" s="109" t="s">
        <v>131</v>
      </c>
      <c r="D85" s="75"/>
      <c r="E85" s="75"/>
      <c r="F85" s="75"/>
      <c r="G85" s="75"/>
      <c r="H85" s="75"/>
      <c r="I85" s="193"/>
      <c r="J85" s="203">
        <f>BK85</f>
        <v>0</v>
      </c>
      <c r="K85" s="75"/>
      <c r="L85" s="73"/>
      <c r="M85" s="106"/>
      <c r="N85" s="107"/>
      <c r="O85" s="107"/>
      <c r="P85" s="204">
        <f>P86</f>
        <v>0</v>
      </c>
      <c r="Q85" s="107"/>
      <c r="R85" s="204">
        <f>R86</f>
        <v>766.36093600000004</v>
      </c>
      <c r="S85" s="107"/>
      <c r="T85" s="205">
        <f>T86</f>
        <v>355.9006</v>
      </c>
      <c r="AT85" s="24" t="s">
        <v>79</v>
      </c>
      <c r="AU85" s="24" t="s">
        <v>132</v>
      </c>
      <c r="BK85" s="206">
        <f>BK86</f>
        <v>0</v>
      </c>
    </row>
    <row r="86" s="10" customFormat="1" ht="37.44" customHeight="1">
      <c r="B86" s="207"/>
      <c r="C86" s="208"/>
      <c r="D86" s="209" t="s">
        <v>79</v>
      </c>
      <c r="E86" s="210" t="s">
        <v>156</v>
      </c>
      <c r="F86" s="210" t="s">
        <v>157</v>
      </c>
      <c r="G86" s="208"/>
      <c r="H86" s="208"/>
      <c r="I86" s="211"/>
      <c r="J86" s="212">
        <f>BK86</f>
        <v>0</v>
      </c>
      <c r="K86" s="208"/>
      <c r="L86" s="213"/>
      <c r="M86" s="214"/>
      <c r="N86" s="215"/>
      <c r="O86" s="215"/>
      <c r="P86" s="216">
        <f>P87+P360+P379+P406+P420+P504+P518+P535</f>
        <v>0</v>
      </c>
      <c r="Q86" s="215"/>
      <c r="R86" s="216">
        <f>R87+R360+R379+R406+R420+R504+R518+R535</f>
        <v>766.36093600000004</v>
      </c>
      <c r="S86" s="215"/>
      <c r="T86" s="217">
        <f>T87+T360+T379+T406+T420+T504+T518+T535</f>
        <v>355.9006</v>
      </c>
      <c r="AR86" s="218" t="s">
        <v>88</v>
      </c>
      <c r="AT86" s="219" t="s">
        <v>79</v>
      </c>
      <c r="AU86" s="219" t="s">
        <v>80</v>
      </c>
      <c r="AY86" s="218" t="s">
        <v>158</v>
      </c>
      <c r="BK86" s="220">
        <f>BK87+BK360+BK379+BK406+BK420+BK504+BK518+BK535</f>
        <v>0</v>
      </c>
    </row>
    <row r="87" s="10" customFormat="1" ht="19.92" customHeight="1">
      <c r="B87" s="207"/>
      <c r="C87" s="208"/>
      <c r="D87" s="209" t="s">
        <v>79</v>
      </c>
      <c r="E87" s="221" t="s">
        <v>88</v>
      </c>
      <c r="F87" s="221" t="s">
        <v>159</v>
      </c>
      <c r="G87" s="208"/>
      <c r="H87" s="208"/>
      <c r="I87" s="211"/>
      <c r="J87" s="222">
        <f>BK87</f>
        <v>0</v>
      </c>
      <c r="K87" s="208"/>
      <c r="L87" s="213"/>
      <c r="M87" s="214"/>
      <c r="N87" s="215"/>
      <c r="O87" s="215"/>
      <c r="P87" s="216">
        <f>SUM(P88:P359)</f>
        <v>0</v>
      </c>
      <c r="Q87" s="215"/>
      <c r="R87" s="216">
        <f>SUM(R88:R359)</f>
        <v>729.48220000000003</v>
      </c>
      <c r="S87" s="215"/>
      <c r="T87" s="217">
        <f>SUM(T88:T359)</f>
        <v>267.39299999999997</v>
      </c>
      <c r="AR87" s="218" t="s">
        <v>88</v>
      </c>
      <c r="AT87" s="219" t="s">
        <v>79</v>
      </c>
      <c r="AU87" s="219" t="s">
        <v>88</v>
      </c>
      <c r="AY87" s="218" t="s">
        <v>158</v>
      </c>
      <c r="BK87" s="220">
        <f>SUM(BK88:BK359)</f>
        <v>0</v>
      </c>
    </row>
    <row r="88" s="1" customFormat="1" ht="51" customHeight="1">
      <c r="B88" s="47"/>
      <c r="C88" s="223" t="s">
        <v>88</v>
      </c>
      <c r="D88" s="223" t="s">
        <v>160</v>
      </c>
      <c r="E88" s="224" t="s">
        <v>161</v>
      </c>
      <c r="F88" s="225" t="s">
        <v>162</v>
      </c>
      <c r="G88" s="226" t="s">
        <v>163</v>
      </c>
      <c r="H88" s="227">
        <v>262.14999999999998</v>
      </c>
      <c r="I88" s="228"/>
      <c r="J88" s="229">
        <f>ROUND(I88*H88,2)</f>
        <v>0</v>
      </c>
      <c r="K88" s="225" t="s">
        <v>164</v>
      </c>
      <c r="L88" s="73"/>
      <c r="M88" s="230" t="s">
        <v>37</v>
      </c>
      <c r="N88" s="231" t="s">
        <v>51</v>
      </c>
      <c r="O88" s="48"/>
      <c r="P88" s="232">
        <f>O88*H88</f>
        <v>0</v>
      </c>
      <c r="Q88" s="232">
        <v>0</v>
      </c>
      <c r="R88" s="232">
        <f>Q88*H88</f>
        <v>0</v>
      </c>
      <c r="S88" s="232">
        <v>0.57999999999999996</v>
      </c>
      <c r="T88" s="233">
        <f>S88*H88</f>
        <v>152.04699999999997</v>
      </c>
      <c r="AR88" s="24" t="s">
        <v>165</v>
      </c>
      <c r="AT88" s="24" t="s">
        <v>160</v>
      </c>
      <c r="AU88" s="24" t="s">
        <v>90</v>
      </c>
      <c r="AY88" s="24" t="s">
        <v>158</v>
      </c>
      <c r="BE88" s="234">
        <f>IF(N88="základní",J88,0)</f>
        <v>0</v>
      </c>
      <c r="BF88" s="234">
        <f>IF(N88="snížená",J88,0)</f>
        <v>0</v>
      </c>
      <c r="BG88" s="234">
        <f>IF(N88="zákl. přenesená",J88,0)</f>
        <v>0</v>
      </c>
      <c r="BH88" s="234">
        <f>IF(N88="sníž. přenesená",J88,0)</f>
        <v>0</v>
      </c>
      <c r="BI88" s="234">
        <f>IF(N88="nulová",J88,0)</f>
        <v>0</v>
      </c>
      <c r="BJ88" s="24" t="s">
        <v>88</v>
      </c>
      <c r="BK88" s="234">
        <f>ROUND(I88*H88,2)</f>
        <v>0</v>
      </c>
      <c r="BL88" s="24" t="s">
        <v>165</v>
      </c>
      <c r="BM88" s="24" t="s">
        <v>166</v>
      </c>
    </row>
    <row r="89" s="1" customFormat="1">
      <c r="B89" s="47"/>
      <c r="C89" s="75"/>
      <c r="D89" s="235" t="s">
        <v>167</v>
      </c>
      <c r="E89" s="75"/>
      <c r="F89" s="236" t="s">
        <v>168</v>
      </c>
      <c r="G89" s="75"/>
      <c r="H89" s="75"/>
      <c r="I89" s="193"/>
      <c r="J89" s="75"/>
      <c r="K89" s="75"/>
      <c r="L89" s="73"/>
      <c r="M89" s="237"/>
      <c r="N89" s="48"/>
      <c r="O89" s="48"/>
      <c r="P89" s="48"/>
      <c r="Q89" s="48"/>
      <c r="R89" s="48"/>
      <c r="S89" s="48"/>
      <c r="T89" s="96"/>
      <c r="AT89" s="24" t="s">
        <v>167</v>
      </c>
      <c r="AU89" s="24" t="s">
        <v>90</v>
      </c>
    </row>
    <row r="90" s="11" customFormat="1">
      <c r="B90" s="238"/>
      <c r="C90" s="239"/>
      <c r="D90" s="235" t="s">
        <v>169</v>
      </c>
      <c r="E90" s="240" t="s">
        <v>37</v>
      </c>
      <c r="F90" s="241" t="s">
        <v>170</v>
      </c>
      <c r="G90" s="239"/>
      <c r="H90" s="242">
        <v>107.8</v>
      </c>
      <c r="I90" s="243"/>
      <c r="J90" s="239"/>
      <c r="K90" s="239"/>
      <c r="L90" s="244"/>
      <c r="M90" s="245"/>
      <c r="N90" s="246"/>
      <c r="O90" s="246"/>
      <c r="P90" s="246"/>
      <c r="Q90" s="246"/>
      <c r="R90" s="246"/>
      <c r="S90" s="246"/>
      <c r="T90" s="247"/>
      <c r="AT90" s="248" t="s">
        <v>169</v>
      </c>
      <c r="AU90" s="248" t="s">
        <v>90</v>
      </c>
      <c r="AV90" s="11" t="s">
        <v>90</v>
      </c>
      <c r="AW90" s="11" t="s">
        <v>43</v>
      </c>
      <c r="AX90" s="11" t="s">
        <v>80</v>
      </c>
      <c r="AY90" s="248" t="s">
        <v>158</v>
      </c>
    </row>
    <row r="91" s="11" customFormat="1">
      <c r="B91" s="238"/>
      <c r="C91" s="239"/>
      <c r="D91" s="235" t="s">
        <v>169</v>
      </c>
      <c r="E91" s="240" t="s">
        <v>37</v>
      </c>
      <c r="F91" s="241" t="s">
        <v>171</v>
      </c>
      <c r="G91" s="239"/>
      <c r="H91" s="242">
        <v>2.8999999999999999</v>
      </c>
      <c r="I91" s="243"/>
      <c r="J91" s="239"/>
      <c r="K91" s="239"/>
      <c r="L91" s="244"/>
      <c r="M91" s="245"/>
      <c r="N91" s="246"/>
      <c r="O91" s="246"/>
      <c r="P91" s="246"/>
      <c r="Q91" s="246"/>
      <c r="R91" s="246"/>
      <c r="S91" s="246"/>
      <c r="T91" s="247"/>
      <c r="AT91" s="248" t="s">
        <v>169</v>
      </c>
      <c r="AU91" s="248" t="s">
        <v>90</v>
      </c>
      <c r="AV91" s="11" t="s">
        <v>90</v>
      </c>
      <c r="AW91" s="11" t="s">
        <v>43</v>
      </c>
      <c r="AX91" s="11" t="s">
        <v>80</v>
      </c>
      <c r="AY91" s="248" t="s">
        <v>158</v>
      </c>
    </row>
    <row r="92" s="11" customFormat="1">
      <c r="B92" s="238"/>
      <c r="C92" s="239"/>
      <c r="D92" s="235" t="s">
        <v>169</v>
      </c>
      <c r="E92" s="240" t="s">
        <v>37</v>
      </c>
      <c r="F92" s="241" t="s">
        <v>172</v>
      </c>
      <c r="G92" s="239"/>
      <c r="H92" s="242">
        <v>1.8</v>
      </c>
      <c r="I92" s="243"/>
      <c r="J92" s="239"/>
      <c r="K92" s="239"/>
      <c r="L92" s="244"/>
      <c r="M92" s="245"/>
      <c r="N92" s="246"/>
      <c r="O92" s="246"/>
      <c r="P92" s="246"/>
      <c r="Q92" s="246"/>
      <c r="R92" s="246"/>
      <c r="S92" s="246"/>
      <c r="T92" s="247"/>
      <c r="AT92" s="248" t="s">
        <v>169</v>
      </c>
      <c r="AU92" s="248" t="s">
        <v>90</v>
      </c>
      <c r="AV92" s="11" t="s">
        <v>90</v>
      </c>
      <c r="AW92" s="11" t="s">
        <v>43</v>
      </c>
      <c r="AX92" s="11" t="s">
        <v>80</v>
      </c>
      <c r="AY92" s="248" t="s">
        <v>158</v>
      </c>
    </row>
    <row r="93" s="11" customFormat="1">
      <c r="B93" s="238"/>
      <c r="C93" s="239"/>
      <c r="D93" s="235" t="s">
        <v>169</v>
      </c>
      <c r="E93" s="240" t="s">
        <v>37</v>
      </c>
      <c r="F93" s="241" t="s">
        <v>173</v>
      </c>
      <c r="G93" s="239"/>
      <c r="H93" s="242">
        <v>1.8</v>
      </c>
      <c r="I93" s="243"/>
      <c r="J93" s="239"/>
      <c r="K93" s="239"/>
      <c r="L93" s="244"/>
      <c r="M93" s="245"/>
      <c r="N93" s="246"/>
      <c r="O93" s="246"/>
      <c r="P93" s="246"/>
      <c r="Q93" s="246"/>
      <c r="R93" s="246"/>
      <c r="S93" s="246"/>
      <c r="T93" s="247"/>
      <c r="AT93" s="248" t="s">
        <v>169</v>
      </c>
      <c r="AU93" s="248" t="s">
        <v>90</v>
      </c>
      <c r="AV93" s="11" t="s">
        <v>90</v>
      </c>
      <c r="AW93" s="11" t="s">
        <v>43</v>
      </c>
      <c r="AX93" s="11" t="s">
        <v>80</v>
      </c>
      <c r="AY93" s="248" t="s">
        <v>158</v>
      </c>
    </row>
    <row r="94" s="11" customFormat="1">
      <c r="B94" s="238"/>
      <c r="C94" s="239"/>
      <c r="D94" s="235" t="s">
        <v>169</v>
      </c>
      <c r="E94" s="240" t="s">
        <v>37</v>
      </c>
      <c r="F94" s="241" t="s">
        <v>174</v>
      </c>
      <c r="G94" s="239"/>
      <c r="H94" s="242">
        <v>54.600000000000001</v>
      </c>
      <c r="I94" s="243"/>
      <c r="J94" s="239"/>
      <c r="K94" s="239"/>
      <c r="L94" s="244"/>
      <c r="M94" s="245"/>
      <c r="N94" s="246"/>
      <c r="O94" s="246"/>
      <c r="P94" s="246"/>
      <c r="Q94" s="246"/>
      <c r="R94" s="246"/>
      <c r="S94" s="246"/>
      <c r="T94" s="247"/>
      <c r="AT94" s="248" t="s">
        <v>169</v>
      </c>
      <c r="AU94" s="248" t="s">
        <v>90</v>
      </c>
      <c r="AV94" s="11" t="s">
        <v>90</v>
      </c>
      <c r="AW94" s="11" t="s">
        <v>43</v>
      </c>
      <c r="AX94" s="11" t="s">
        <v>80</v>
      </c>
      <c r="AY94" s="248" t="s">
        <v>158</v>
      </c>
    </row>
    <row r="95" s="11" customFormat="1">
      <c r="B95" s="238"/>
      <c r="C95" s="239"/>
      <c r="D95" s="235" t="s">
        <v>169</v>
      </c>
      <c r="E95" s="240" t="s">
        <v>37</v>
      </c>
      <c r="F95" s="241" t="s">
        <v>175</v>
      </c>
      <c r="G95" s="239"/>
      <c r="H95" s="242">
        <v>1.3999999999999999</v>
      </c>
      <c r="I95" s="243"/>
      <c r="J95" s="239"/>
      <c r="K95" s="239"/>
      <c r="L95" s="244"/>
      <c r="M95" s="245"/>
      <c r="N95" s="246"/>
      <c r="O95" s="246"/>
      <c r="P95" s="246"/>
      <c r="Q95" s="246"/>
      <c r="R95" s="246"/>
      <c r="S95" s="246"/>
      <c r="T95" s="247"/>
      <c r="AT95" s="248" t="s">
        <v>169</v>
      </c>
      <c r="AU95" s="248" t="s">
        <v>90</v>
      </c>
      <c r="AV95" s="11" t="s">
        <v>90</v>
      </c>
      <c r="AW95" s="11" t="s">
        <v>43</v>
      </c>
      <c r="AX95" s="11" t="s">
        <v>80</v>
      </c>
      <c r="AY95" s="248" t="s">
        <v>158</v>
      </c>
    </row>
    <row r="96" s="11" customFormat="1">
      <c r="B96" s="238"/>
      <c r="C96" s="239"/>
      <c r="D96" s="235" t="s">
        <v>169</v>
      </c>
      <c r="E96" s="240" t="s">
        <v>37</v>
      </c>
      <c r="F96" s="241" t="s">
        <v>176</v>
      </c>
      <c r="G96" s="239"/>
      <c r="H96" s="242">
        <v>45.5</v>
      </c>
      <c r="I96" s="243"/>
      <c r="J96" s="239"/>
      <c r="K96" s="239"/>
      <c r="L96" s="244"/>
      <c r="M96" s="245"/>
      <c r="N96" s="246"/>
      <c r="O96" s="246"/>
      <c r="P96" s="246"/>
      <c r="Q96" s="246"/>
      <c r="R96" s="246"/>
      <c r="S96" s="246"/>
      <c r="T96" s="247"/>
      <c r="AT96" s="248" t="s">
        <v>169</v>
      </c>
      <c r="AU96" s="248" t="s">
        <v>90</v>
      </c>
      <c r="AV96" s="11" t="s">
        <v>90</v>
      </c>
      <c r="AW96" s="11" t="s">
        <v>43</v>
      </c>
      <c r="AX96" s="11" t="s">
        <v>80</v>
      </c>
      <c r="AY96" s="248" t="s">
        <v>158</v>
      </c>
    </row>
    <row r="97" s="11" customFormat="1">
      <c r="B97" s="238"/>
      <c r="C97" s="239"/>
      <c r="D97" s="235" t="s">
        <v>169</v>
      </c>
      <c r="E97" s="240" t="s">
        <v>37</v>
      </c>
      <c r="F97" s="241" t="s">
        <v>177</v>
      </c>
      <c r="G97" s="239"/>
      <c r="H97" s="242">
        <v>1.3999999999999999</v>
      </c>
      <c r="I97" s="243"/>
      <c r="J97" s="239"/>
      <c r="K97" s="239"/>
      <c r="L97" s="244"/>
      <c r="M97" s="245"/>
      <c r="N97" s="246"/>
      <c r="O97" s="246"/>
      <c r="P97" s="246"/>
      <c r="Q97" s="246"/>
      <c r="R97" s="246"/>
      <c r="S97" s="246"/>
      <c r="T97" s="247"/>
      <c r="AT97" s="248" t="s">
        <v>169</v>
      </c>
      <c r="AU97" s="248" t="s">
        <v>90</v>
      </c>
      <c r="AV97" s="11" t="s">
        <v>90</v>
      </c>
      <c r="AW97" s="11" t="s">
        <v>43</v>
      </c>
      <c r="AX97" s="11" t="s">
        <v>80</v>
      </c>
      <c r="AY97" s="248" t="s">
        <v>158</v>
      </c>
    </row>
    <row r="98" s="11" customFormat="1">
      <c r="B98" s="238"/>
      <c r="C98" s="239"/>
      <c r="D98" s="235" t="s">
        <v>169</v>
      </c>
      <c r="E98" s="240" t="s">
        <v>37</v>
      </c>
      <c r="F98" s="241" t="s">
        <v>178</v>
      </c>
      <c r="G98" s="239"/>
      <c r="H98" s="242">
        <v>42.25</v>
      </c>
      <c r="I98" s="243"/>
      <c r="J98" s="239"/>
      <c r="K98" s="239"/>
      <c r="L98" s="244"/>
      <c r="M98" s="245"/>
      <c r="N98" s="246"/>
      <c r="O98" s="246"/>
      <c r="P98" s="246"/>
      <c r="Q98" s="246"/>
      <c r="R98" s="246"/>
      <c r="S98" s="246"/>
      <c r="T98" s="247"/>
      <c r="AT98" s="248" t="s">
        <v>169</v>
      </c>
      <c r="AU98" s="248" t="s">
        <v>90</v>
      </c>
      <c r="AV98" s="11" t="s">
        <v>90</v>
      </c>
      <c r="AW98" s="11" t="s">
        <v>43</v>
      </c>
      <c r="AX98" s="11" t="s">
        <v>80</v>
      </c>
      <c r="AY98" s="248" t="s">
        <v>158</v>
      </c>
    </row>
    <row r="99" s="11" customFormat="1">
      <c r="B99" s="238"/>
      <c r="C99" s="239"/>
      <c r="D99" s="235" t="s">
        <v>169</v>
      </c>
      <c r="E99" s="240" t="s">
        <v>37</v>
      </c>
      <c r="F99" s="241" t="s">
        <v>179</v>
      </c>
      <c r="G99" s="239"/>
      <c r="H99" s="242">
        <v>2.7000000000000002</v>
      </c>
      <c r="I99" s="243"/>
      <c r="J99" s="239"/>
      <c r="K99" s="239"/>
      <c r="L99" s="244"/>
      <c r="M99" s="245"/>
      <c r="N99" s="246"/>
      <c r="O99" s="246"/>
      <c r="P99" s="246"/>
      <c r="Q99" s="246"/>
      <c r="R99" s="246"/>
      <c r="S99" s="246"/>
      <c r="T99" s="247"/>
      <c r="AT99" s="248" t="s">
        <v>169</v>
      </c>
      <c r="AU99" s="248" t="s">
        <v>90</v>
      </c>
      <c r="AV99" s="11" t="s">
        <v>90</v>
      </c>
      <c r="AW99" s="11" t="s">
        <v>43</v>
      </c>
      <c r="AX99" s="11" t="s">
        <v>80</v>
      </c>
      <c r="AY99" s="248" t="s">
        <v>158</v>
      </c>
    </row>
    <row r="100" s="12" customFormat="1">
      <c r="B100" s="249"/>
      <c r="C100" s="250"/>
      <c r="D100" s="235" t="s">
        <v>169</v>
      </c>
      <c r="E100" s="251" t="s">
        <v>37</v>
      </c>
      <c r="F100" s="252" t="s">
        <v>180</v>
      </c>
      <c r="G100" s="250"/>
      <c r="H100" s="253">
        <v>262.14999999999998</v>
      </c>
      <c r="I100" s="254"/>
      <c r="J100" s="250"/>
      <c r="K100" s="250"/>
      <c r="L100" s="255"/>
      <c r="M100" s="256"/>
      <c r="N100" s="257"/>
      <c r="O100" s="257"/>
      <c r="P100" s="257"/>
      <c r="Q100" s="257"/>
      <c r="R100" s="257"/>
      <c r="S100" s="257"/>
      <c r="T100" s="258"/>
      <c r="AT100" s="259" t="s">
        <v>169</v>
      </c>
      <c r="AU100" s="259" t="s">
        <v>90</v>
      </c>
      <c r="AV100" s="12" t="s">
        <v>165</v>
      </c>
      <c r="AW100" s="12" t="s">
        <v>43</v>
      </c>
      <c r="AX100" s="12" t="s">
        <v>88</v>
      </c>
      <c r="AY100" s="259" t="s">
        <v>158</v>
      </c>
    </row>
    <row r="101" s="1" customFormat="1" ht="38.25" customHeight="1">
      <c r="B101" s="47"/>
      <c r="C101" s="223" t="s">
        <v>90</v>
      </c>
      <c r="D101" s="223" t="s">
        <v>160</v>
      </c>
      <c r="E101" s="224" t="s">
        <v>181</v>
      </c>
      <c r="F101" s="225" t="s">
        <v>182</v>
      </c>
      <c r="G101" s="226" t="s">
        <v>163</v>
      </c>
      <c r="H101" s="227">
        <v>524.29999999999995</v>
      </c>
      <c r="I101" s="228"/>
      <c r="J101" s="229">
        <f>ROUND(I101*H101,2)</f>
        <v>0</v>
      </c>
      <c r="K101" s="225" t="s">
        <v>164</v>
      </c>
      <c r="L101" s="73"/>
      <c r="M101" s="230" t="s">
        <v>37</v>
      </c>
      <c r="N101" s="231" t="s">
        <v>51</v>
      </c>
      <c r="O101" s="48"/>
      <c r="P101" s="232">
        <f>O101*H101</f>
        <v>0</v>
      </c>
      <c r="Q101" s="232">
        <v>0</v>
      </c>
      <c r="R101" s="232">
        <f>Q101*H101</f>
        <v>0</v>
      </c>
      <c r="S101" s="232">
        <v>0.22</v>
      </c>
      <c r="T101" s="233">
        <f>S101*H101</f>
        <v>115.34599999999999</v>
      </c>
      <c r="AR101" s="24" t="s">
        <v>165</v>
      </c>
      <c r="AT101" s="24" t="s">
        <v>160</v>
      </c>
      <c r="AU101" s="24" t="s">
        <v>90</v>
      </c>
      <c r="AY101" s="24" t="s">
        <v>158</v>
      </c>
      <c r="BE101" s="234">
        <f>IF(N101="základní",J101,0)</f>
        <v>0</v>
      </c>
      <c r="BF101" s="234">
        <f>IF(N101="snížená",J101,0)</f>
        <v>0</v>
      </c>
      <c r="BG101" s="234">
        <f>IF(N101="zákl. přenesená",J101,0)</f>
        <v>0</v>
      </c>
      <c r="BH101" s="234">
        <f>IF(N101="sníž. přenesená",J101,0)</f>
        <v>0</v>
      </c>
      <c r="BI101" s="234">
        <f>IF(N101="nulová",J101,0)</f>
        <v>0</v>
      </c>
      <c r="BJ101" s="24" t="s">
        <v>88</v>
      </c>
      <c r="BK101" s="234">
        <f>ROUND(I101*H101,2)</f>
        <v>0</v>
      </c>
      <c r="BL101" s="24" t="s">
        <v>165</v>
      </c>
      <c r="BM101" s="24" t="s">
        <v>183</v>
      </c>
    </row>
    <row r="102" s="1" customFormat="1">
      <c r="B102" s="47"/>
      <c r="C102" s="75"/>
      <c r="D102" s="235" t="s">
        <v>167</v>
      </c>
      <c r="E102" s="75"/>
      <c r="F102" s="236" t="s">
        <v>168</v>
      </c>
      <c r="G102" s="75"/>
      <c r="H102" s="75"/>
      <c r="I102" s="193"/>
      <c r="J102" s="75"/>
      <c r="K102" s="75"/>
      <c r="L102" s="73"/>
      <c r="M102" s="237"/>
      <c r="N102" s="48"/>
      <c r="O102" s="48"/>
      <c r="P102" s="48"/>
      <c r="Q102" s="48"/>
      <c r="R102" s="48"/>
      <c r="S102" s="48"/>
      <c r="T102" s="96"/>
      <c r="AT102" s="24" t="s">
        <v>167</v>
      </c>
      <c r="AU102" s="24" t="s">
        <v>90</v>
      </c>
    </row>
    <row r="103" s="11" customFormat="1">
      <c r="B103" s="238"/>
      <c r="C103" s="239"/>
      <c r="D103" s="235" t="s">
        <v>169</v>
      </c>
      <c r="E103" s="240" t="s">
        <v>37</v>
      </c>
      <c r="F103" s="241" t="s">
        <v>170</v>
      </c>
      <c r="G103" s="239"/>
      <c r="H103" s="242">
        <v>107.8</v>
      </c>
      <c r="I103" s="243"/>
      <c r="J103" s="239"/>
      <c r="K103" s="239"/>
      <c r="L103" s="244"/>
      <c r="M103" s="245"/>
      <c r="N103" s="246"/>
      <c r="O103" s="246"/>
      <c r="P103" s="246"/>
      <c r="Q103" s="246"/>
      <c r="R103" s="246"/>
      <c r="S103" s="246"/>
      <c r="T103" s="247"/>
      <c r="AT103" s="248" t="s">
        <v>169</v>
      </c>
      <c r="AU103" s="248" t="s">
        <v>90</v>
      </c>
      <c r="AV103" s="11" t="s">
        <v>90</v>
      </c>
      <c r="AW103" s="11" t="s">
        <v>43</v>
      </c>
      <c r="AX103" s="11" t="s">
        <v>80</v>
      </c>
      <c r="AY103" s="248" t="s">
        <v>158</v>
      </c>
    </row>
    <row r="104" s="11" customFormat="1">
      <c r="B104" s="238"/>
      <c r="C104" s="239"/>
      <c r="D104" s="235" t="s">
        <v>169</v>
      </c>
      <c r="E104" s="240" t="s">
        <v>37</v>
      </c>
      <c r="F104" s="241" t="s">
        <v>171</v>
      </c>
      <c r="G104" s="239"/>
      <c r="H104" s="242">
        <v>2.8999999999999999</v>
      </c>
      <c r="I104" s="243"/>
      <c r="J104" s="239"/>
      <c r="K104" s="239"/>
      <c r="L104" s="244"/>
      <c r="M104" s="245"/>
      <c r="N104" s="246"/>
      <c r="O104" s="246"/>
      <c r="P104" s="246"/>
      <c r="Q104" s="246"/>
      <c r="R104" s="246"/>
      <c r="S104" s="246"/>
      <c r="T104" s="247"/>
      <c r="AT104" s="248" t="s">
        <v>169</v>
      </c>
      <c r="AU104" s="248" t="s">
        <v>90</v>
      </c>
      <c r="AV104" s="11" t="s">
        <v>90</v>
      </c>
      <c r="AW104" s="11" t="s">
        <v>43</v>
      </c>
      <c r="AX104" s="11" t="s">
        <v>80</v>
      </c>
      <c r="AY104" s="248" t="s">
        <v>158</v>
      </c>
    </row>
    <row r="105" s="11" customFormat="1">
      <c r="B105" s="238"/>
      <c r="C105" s="239"/>
      <c r="D105" s="235" t="s">
        <v>169</v>
      </c>
      <c r="E105" s="240" t="s">
        <v>37</v>
      </c>
      <c r="F105" s="241" t="s">
        <v>172</v>
      </c>
      <c r="G105" s="239"/>
      <c r="H105" s="242">
        <v>1.8</v>
      </c>
      <c r="I105" s="243"/>
      <c r="J105" s="239"/>
      <c r="K105" s="239"/>
      <c r="L105" s="244"/>
      <c r="M105" s="245"/>
      <c r="N105" s="246"/>
      <c r="O105" s="246"/>
      <c r="P105" s="246"/>
      <c r="Q105" s="246"/>
      <c r="R105" s="246"/>
      <c r="S105" s="246"/>
      <c r="T105" s="247"/>
      <c r="AT105" s="248" t="s">
        <v>169</v>
      </c>
      <c r="AU105" s="248" t="s">
        <v>90</v>
      </c>
      <c r="AV105" s="11" t="s">
        <v>90</v>
      </c>
      <c r="AW105" s="11" t="s">
        <v>43</v>
      </c>
      <c r="AX105" s="11" t="s">
        <v>80</v>
      </c>
      <c r="AY105" s="248" t="s">
        <v>158</v>
      </c>
    </row>
    <row r="106" s="11" customFormat="1">
      <c r="B106" s="238"/>
      <c r="C106" s="239"/>
      <c r="D106" s="235" t="s">
        <v>169</v>
      </c>
      <c r="E106" s="240" t="s">
        <v>37</v>
      </c>
      <c r="F106" s="241" t="s">
        <v>173</v>
      </c>
      <c r="G106" s="239"/>
      <c r="H106" s="242">
        <v>1.8</v>
      </c>
      <c r="I106" s="243"/>
      <c r="J106" s="239"/>
      <c r="K106" s="239"/>
      <c r="L106" s="244"/>
      <c r="M106" s="245"/>
      <c r="N106" s="246"/>
      <c r="O106" s="246"/>
      <c r="P106" s="246"/>
      <c r="Q106" s="246"/>
      <c r="R106" s="246"/>
      <c r="S106" s="246"/>
      <c r="T106" s="247"/>
      <c r="AT106" s="248" t="s">
        <v>169</v>
      </c>
      <c r="AU106" s="248" t="s">
        <v>90</v>
      </c>
      <c r="AV106" s="11" t="s">
        <v>90</v>
      </c>
      <c r="AW106" s="11" t="s">
        <v>43</v>
      </c>
      <c r="AX106" s="11" t="s">
        <v>80</v>
      </c>
      <c r="AY106" s="248" t="s">
        <v>158</v>
      </c>
    </row>
    <row r="107" s="11" customFormat="1">
      <c r="B107" s="238"/>
      <c r="C107" s="239"/>
      <c r="D107" s="235" t="s">
        <v>169</v>
      </c>
      <c r="E107" s="240" t="s">
        <v>37</v>
      </c>
      <c r="F107" s="241" t="s">
        <v>174</v>
      </c>
      <c r="G107" s="239"/>
      <c r="H107" s="242">
        <v>54.600000000000001</v>
      </c>
      <c r="I107" s="243"/>
      <c r="J107" s="239"/>
      <c r="K107" s="239"/>
      <c r="L107" s="244"/>
      <c r="M107" s="245"/>
      <c r="N107" s="246"/>
      <c r="O107" s="246"/>
      <c r="P107" s="246"/>
      <c r="Q107" s="246"/>
      <c r="R107" s="246"/>
      <c r="S107" s="246"/>
      <c r="T107" s="247"/>
      <c r="AT107" s="248" t="s">
        <v>169</v>
      </c>
      <c r="AU107" s="248" t="s">
        <v>90</v>
      </c>
      <c r="AV107" s="11" t="s">
        <v>90</v>
      </c>
      <c r="AW107" s="11" t="s">
        <v>43</v>
      </c>
      <c r="AX107" s="11" t="s">
        <v>80</v>
      </c>
      <c r="AY107" s="248" t="s">
        <v>158</v>
      </c>
    </row>
    <row r="108" s="11" customFormat="1">
      <c r="B108" s="238"/>
      <c r="C108" s="239"/>
      <c r="D108" s="235" t="s">
        <v>169</v>
      </c>
      <c r="E108" s="240" t="s">
        <v>37</v>
      </c>
      <c r="F108" s="241" t="s">
        <v>175</v>
      </c>
      <c r="G108" s="239"/>
      <c r="H108" s="242">
        <v>1.3999999999999999</v>
      </c>
      <c r="I108" s="243"/>
      <c r="J108" s="239"/>
      <c r="K108" s="239"/>
      <c r="L108" s="244"/>
      <c r="M108" s="245"/>
      <c r="N108" s="246"/>
      <c r="O108" s="246"/>
      <c r="P108" s="246"/>
      <c r="Q108" s="246"/>
      <c r="R108" s="246"/>
      <c r="S108" s="246"/>
      <c r="T108" s="247"/>
      <c r="AT108" s="248" t="s">
        <v>169</v>
      </c>
      <c r="AU108" s="248" t="s">
        <v>90</v>
      </c>
      <c r="AV108" s="11" t="s">
        <v>90</v>
      </c>
      <c r="AW108" s="11" t="s">
        <v>43</v>
      </c>
      <c r="AX108" s="11" t="s">
        <v>80</v>
      </c>
      <c r="AY108" s="248" t="s">
        <v>158</v>
      </c>
    </row>
    <row r="109" s="11" customFormat="1">
      <c r="B109" s="238"/>
      <c r="C109" s="239"/>
      <c r="D109" s="235" t="s">
        <v>169</v>
      </c>
      <c r="E109" s="240" t="s">
        <v>37</v>
      </c>
      <c r="F109" s="241" t="s">
        <v>176</v>
      </c>
      <c r="G109" s="239"/>
      <c r="H109" s="242">
        <v>45.5</v>
      </c>
      <c r="I109" s="243"/>
      <c r="J109" s="239"/>
      <c r="K109" s="239"/>
      <c r="L109" s="244"/>
      <c r="M109" s="245"/>
      <c r="N109" s="246"/>
      <c r="O109" s="246"/>
      <c r="P109" s="246"/>
      <c r="Q109" s="246"/>
      <c r="R109" s="246"/>
      <c r="S109" s="246"/>
      <c r="T109" s="247"/>
      <c r="AT109" s="248" t="s">
        <v>169</v>
      </c>
      <c r="AU109" s="248" t="s">
        <v>90</v>
      </c>
      <c r="AV109" s="11" t="s">
        <v>90</v>
      </c>
      <c r="AW109" s="11" t="s">
        <v>43</v>
      </c>
      <c r="AX109" s="11" t="s">
        <v>80</v>
      </c>
      <c r="AY109" s="248" t="s">
        <v>158</v>
      </c>
    </row>
    <row r="110" s="11" customFormat="1">
      <c r="B110" s="238"/>
      <c r="C110" s="239"/>
      <c r="D110" s="235" t="s">
        <v>169</v>
      </c>
      <c r="E110" s="240" t="s">
        <v>37</v>
      </c>
      <c r="F110" s="241" t="s">
        <v>177</v>
      </c>
      <c r="G110" s="239"/>
      <c r="H110" s="242">
        <v>1.3999999999999999</v>
      </c>
      <c r="I110" s="243"/>
      <c r="J110" s="239"/>
      <c r="K110" s="239"/>
      <c r="L110" s="244"/>
      <c r="M110" s="245"/>
      <c r="N110" s="246"/>
      <c r="O110" s="246"/>
      <c r="P110" s="246"/>
      <c r="Q110" s="246"/>
      <c r="R110" s="246"/>
      <c r="S110" s="246"/>
      <c r="T110" s="247"/>
      <c r="AT110" s="248" t="s">
        <v>169</v>
      </c>
      <c r="AU110" s="248" t="s">
        <v>90</v>
      </c>
      <c r="AV110" s="11" t="s">
        <v>90</v>
      </c>
      <c r="AW110" s="11" t="s">
        <v>43</v>
      </c>
      <c r="AX110" s="11" t="s">
        <v>80</v>
      </c>
      <c r="AY110" s="248" t="s">
        <v>158</v>
      </c>
    </row>
    <row r="111" s="11" customFormat="1">
      <c r="B111" s="238"/>
      <c r="C111" s="239"/>
      <c r="D111" s="235" t="s">
        <v>169</v>
      </c>
      <c r="E111" s="240" t="s">
        <v>37</v>
      </c>
      <c r="F111" s="241" t="s">
        <v>178</v>
      </c>
      <c r="G111" s="239"/>
      <c r="H111" s="242">
        <v>42.25</v>
      </c>
      <c r="I111" s="243"/>
      <c r="J111" s="239"/>
      <c r="K111" s="239"/>
      <c r="L111" s="244"/>
      <c r="M111" s="245"/>
      <c r="N111" s="246"/>
      <c r="O111" s="246"/>
      <c r="P111" s="246"/>
      <c r="Q111" s="246"/>
      <c r="R111" s="246"/>
      <c r="S111" s="246"/>
      <c r="T111" s="247"/>
      <c r="AT111" s="248" t="s">
        <v>169</v>
      </c>
      <c r="AU111" s="248" t="s">
        <v>90</v>
      </c>
      <c r="AV111" s="11" t="s">
        <v>90</v>
      </c>
      <c r="AW111" s="11" t="s">
        <v>43</v>
      </c>
      <c r="AX111" s="11" t="s">
        <v>80</v>
      </c>
      <c r="AY111" s="248" t="s">
        <v>158</v>
      </c>
    </row>
    <row r="112" s="11" customFormat="1">
      <c r="B112" s="238"/>
      <c r="C112" s="239"/>
      <c r="D112" s="235" t="s">
        <v>169</v>
      </c>
      <c r="E112" s="240" t="s">
        <v>37</v>
      </c>
      <c r="F112" s="241" t="s">
        <v>179</v>
      </c>
      <c r="G112" s="239"/>
      <c r="H112" s="242">
        <v>2.7000000000000002</v>
      </c>
      <c r="I112" s="243"/>
      <c r="J112" s="239"/>
      <c r="K112" s="239"/>
      <c r="L112" s="244"/>
      <c r="M112" s="245"/>
      <c r="N112" s="246"/>
      <c r="O112" s="246"/>
      <c r="P112" s="246"/>
      <c r="Q112" s="246"/>
      <c r="R112" s="246"/>
      <c r="S112" s="246"/>
      <c r="T112" s="247"/>
      <c r="AT112" s="248" t="s">
        <v>169</v>
      </c>
      <c r="AU112" s="248" t="s">
        <v>90</v>
      </c>
      <c r="AV112" s="11" t="s">
        <v>90</v>
      </c>
      <c r="AW112" s="11" t="s">
        <v>43</v>
      </c>
      <c r="AX112" s="11" t="s">
        <v>80</v>
      </c>
      <c r="AY112" s="248" t="s">
        <v>158</v>
      </c>
    </row>
    <row r="113" s="12" customFormat="1">
      <c r="B113" s="249"/>
      <c r="C113" s="250"/>
      <c r="D113" s="235" t="s">
        <v>169</v>
      </c>
      <c r="E113" s="251" t="s">
        <v>37</v>
      </c>
      <c r="F113" s="252" t="s">
        <v>180</v>
      </c>
      <c r="G113" s="250"/>
      <c r="H113" s="253">
        <v>262.14999999999998</v>
      </c>
      <c r="I113" s="254"/>
      <c r="J113" s="250"/>
      <c r="K113" s="250"/>
      <c r="L113" s="255"/>
      <c r="M113" s="256"/>
      <c r="N113" s="257"/>
      <c r="O113" s="257"/>
      <c r="P113" s="257"/>
      <c r="Q113" s="257"/>
      <c r="R113" s="257"/>
      <c r="S113" s="257"/>
      <c r="T113" s="258"/>
      <c r="AT113" s="259" t="s">
        <v>169</v>
      </c>
      <c r="AU113" s="259" t="s">
        <v>90</v>
      </c>
      <c r="AV113" s="12" t="s">
        <v>165</v>
      </c>
      <c r="AW113" s="12" t="s">
        <v>43</v>
      </c>
      <c r="AX113" s="12" t="s">
        <v>80</v>
      </c>
      <c r="AY113" s="259" t="s">
        <v>158</v>
      </c>
    </row>
    <row r="114" s="11" customFormat="1">
      <c r="B114" s="238"/>
      <c r="C114" s="239"/>
      <c r="D114" s="235" t="s">
        <v>169</v>
      </c>
      <c r="E114" s="240" t="s">
        <v>37</v>
      </c>
      <c r="F114" s="241" t="s">
        <v>184</v>
      </c>
      <c r="G114" s="239"/>
      <c r="H114" s="242">
        <v>524.29999999999995</v>
      </c>
      <c r="I114" s="243"/>
      <c r="J114" s="239"/>
      <c r="K114" s="239"/>
      <c r="L114" s="244"/>
      <c r="M114" s="245"/>
      <c r="N114" s="246"/>
      <c r="O114" s="246"/>
      <c r="P114" s="246"/>
      <c r="Q114" s="246"/>
      <c r="R114" s="246"/>
      <c r="S114" s="246"/>
      <c r="T114" s="247"/>
      <c r="AT114" s="248" t="s">
        <v>169</v>
      </c>
      <c r="AU114" s="248" t="s">
        <v>90</v>
      </c>
      <c r="AV114" s="11" t="s">
        <v>90</v>
      </c>
      <c r="AW114" s="11" t="s">
        <v>43</v>
      </c>
      <c r="AX114" s="11" t="s">
        <v>80</v>
      </c>
      <c r="AY114" s="248" t="s">
        <v>158</v>
      </c>
    </row>
    <row r="115" s="12" customFormat="1">
      <c r="B115" s="249"/>
      <c r="C115" s="250"/>
      <c r="D115" s="235" t="s">
        <v>169</v>
      </c>
      <c r="E115" s="251" t="s">
        <v>37</v>
      </c>
      <c r="F115" s="252" t="s">
        <v>180</v>
      </c>
      <c r="G115" s="250"/>
      <c r="H115" s="253">
        <v>524.29999999999995</v>
      </c>
      <c r="I115" s="254"/>
      <c r="J115" s="250"/>
      <c r="K115" s="250"/>
      <c r="L115" s="255"/>
      <c r="M115" s="256"/>
      <c r="N115" s="257"/>
      <c r="O115" s="257"/>
      <c r="P115" s="257"/>
      <c r="Q115" s="257"/>
      <c r="R115" s="257"/>
      <c r="S115" s="257"/>
      <c r="T115" s="258"/>
      <c r="AT115" s="259" t="s">
        <v>169</v>
      </c>
      <c r="AU115" s="259" t="s">
        <v>90</v>
      </c>
      <c r="AV115" s="12" t="s">
        <v>165</v>
      </c>
      <c r="AW115" s="12" t="s">
        <v>43</v>
      </c>
      <c r="AX115" s="12" t="s">
        <v>88</v>
      </c>
      <c r="AY115" s="259" t="s">
        <v>158</v>
      </c>
    </row>
    <row r="116" s="1" customFormat="1" ht="25.5" customHeight="1">
      <c r="B116" s="47"/>
      <c r="C116" s="223" t="s">
        <v>185</v>
      </c>
      <c r="D116" s="223" t="s">
        <v>160</v>
      </c>
      <c r="E116" s="224" t="s">
        <v>186</v>
      </c>
      <c r="F116" s="225" t="s">
        <v>187</v>
      </c>
      <c r="G116" s="226" t="s">
        <v>188</v>
      </c>
      <c r="H116" s="227">
        <v>415</v>
      </c>
      <c r="I116" s="228"/>
      <c r="J116" s="229">
        <f>ROUND(I116*H116,2)</f>
        <v>0</v>
      </c>
      <c r="K116" s="225" t="s">
        <v>164</v>
      </c>
      <c r="L116" s="73"/>
      <c r="M116" s="230" t="s">
        <v>37</v>
      </c>
      <c r="N116" s="231" t="s">
        <v>51</v>
      </c>
      <c r="O116" s="48"/>
      <c r="P116" s="232">
        <f>O116*H116</f>
        <v>0</v>
      </c>
      <c r="Q116" s="232">
        <v>0</v>
      </c>
      <c r="R116" s="232">
        <f>Q116*H116</f>
        <v>0</v>
      </c>
      <c r="S116" s="232">
        <v>0</v>
      </c>
      <c r="T116" s="233">
        <f>S116*H116</f>
        <v>0</v>
      </c>
      <c r="AR116" s="24" t="s">
        <v>165</v>
      </c>
      <c r="AT116" s="24" t="s">
        <v>160</v>
      </c>
      <c r="AU116" s="24" t="s">
        <v>90</v>
      </c>
      <c r="AY116" s="24" t="s">
        <v>158</v>
      </c>
      <c r="BE116" s="234">
        <f>IF(N116="základní",J116,0)</f>
        <v>0</v>
      </c>
      <c r="BF116" s="234">
        <f>IF(N116="snížená",J116,0)</f>
        <v>0</v>
      </c>
      <c r="BG116" s="234">
        <f>IF(N116="zákl. přenesená",J116,0)</f>
        <v>0</v>
      </c>
      <c r="BH116" s="234">
        <f>IF(N116="sníž. přenesená",J116,0)</f>
        <v>0</v>
      </c>
      <c r="BI116" s="234">
        <f>IF(N116="nulová",J116,0)</f>
        <v>0</v>
      </c>
      <c r="BJ116" s="24" t="s">
        <v>88</v>
      </c>
      <c r="BK116" s="234">
        <f>ROUND(I116*H116,2)</f>
        <v>0</v>
      </c>
      <c r="BL116" s="24" t="s">
        <v>165</v>
      </c>
      <c r="BM116" s="24" t="s">
        <v>189</v>
      </c>
    </row>
    <row r="117" s="1" customFormat="1">
      <c r="B117" s="47"/>
      <c r="C117" s="75"/>
      <c r="D117" s="235" t="s">
        <v>167</v>
      </c>
      <c r="E117" s="75"/>
      <c r="F117" s="236" t="s">
        <v>190</v>
      </c>
      <c r="G117" s="75"/>
      <c r="H117" s="75"/>
      <c r="I117" s="193"/>
      <c r="J117" s="75"/>
      <c r="K117" s="75"/>
      <c r="L117" s="73"/>
      <c r="M117" s="237"/>
      <c r="N117" s="48"/>
      <c r="O117" s="48"/>
      <c r="P117" s="48"/>
      <c r="Q117" s="48"/>
      <c r="R117" s="48"/>
      <c r="S117" s="48"/>
      <c r="T117" s="96"/>
      <c r="AT117" s="24" t="s">
        <v>167</v>
      </c>
      <c r="AU117" s="24" t="s">
        <v>90</v>
      </c>
    </row>
    <row r="118" s="13" customFormat="1">
      <c r="B118" s="260"/>
      <c r="C118" s="261"/>
      <c r="D118" s="235" t="s">
        <v>169</v>
      </c>
      <c r="E118" s="262" t="s">
        <v>37</v>
      </c>
      <c r="F118" s="263" t="s">
        <v>191</v>
      </c>
      <c r="G118" s="261"/>
      <c r="H118" s="262" t="s">
        <v>37</v>
      </c>
      <c r="I118" s="264"/>
      <c r="J118" s="261"/>
      <c r="K118" s="261"/>
      <c r="L118" s="265"/>
      <c r="M118" s="266"/>
      <c r="N118" s="267"/>
      <c r="O118" s="267"/>
      <c r="P118" s="267"/>
      <c r="Q118" s="267"/>
      <c r="R118" s="267"/>
      <c r="S118" s="267"/>
      <c r="T118" s="268"/>
      <c r="AT118" s="269" t="s">
        <v>169</v>
      </c>
      <c r="AU118" s="269" t="s">
        <v>90</v>
      </c>
      <c r="AV118" s="13" t="s">
        <v>88</v>
      </c>
      <c r="AW118" s="13" t="s">
        <v>43</v>
      </c>
      <c r="AX118" s="13" t="s">
        <v>80</v>
      </c>
      <c r="AY118" s="269" t="s">
        <v>158</v>
      </c>
    </row>
    <row r="119" s="11" customFormat="1">
      <c r="B119" s="238"/>
      <c r="C119" s="239"/>
      <c r="D119" s="235" t="s">
        <v>169</v>
      </c>
      <c r="E119" s="240" t="s">
        <v>37</v>
      </c>
      <c r="F119" s="241" t="s">
        <v>192</v>
      </c>
      <c r="G119" s="239"/>
      <c r="H119" s="242">
        <v>415</v>
      </c>
      <c r="I119" s="243"/>
      <c r="J119" s="239"/>
      <c r="K119" s="239"/>
      <c r="L119" s="244"/>
      <c r="M119" s="245"/>
      <c r="N119" s="246"/>
      <c r="O119" s="246"/>
      <c r="P119" s="246"/>
      <c r="Q119" s="246"/>
      <c r="R119" s="246"/>
      <c r="S119" s="246"/>
      <c r="T119" s="247"/>
      <c r="AT119" s="248" t="s">
        <v>169</v>
      </c>
      <c r="AU119" s="248" t="s">
        <v>90</v>
      </c>
      <c r="AV119" s="11" t="s">
        <v>90</v>
      </c>
      <c r="AW119" s="11" t="s">
        <v>43</v>
      </c>
      <c r="AX119" s="11" t="s">
        <v>80</v>
      </c>
      <c r="AY119" s="248" t="s">
        <v>158</v>
      </c>
    </row>
    <row r="120" s="12" customFormat="1">
      <c r="B120" s="249"/>
      <c r="C120" s="250"/>
      <c r="D120" s="235" t="s">
        <v>169</v>
      </c>
      <c r="E120" s="251" t="s">
        <v>37</v>
      </c>
      <c r="F120" s="252" t="s">
        <v>180</v>
      </c>
      <c r="G120" s="250"/>
      <c r="H120" s="253">
        <v>415</v>
      </c>
      <c r="I120" s="254"/>
      <c r="J120" s="250"/>
      <c r="K120" s="250"/>
      <c r="L120" s="255"/>
      <c r="M120" s="256"/>
      <c r="N120" s="257"/>
      <c r="O120" s="257"/>
      <c r="P120" s="257"/>
      <c r="Q120" s="257"/>
      <c r="R120" s="257"/>
      <c r="S120" s="257"/>
      <c r="T120" s="258"/>
      <c r="AT120" s="259" t="s">
        <v>169</v>
      </c>
      <c r="AU120" s="259" t="s">
        <v>90</v>
      </c>
      <c r="AV120" s="12" t="s">
        <v>165</v>
      </c>
      <c r="AW120" s="12" t="s">
        <v>43</v>
      </c>
      <c r="AX120" s="12" t="s">
        <v>88</v>
      </c>
      <c r="AY120" s="259" t="s">
        <v>158</v>
      </c>
    </row>
    <row r="121" s="1" customFormat="1" ht="25.5" customHeight="1">
      <c r="B121" s="47"/>
      <c r="C121" s="223" t="s">
        <v>165</v>
      </c>
      <c r="D121" s="223" t="s">
        <v>160</v>
      </c>
      <c r="E121" s="224" t="s">
        <v>193</v>
      </c>
      <c r="F121" s="225" t="s">
        <v>194</v>
      </c>
      <c r="G121" s="226" t="s">
        <v>195</v>
      </c>
      <c r="H121" s="227">
        <v>41.5</v>
      </c>
      <c r="I121" s="228"/>
      <c r="J121" s="229">
        <f>ROUND(I121*H121,2)</f>
        <v>0</v>
      </c>
      <c r="K121" s="225" t="s">
        <v>164</v>
      </c>
      <c r="L121" s="73"/>
      <c r="M121" s="230" t="s">
        <v>37</v>
      </c>
      <c r="N121" s="231" t="s">
        <v>51</v>
      </c>
      <c r="O121" s="48"/>
      <c r="P121" s="232">
        <f>O121*H121</f>
        <v>0</v>
      </c>
      <c r="Q121" s="232">
        <v>0</v>
      </c>
      <c r="R121" s="232">
        <f>Q121*H121</f>
        <v>0</v>
      </c>
      <c r="S121" s="232">
        <v>0</v>
      </c>
      <c r="T121" s="233">
        <f>S121*H121</f>
        <v>0</v>
      </c>
      <c r="AR121" s="24" t="s">
        <v>165</v>
      </c>
      <c r="AT121" s="24" t="s">
        <v>160</v>
      </c>
      <c r="AU121" s="24" t="s">
        <v>90</v>
      </c>
      <c r="AY121" s="24" t="s">
        <v>158</v>
      </c>
      <c r="BE121" s="234">
        <f>IF(N121="základní",J121,0)</f>
        <v>0</v>
      </c>
      <c r="BF121" s="234">
        <f>IF(N121="snížená",J121,0)</f>
        <v>0</v>
      </c>
      <c r="BG121" s="234">
        <f>IF(N121="zákl. přenesená",J121,0)</f>
        <v>0</v>
      </c>
      <c r="BH121" s="234">
        <f>IF(N121="sníž. přenesená",J121,0)</f>
        <v>0</v>
      </c>
      <c r="BI121" s="234">
        <f>IF(N121="nulová",J121,0)</f>
        <v>0</v>
      </c>
      <c r="BJ121" s="24" t="s">
        <v>88</v>
      </c>
      <c r="BK121" s="234">
        <f>ROUND(I121*H121,2)</f>
        <v>0</v>
      </c>
      <c r="BL121" s="24" t="s">
        <v>165</v>
      </c>
      <c r="BM121" s="24" t="s">
        <v>196</v>
      </c>
    </row>
    <row r="122" s="1" customFormat="1">
      <c r="B122" s="47"/>
      <c r="C122" s="75"/>
      <c r="D122" s="235" t="s">
        <v>167</v>
      </c>
      <c r="E122" s="75"/>
      <c r="F122" s="236" t="s">
        <v>197</v>
      </c>
      <c r="G122" s="75"/>
      <c r="H122" s="75"/>
      <c r="I122" s="193"/>
      <c r="J122" s="75"/>
      <c r="K122" s="75"/>
      <c r="L122" s="73"/>
      <c r="M122" s="237"/>
      <c r="N122" s="48"/>
      <c r="O122" s="48"/>
      <c r="P122" s="48"/>
      <c r="Q122" s="48"/>
      <c r="R122" s="48"/>
      <c r="S122" s="48"/>
      <c r="T122" s="96"/>
      <c r="AT122" s="24" t="s">
        <v>167</v>
      </c>
      <c r="AU122" s="24" t="s">
        <v>90</v>
      </c>
    </row>
    <row r="123" s="13" customFormat="1">
      <c r="B123" s="260"/>
      <c r="C123" s="261"/>
      <c r="D123" s="235" t="s">
        <v>169</v>
      </c>
      <c r="E123" s="262" t="s">
        <v>37</v>
      </c>
      <c r="F123" s="263" t="s">
        <v>191</v>
      </c>
      <c r="G123" s="261"/>
      <c r="H123" s="262" t="s">
        <v>37</v>
      </c>
      <c r="I123" s="264"/>
      <c r="J123" s="261"/>
      <c r="K123" s="261"/>
      <c r="L123" s="265"/>
      <c r="M123" s="266"/>
      <c r="N123" s="267"/>
      <c r="O123" s="267"/>
      <c r="P123" s="267"/>
      <c r="Q123" s="267"/>
      <c r="R123" s="267"/>
      <c r="S123" s="267"/>
      <c r="T123" s="268"/>
      <c r="AT123" s="269" t="s">
        <v>169</v>
      </c>
      <c r="AU123" s="269" t="s">
        <v>90</v>
      </c>
      <c r="AV123" s="13" t="s">
        <v>88</v>
      </c>
      <c r="AW123" s="13" t="s">
        <v>43</v>
      </c>
      <c r="AX123" s="13" t="s">
        <v>80</v>
      </c>
      <c r="AY123" s="269" t="s">
        <v>158</v>
      </c>
    </row>
    <row r="124" s="11" customFormat="1">
      <c r="B124" s="238"/>
      <c r="C124" s="239"/>
      <c r="D124" s="235" t="s">
        <v>169</v>
      </c>
      <c r="E124" s="240" t="s">
        <v>37</v>
      </c>
      <c r="F124" s="241" t="s">
        <v>198</v>
      </c>
      <c r="G124" s="239"/>
      <c r="H124" s="242">
        <v>41.5</v>
      </c>
      <c r="I124" s="243"/>
      <c r="J124" s="239"/>
      <c r="K124" s="239"/>
      <c r="L124" s="244"/>
      <c r="M124" s="245"/>
      <c r="N124" s="246"/>
      <c r="O124" s="246"/>
      <c r="P124" s="246"/>
      <c r="Q124" s="246"/>
      <c r="R124" s="246"/>
      <c r="S124" s="246"/>
      <c r="T124" s="247"/>
      <c r="AT124" s="248" t="s">
        <v>169</v>
      </c>
      <c r="AU124" s="248" t="s">
        <v>90</v>
      </c>
      <c r="AV124" s="11" t="s">
        <v>90</v>
      </c>
      <c r="AW124" s="11" t="s">
        <v>43</v>
      </c>
      <c r="AX124" s="11" t="s">
        <v>88</v>
      </c>
      <c r="AY124" s="248" t="s">
        <v>158</v>
      </c>
    </row>
    <row r="125" s="1" customFormat="1" ht="63.75" customHeight="1">
      <c r="B125" s="47"/>
      <c r="C125" s="223" t="s">
        <v>199</v>
      </c>
      <c r="D125" s="223" t="s">
        <v>160</v>
      </c>
      <c r="E125" s="224" t="s">
        <v>200</v>
      </c>
      <c r="F125" s="225" t="s">
        <v>201</v>
      </c>
      <c r="G125" s="226" t="s">
        <v>202</v>
      </c>
      <c r="H125" s="227">
        <v>103.5</v>
      </c>
      <c r="I125" s="228"/>
      <c r="J125" s="229">
        <f>ROUND(I125*H125,2)</f>
        <v>0</v>
      </c>
      <c r="K125" s="225" t="s">
        <v>164</v>
      </c>
      <c r="L125" s="73"/>
      <c r="M125" s="230" t="s">
        <v>37</v>
      </c>
      <c r="N125" s="231" t="s">
        <v>51</v>
      </c>
      <c r="O125" s="48"/>
      <c r="P125" s="232">
        <f>O125*H125</f>
        <v>0</v>
      </c>
      <c r="Q125" s="232">
        <v>0.0086800000000000002</v>
      </c>
      <c r="R125" s="232">
        <f>Q125*H125</f>
        <v>0.89838000000000007</v>
      </c>
      <c r="S125" s="232">
        <v>0</v>
      </c>
      <c r="T125" s="233">
        <f>S125*H125</f>
        <v>0</v>
      </c>
      <c r="AR125" s="24" t="s">
        <v>165</v>
      </c>
      <c r="AT125" s="24" t="s">
        <v>160</v>
      </c>
      <c r="AU125" s="24" t="s">
        <v>90</v>
      </c>
      <c r="AY125" s="24" t="s">
        <v>158</v>
      </c>
      <c r="BE125" s="234">
        <f>IF(N125="základní",J125,0)</f>
        <v>0</v>
      </c>
      <c r="BF125" s="234">
        <f>IF(N125="snížená",J125,0)</f>
        <v>0</v>
      </c>
      <c r="BG125" s="234">
        <f>IF(N125="zákl. přenesená",J125,0)</f>
        <v>0</v>
      </c>
      <c r="BH125" s="234">
        <f>IF(N125="sníž. přenesená",J125,0)</f>
        <v>0</v>
      </c>
      <c r="BI125" s="234">
        <f>IF(N125="nulová",J125,0)</f>
        <v>0</v>
      </c>
      <c r="BJ125" s="24" t="s">
        <v>88</v>
      </c>
      <c r="BK125" s="234">
        <f>ROUND(I125*H125,2)</f>
        <v>0</v>
      </c>
      <c r="BL125" s="24" t="s">
        <v>165</v>
      </c>
      <c r="BM125" s="24" t="s">
        <v>203</v>
      </c>
    </row>
    <row r="126" s="1" customFormat="1">
      <c r="B126" s="47"/>
      <c r="C126" s="75"/>
      <c r="D126" s="235" t="s">
        <v>167</v>
      </c>
      <c r="E126" s="75"/>
      <c r="F126" s="236" t="s">
        <v>204</v>
      </c>
      <c r="G126" s="75"/>
      <c r="H126" s="75"/>
      <c r="I126" s="193"/>
      <c r="J126" s="75"/>
      <c r="K126" s="75"/>
      <c r="L126" s="73"/>
      <c r="M126" s="237"/>
      <c r="N126" s="48"/>
      <c r="O126" s="48"/>
      <c r="P126" s="48"/>
      <c r="Q126" s="48"/>
      <c r="R126" s="48"/>
      <c r="S126" s="48"/>
      <c r="T126" s="96"/>
      <c r="AT126" s="24" t="s">
        <v>167</v>
      </c>
      <c r="AU126" s="24" t="s">
        <v>90</v>
      </c>
    </row>
    <row r="127" s="13" customFormat="1">
      <c r="B127" s="260"/>
      <c r="C127" s="261"/>
      <c r="D127" s="235" t="s">
        <v>169</v>
      </c>
      <c r="E127" s="262" t="s">
        <v>37</v>
      </c>
      <c r="F127" s="263" t="s">
        <v>205</v>
      </c>
      <c r="G127" s="261"/>
      <c r="H127" s="262" t="s">
        <v>37</v>
      </c>
      <c r="I127" s="264"/>
      <c r="J127" s="261"/>
      <c r="K127" s="261"/>
      <c r="L127" s="265"/>
      <c r="M127" s="266"/>
      <c r="N127" s="267"/>
      <c r="O127" s="267"/>
      <c r="P127" s="267"/>
      <c r="Q127" s="267"/>
      <c r="R127" s="267"/>
      <c r="S127" s="267"/>
      <c r="T127" s="268"/>
      <c r="AT127" s="269" t="s">
        <v>169</v>
      </c>
      <c r="AU127" s="269" t="s">
        <v>90</v>
      </c>
      <c r="AV127" s="13" t="s">
        <v>88</v>
      </c>
      <c r="AW127" s="13" t="s">
        <v>43</v>
      </c>
      <c r="AX127" s="13" t="s">
        <v>80</v>
      </c>
      <c r="AY127" s="269" t="s">
        <v>158</v>
      </c>
    </row>
    <row r="128" s="11" customFormat="1">
      <c r="B128" s="238"/>
      <c r="C128" s="239"/>
      <c r="D128" s="235" t="s">
        <v>169</v>
      </c>
      <c r="E128" s="240" t="s">
        <v>37</v>
      </c>
      <c r="F128" s="241" t="s">
        <v>206</v>
      </c>
      <c r="G128" s="239"/>
      <c r="H128" s="242">
        <v>100</v>
      </c>
      <c r="I128" s="243"/>
      <c r="J128" s="239"/>
      <c r="K128" s="239"/>
      <c r="L128" s="244"/>
      <c r="M128" s="245"/>
      <c r="N128" s="246"/>
      <c r="O128" s="246"/>
      <c r="P128" s="246"/>
      <c r="Q128" s="246"/>
      <c r="R128" s="246"/>
      <c r="S128" s="246"/>
      <c r="T128" s="247"/>
      <c r="AT128" s="248" t="s">
        <v>169</v>
      </c>
      <c r="AU128" s="248" t="s">
        <v>90</v>
      </c>
      <c r="AV128" s="11" t="s">
        <v>90</v>
      </c>
      <c r="AW128" s="11" t="s">
        <v>43</v>
      </c>
      <c r="AX128" s="11" t="s">
        <v>80</v>
      </c>
      <c r="AY128" s="248" t="s">
        <v>158</v>
      </c>
    </row>
    <row r="129" s="13" customFormat="1">
      <c r="B129" s="260"/>
      <c r="C129" s="261"/>
      <c r="D129" s="235" t="s">
        <v>169</v>
      </c>
      <c r="E129" s="262" t="s">
        <v>37</v>
      </c>
      <c r="F129" s="263" t="s">
        <v>207</v>
      </c>
      <c r="G129" s="261"/>
      <c r="H129" s="262" t="s">
        <v>37</v>
      </c>
      <c r="I129" s="264"/>
      <c r="J129" s="261"/>
      <c r="K129" s="261"/>
      <c r="L129" s="265"/>
      <c r="M129" s="266"/>
      <c r="N129" s="267"/>
      <c r="O129" s="267"/>
      <c r="P129" s="267"/>
      <c r="Q129" s="267"/>
      <c r="R129" s="267"/>
      <c r="S129" s="267"/>
      <c r="T129" s="268"/>
      <c r="AT129" s="269" t="s">
        <v>169</v>
      </c>
      <c r="AU129" s="269" t="s">
        <v>90</v>
      </c>
      <c r="AV129" s="13" t="s">
        <v>88</v>
      </c>
      <c r="AW129" s="13" t="s">
        <v>43</v>
      </c>
      <c r="AX129" s="13" t="s">
        <v>80</v>
      </c>
      <c r="AY129" s="269" t="s">
        <v>158</v>
      </c>
    </row>
    <row r="130" s="11" customFormat="1">
      <c r="B130" s="238"/>
      <c r="C130" s="239"/>
      <c r="D130" s="235" t="s">
        <v>169</v>
      </c>
      <c r="E130" s="240" t="s">
        <v>37</v>
      </c>
      <c r="F130" s="241" t="s">
        <v>208</v>
      </c>
      <c r="G130" s="239"/>
      <c r="H130" s="242">
        <v>1.1000000000000001</v>
      </c>
      <c r="I130" s="243"/>
      <c r="J130" s="239"/>
      <c r="K130" s="239"/>
      <c r="L130" s="244"/>
      <c r="M130" s="245"/>
      <c r="N130" s="246"/>
      <c r="O130" s="246"/>
      <c r="P130" s="246"/>
      <c r="Q130" s="246"/>
      <c r="R130" s="246"/>
      <c r="S130" s="246"/>
      <c r="T130" s="247"/>
      <c r="AT130" s="248" t="s">
        <v>169</v>
      </c>
      <c r="AU130" s="248" t="s">
        <v>90</v>
      </c>
      <c r="AV130" s="11" t="s">
        <v>90</v>
      </c>
      <c r="AW130" s="11" t="s">
        <v>43</v>
      </c>
      <c r="AX130" s="11" t="s">
        <v>80</v>
      </c>
      <c r="AY130" s="248" t="s">
        <v>158</v>
      </c>
    </row>
    <row r="131" s="11" customFormat="1">
      <c r="B131" s="238"/>
      <c r="C131" s="239"/>
      <c r="D131" s="235" t="s">
        <v>169</v>
      </c>
      <c r="E131" s="240" t="s">
        <v>37</v>
      </c>
      <c r="F131" s="241" t="s">
        <v>209</v>
      </c>
      <c r="G131" s="239"/>
      <c r="H131" s="242">
        <v>1.3</v>
      </c>
      <c r="I131" s="243"/>
      <c r="J131" s="239"/>
      <c r="K131" s="239"/>
      <c r="L131" s="244"/>
      <c r="M131" s="245"/>
      <c r="N131" s="246"/>
      <c r="O131" s="246"/>
      <c r="P131" s="246"/>
      <c r="Q131" s="246"/>
      <c r="R131" s="246"/>
      <c r="S131" s="246"/>
      <c r="T131" s="247"/>
      <c r="AT131" s="248" t="s">
        <v>169</v>
      </c>
      <c r="AU131" s="248" t="s">
        <v>90</v>
      </c>
      <c r="AV131" s="11" t="s">
        <v>90</v>
      </c>
      <c r="AW131" s="11" t="s">
        <v>43</v>
      </c>
      <c r="AX131" s="11" t="s">
        <v>80</v>
      </c>
      <c r="AY131" s="248" t="s">
        <v>158</v>
      </c>
    </row>
    <row r="132" s="13" customFormat="1">
      <c r="B132" s="260"/>
      <c r="C132" s="261"/>
      <c r="D132" s="235" t="s">
        <v>169</v>
      </c>
      <c r="E132" s="262" t="s">
        <v>37</v>
      </c>
      <c r="F132" s="263" t="s">
        <v>210</v>
      </c>
      <c r="G132" s="261"/>
      <c r="H132" s="262" t="s">
        <v>37</v>
      </c>
      <c r="I132" s="264"/>
      <c r="J132" s="261"/>
      <c r="K132" s="261"/>
      <c r="L132" s="265"/>
      <c r="M132" s="266"/>
      <c r="N132" s="267"/>
      <c r="O132" s="267"/>
      <c r="P132" s="267"/>
      <c r="Q132" s="267"/>
      <c r="R132" s="267"/>
      <c r="S132" s="267"/>
      <c r="T132" s="268"/>
      <c r="AT132" s="269" t="s">
        <v>169</v>
      </c>
      <c r="AU132" s="269" t="s">
        <v>90</v>
      </c>
      <c r="AV132" s="13" t="s">
        <v>88</v>
      </c>
      <c r="AW132" s="13" t="s">
        <v>43</v>
      </c>
      <c r="AX132" s="13" t="s">
        <v>80</v>
      </c>
      <c r="AY132" s="269" t="s">
        <v>158</v>
      </c>
    </row>
    <row r="133" s="11" customFormat="1">
      <c r="B133" s="238"/>
      <c r="C133" s="239"/>
      <c r="D133" s="235" t="s">
        <v>169</v>
      </c>
      <c r="E133" s="240" t="s">
        <v>37</v>
      </c>
      <c r="F133" s="241" t="s">
        <v>208</v>
      </c>
      <c r="G133" s="239"/>
      <c r="H133" s="242">
        <v>1.1000000000000001</v>
      </c>
      <c r="I133" s="243"/>
      <c r="J133" s="239"/>
      <c r="K133" s="239"/>
      <c r="L133" s="244"/>
      <c r="M133" s="245"/>
      <c r="N133" s="246"/>
      <c r="O133" s="246"/>
      <c r="P133" s="246"/>
      <c r="Q133" s="246"/>
      <c r="R133" s="246"/>
      <c r="S133" s="246"/>
      <c r="T133" s="247"/>
      <c r="AT133" s="248" t="s">
        <v>169</v>
      </c>
      <c r="AU133" s="248" t="s">
        <v>90</v>
      </c>
      <c r="AV133" s="11" t="s">
        <v>90</v>
      </c>
      <c r="AW133" s="11" t="s">
        <v>43</v>
      </c>
      <c r="AX133" s="11" t="s">
        <v>80</v>
      </c>
      <c r="AY133" s="248" t="s">
        <v>158</v>
      </c>
    </row>
    <row r="134" s="11" customFormat="1">
      <c r="B134" s="238"/>
      <c r="C134" s="239"/>
      <c r="D134" s="235" t="s">
        <v>169</v>
      </c>
      <c r="E134" s="240" t="s">
        <v>37</v>
      </c>
      <c r="F134" s="241" t="s">
        <v>37</v>
      </c>
      <c r="G134" s="239"/>
      <c r="H134" s="242">
        <v>0</v>
      </c>
      <c r="I134" s="243"/>
      <c r="J134" s="239"/>
      <c r="K134" s="239"/>
      <c r="L134" s="244"/>
      <c r="M134" s="245"/>
      <c r="N134" s="246"/>
      <c r="O134" s="246"/>
      <c r="P134" s="246"/>
      <c r="Q134" s="246"/>
      <c r="R134" s="246"/>
      <c r="S134" s="246"/>
      <c r="T134" s="247"/>
      <c r="AT134" s="248" t="s">
        <v>169</v>
      </c>
      <c r="AU134" s="248" t="s">
        <v>90</v>
      </c>
      <c r="AV134" s="11" t="s">
        <v>90</v>
      </c>
      <c r="AW134" s="11" t="s">
        <v>43</v>
      </c>
      <c r="AX134" s="11" t="s">
        <v>80</v>
      </c>
      <c r="AY134" s="248" t="s">
        <v>158</v>
      </c>
    </row>
    <row r="135" s="12" customFormat="1">
      <c r="B135" s="249"/>
      <c r="C135" s="250"/>
      <c r="D135" s="235" t="s">
        <v>169</v>
      </c>
      <c r="E135" s="251" t="s">
        <v>37</v>
      </c>
      <c r="F135" s="252" t="s">
        <v>180</v>
      </c>
      <c r="G135" s="250"/>
      <c r="H135" s="253">
        <v>103.5</v>
      </c>
      <c r="I135" s="254"/>
      <c r="J135" s="250"/>
      <c r="K135" s="250"/>
      <c r="L135" s="255"/>
      <c r="M135" s="256"/>
      <c r="N135" s="257"/>
      <c r="O135" s="257"/>
      <c r="P135" s="257"/>
      <c r="Q135" s="257"/>
      <c r="R135" s="257"/>
      <c r="S135" s="257"/>
      <c r="T135" s="258"/>
      <c r="AT135" s="259" t="s">
        <v>169</v>
      </c>
      <c r="AU135" s="259" t="s">
        <v>90</v>
      </c>
      <c r="AV135" s="12" t="s">
        <v>165</v>
      </c>
      <c r="AW135" s="12" t="s">
        <v>43</v>
      </c>
      <c r="AX135" s="12" t="s">
        <v>88</v>
      </c>
      <c r="AY135" s="259" t="s">
        <v>158</v>
      </c>
    </row>
    <row r="136" s="1" customFormat="1" ht="63.75" customHeight="1">
      <c r="B136" s="47"/>
      <c r="C136" s="223" t="s">
        <v>112</v>
      </c>
      <c r="D136" s="223" t="s">
        <v>160</v>
      </c>
      <c r="E136" s="224" t="s">
        <v>211</v>
      </c>
      <c r="F136" s="225" t="s">
        <v>212</v>
      </c>
      <c r="G136" s="226" t="s">
        <v>202</v>
      </c>
      <c r="H136" s="227">
        <v>1.3</v>
      </c>
      <c r="I136" s="228"/>
      <c r="J136" s="229">
        <f>ROUND(I136*H136,2)</f>
        <v>0</v>
      </c>
      <c r="K136" s="225" t="s">
        <v>164</v>
      </c>
      <c r="L136" s="73"/>
      <c r="M136" s="230" t="s">
        <v>37</v>
      </c>
      <c r="N136" s="231" t="s">
        <v>51</v>
      </c>
      <c r="O136" s="48"/>
      <c r="P136" s="232">
        <f>O136*H136</f>
        <v>0</v>
      </c>
      <c r="Q136" s="232">
        <v>0.036900000000000002</v>
      </c>
      <c r="R136" s="232">
        <f>Q136*H136</f>
        <v>0.047970000000000006</v>
      </c>
      <c r="S136" s="232">
        <v>0</v>
      </c>
      <c r="T136" s="233">
        <f>S136*H136</f>
        <v>0</v>
      </c>
      <c r="AR136" s="24" t="s">
        <v>165</v>
      </c>
      <c r="AT136" s="24" t="s">
        <v>160</v>
      </c>
      <c r="AU136" s="24" t="s">
        <v>90</v>
      </c>
      <c r="AY136" s="24" t="s">
        <v>158</v>
      </c>
      <c r="BE136" s="234">
        <f>IF(N136="základní",J136,0)</f>
        <v>0</v>
      </c>
      <c r="BF136" s="234">
        <f>IF(N136="snížená",J136,0)</f>
        <v>0</v>
      </c>
      <c r="BG136" s="234">
        <f>IF(N136="zákl. přenesená",J136,0)</f>
        <v>0</v>
      </c>
      <c r="BH136" s="234">
        <f>IF(N136="sníž. přenesená",J136,0)</f>
        <v>0</v>
      </c>
      <c r="BI136" s="234">
        <f>IF(N136="nulová",J136,0)</f>
        <v>0</v>
      </c>
      <c r="BJ136" s="24" t="s">
        <v>88</v>
      </c>
      <c r="BK136" s="234">
        <f>ROUND(I136*H136,2)</f>
        <v>0</v>
      </c>
      <c r="BL136" s="24" t="s">
        <v>165</v>
      </c>
      <c r="BM136" s="24" t="s">
        <v>213</v>
      </c>
    </row>
    <row r="137" s="1" customFormat="1">
      <c r="B137" s="47"/>
      <c r="C137" s="75"/>
      <c r="D137" s="235" t="s">
        <v>167</v>
      </c>
      <c r="E137" s="75"/>
      <c r="F137" s="236" t="s">
        <v>204</v>
      </c>
      <c r="G137" s="75"/>
      <c r="H137" s="75"/>
      <c r="I137" s="193"/>
      <c r="J137" s="75"/>
      <c r="K137" s="75"/>
      <c r="L137" s="73"/>
      <c r="M137" s="237"/>
      <c r="N137" s="48"/>
      <c r="O137" s="48"/>
      <c r="P137" s="48"/>
      <c r="Q137" s="48"/>
      <c r="R137" s="48"/>
      <c r="S137" s="48"/>
      <c r="T137" s="96"/>
      <c r="AT137" s="24" t="s">
        <v>167</v>
      </c>
      <c r="AU137" s="24" t="s">
        <v>90</v>
      </c>
    </row>
    <row r="138" s="13" customFormat="1">
      <c r="B138" s="260"/>
      <c r="C138" s="261"/>
      <c r="D138" s="235" t="s">
        <v>169</v>
      </c>
      <c r="E138" s="262" t="s">
        <v>37</v>
      </c>
      <c r="F138" s="263" t="s">
        <v>214</v>
      </c>
      <c r="G138" s="261"/>
      <c r="H138" s="262" t="s">
        <v>37</v>
      </c>
      <c r="I138" s="264"/>
      <c r="J138" s="261"/>
      <c r="K138" s="261"/>
      <c r="L138" s="265"/>
      <c r="M138" s="266"/>
      <c r="N138" s="267"/>
      <c r="O138" s="267"/>
      <c r="P138" s="267"/>
      <c r="Q138" s="267"/>
      <c r="R138" s="267"/>
      <c r="S138" s="267"/>
      <c r="T138" s="268"/>
      <c r="AT138" s="269" t="s">
        <v>169</v>
      </c>
      <c r="AU138" s="269" t="s">
        <v>90</v>
      </c>
      <c r="AV138" s="13" t="s">
        <v>88</v>
      </c>
      <c r="AW138" s="13" t="s">
        <v>43</v>
      </c>
      <c r="AX138" s="13" t="s">
        <v>80</v>
      </c>
      <c r="AY138" s="269" t="s">
        <v>158</v>
      </c>
    </row>
    <row r="139" s="11" customFormat="1">
      <c r="B139" s="238"/>
      <c r="C139" s="239"/>
      <c r="D139" s="235" t="s">
        <v>169</v>
      </c>
      <c r="E139" s="240" t="s">
        <v>37</v>
      </c>
      <c r="F139" s="241" t="s">
        <v>209</v>
      </c>
      <c r="G139" s="239"/>
      <c r="H139" s="242">
        <v>1.3</v>
      </c>
      <c r="I139" s="243"/>
      <c r="J139" s="239"/>
      <c r="K139" s="239"/>
      <c r="L139" s="244"/>
      <c r="M139" s="245"/>
      <c r="N139" s="246"/>
      <c r="O139" s="246"/>
      <c r="P139" s="246"/>
      <c r="Q139" s="246"/>
      <c r="R139" s="246"/>
      <c r="S139" s="246"/>
      <c r="T139" s="247"/>
      <c r="AT139" s="248" t="s">
        <v>169</v>
      </c>
      <c r="AU139" s="248" t="s">
        <v>90</v>
      </c>
      <c r="AV139" s="11" t="s">
        <v>90</v>
      </c>
      <c r="AW139" s="11" t="s">
        <v>43</v>
      </c>
      <c r="AX139" s="11" t="s">
        <v>80</v>
      </c>
      <c r="AY139" s="248" t="s">
        <v>158</v>
      </c>
    </row>
    <row r="140" s="12" customFormat="1">
      <c r="B140" s="249"/>
      <c r="C140" s="250"/>
      <c r="D140" s="235" t="s">
        <v>169</v>
      </c>
      <c r="E140" s="251" t="s">
        <v>37</v>
      </c>
      <c r="F140" s="252" t="s">
        <v>180</v>
      </c>
      <c r="G140" s="250"/>
      <c r="H140" s="253">
        <v>1.3</v>
      </c>
      <c r="I140" s="254"/>
      <c r="J140" s="250"/>
      <c r="K140" s="250"/>
      <c r="L140" s="255"/>
      <c r="M140" s="256"/>
      <c r="N140" s="257"/>
      <c r="O140" s="257"/>
      <c r="P140" s="257"/>
      <c r="Q140" s="257"/>
      <c r="R140" s="257"/>
      <c r="S140" s="257"/>
      <c r="T140" s="258"/>
      <c r="AT140" s="259" t="s">
        <v>169</v>
      </c>
      <c r="AU140" s="259" t="s">
        <v>90</v>
      </c>
      <c r="AV140" s="12" t="s">
        <v>165</v>
      </c>
      <c r="AW140" s="12" t="s">
        <v>43</v>
      </c>
      <c r="AX140" s="12" t="s">
        <v>88</v>
      </c>
      <c r="AY140" s="259" t="s">
        <v>158</v>
      </c>
    </row>
    <row r="141" s="1" customFormat="1" ht="25.5" customHeight="1">
      <c r="B141" s="47"/>
      <c r="C141" s="223" t="s">
        <v>215</v>
      </c>
      <c r="D141" s="223" t="s">
        <v>160</v>
      </c>
      <c r="E141" s="224" t="s">
        <v>216</v>
      </c>
      <c r="F141" s="225" t="s">
        <v>217</v>
      </c>
      <c r="G141" s="226" t="s">
        <v>202</v>
      </c>
      <c r="H141" s="227">
        <v>415</v>
      </c>
      <c r="I141" s="228"/>
      <c r="J141" s="229">
        <f>ROUND(I141*H141,2)</f>
        <v>0</v>
      </c>
      <c r="K141" s="225" t="s">
        <v>164</v>
      </c>
      <c r="L141" s="73"/>
      <c r="M141" s="230" t="s">
        <v>37</v>
      </c>
      <c r="N141" s="231" t="s">
        <v>51</v>
      </c>
      <c r="O141" s="48"/>
      <c r="P141" s="232">
        <f>O141*H141</f>
        <v>0</v>
      </c>
      <c r="Q141" s="232">
        <v>0.00014999999999999999</v>
      </c>
      <c r="R141" s="232">
        <f>Q141*H141</f>
        <v>0.062249999999999993</v>
      </c>
      <c r="S141" s="232">
        <v>0</v>
      </c>
      <c r="T141" s="233">
        <f>S141*H141</f>
        <v>0</v>
      </c>
      <c r="AR141" s="24" t="s">
        <v>165</v>
      </c>
      <c r="AT141" s="24" t="s">
        <v>160</v>
      </c>
      <c r="AU141" s="24" t="s">
        <v>90</v>
      </c>
      <c r="AY141" s="24" t="s">
        <v>158</v>
      </c>
      <c r="BE141" s="234">
        <f>IF(N141="základní",J141,0)</f>
        <v>0</v>
      </c>
      <c r="BF141" s="234">
        <f>IF(N141="snížená",J141,0)</f>
        <v>0</v>
      </c>
      <c r="BG141" s="234">
        <f>IF(N141="zákl. přenesená",J141,0)</f>
        <v>0</v>
      </c>
      <c r="BH141" s="234">
        <f>IF(N141="sníž. přenesená",J141,0)</f>
        <v>0</v>
      </c>
      <c r="BI141" s="234">
        <f>IF(N141="nulová",J141,0)</f>
        <v>0</v>
      </c>
      <c r="BJ141" s="24" t="s">
        <v>88</v>
      </c>
      <c r="BK141" s="234">
        <f>ROUND(I141*H141,2)</f>
        <v>0</v>
      </c>
      <c r="BL141" s="24" t="s">
        <v>165</v>
      </c>
      <c r="BM141" s="24" t="s">
        <v>218</v>
      </c>
    </row>
    <row r="142" s="1" customFormat="1">
      <c r="B142" s="47"/>
      <c r="C142" s="75"/>
      <c r="D142" s="235" t="s">
        <v>167</v>
      </c>
      <c r="E142" s="75"/>
      <c r="F142" s="236" t="s">
        <v>219</v>
      </c>
      <c r="G142" s="75"/>
      <c r="H142" s="75"/>
      <c r="I142" s="193"/>
      <c r="J142" s="75"/>
      <c r="K142" s="75"/>
      <c r="L142" s="73"/>
      <c r="M142" s="237"/>
      <c r="N142" s="48"/>
      <c r="O142" s="48"/>
      <c r="P142" s="48"/>
      <c r="Q142" s="48"/>
      <c r="R142" s="48"/>
      <c r="S142" s="48"/>
      <c r="T142" s="96"/>
      <c r="AT142" s="24" t="s">
        <v>167</v>
      </c>
      <c r="AU142" s="24" t="s">
        <v>90</v>
      </c>
    </row>
    <row r="143" s="13" customFormat="1">
      <c r="B143" s="260"/>
      <c r="C143" s="261"/>
      <c r="D143" s="235" t="s">
        <v>169</v>
      </c>
      <c r="E143" s="262" t="s">
        <v>37</v>
      </c>
      <c r="F143" s="263" t="s">
        <v>220</v>
      </c>
      <c r="G143" s="261"/>
      <c r="H143" s="262" t="s">
        <v>37</v>
      </c>
      <c r="I143" s="264"/>
      <c r="J143" s="261"/>
      <c r="K143" s="261"/>
      <c r="L143" s="265"/>
      <c r="M143" s="266"/>
      <c r="N143" s="267"/>
      <c r="O143" s="267"/>
      <c r="P143" s="267"/>
      <c r="Q143" s="267"/>
      <c r="R143" s="267"/>
      <c r="S143" s="267"/>
      <c r="T143" s="268"/>
      <c r="AT143" s="269" t="s">
        <v>169</v>
      </c>
      <c r="AU143" s="269" t="s">
        <v>90</v>
      </c>
      <c r="AV143" s="13" t="s">
        <v>88</v>
      </c>
      <c r="AW143" s="13" t="s">
        <v>43</v>
      </c>
      <c r="AX143" s="13" t="s">
        <v>80</v>
      </c>
      <c r="AY143" s="269" t="s">
        <v>158</v>
      </c>
    </row>
    <row r="144" s="11" customFormat="1">
      <c r="B144" s="238"/>
      <c r="C144" s="239"/>
      <c r="D144" s="235" t="s">
        <v>169</v>
      </c>
      <c r="E144" s="240" t="s">
        <v>37</v>
      </c>
      <c r="F144" s="241" t="s">
        <v>221</v>
      </c>
      <c r="G144" s="239"/>
      <c r="H144" s="242">
        <v>196</v>
      </c>
      <c r="I144" s="243"/>
      <c r="J144" s="239"/>
      <c r="K144" s="239"/>
      <c r="L144" s="244"/>
      <c r="M144" s="245"/>
      <c r="N144" s="246"/>
      <c r="O144" s="246"/>
      <c r="P144" s="246"/>
      <c r="Q144" s="246"/>
      <c r="R144" s="246"/>
      <c r="S144" s="246"/>
      <c r="T144" s="247"/>
      <c r="AT144" s="248" t="s">
        <v>169</v>
      </c>
      <c r="AU144" s="248" t="s">
        <v>90</v>
      </c>
      <c r="AV144" s="11" t="s">
        <v>90</v>
      </c>
      <c r="AW144" s="11" t="s">
        <v>43</v>
      </c>
      <c r="AX144" s="11" t="s">
        <v>80</v>
      </c>
      <c r="AY144" s="248" t="s">
        <v>158</v>
      </c>
    </row>
    <row r="145" s="13" customFormat="1">
      <c r="B145" s="260"/>
      <c r="C145" s="261"/>
      <c r="D145" s="235" t="s">
        <v>169</v>
      </c>
      <c r="E145" s="262" t="s">
        <v>37</v>
      </c>
      <c r="F145" s="263" t="s">
        <v>222</v>
      </c>
      <c r="G145" s="261"/>
      <c r="H145" s="262" t="s">
        <v>37</v>
      </c>
      <c r="I145" s="264"/>
      <c r="J145" s="261"/>
      <c r="K145" s="261"/>
      <c r="L145" s="265"/>
      <c r="M145" s="266"/>
      <c r="N145" s="267"/>
      <c r="O145" s="267"/>
      <c r="P145" s="267"/>
      <c r="Q145" s="267"/>
      <c r="R145" s="267"/>
      <c r="S145" s="267"/>
      <c r="T145" s="268"/>
      <c r="AT145" s="269" t="s">
        <v>169</v>
      </c>
      <c r="AU145" s="269" t="s">
        <v>90</v>
      </c>
      <c r="AV145" s="13" t="s">
        <v>88</v>
      </c>
      <c r="AW145" s="13" t="s">
        <v>43</v>
      </c>
      <c r="AX145" s="13" t="s">
        <v>80</v>
      </c>
      <c r="AY145" s="269" t="s">
        <v>158</v>
      </c>
    </row>
    <row r="146" s="11" customFormat="1">
      <c r="B146" s="238"/>
      <c r="C146" s="239"/>
      <c r="D146" s="235" t="s">
        <v>169</v>
      </c>
      <c r="E146" s="240" t="s">
        <v>37</v>
      </c>
      <c r="F146" s="241" t="s">
        <v>223</v>
      </c>
      <c r="G146" s="239"/>
      <c r="H146" s="242">
        <v>219</v>
      </c>
      <c r="I146" s="243"/>
      <c r="J146" s="239"/>
      <c r="K146" s="239"/>
      <c r="L146" s="244"/>
      <c r="M146" s="245"/>
      <c r="N146" s="246"/>
      <c r="O146" s="246"/>
      <c r="P146" s="246"/>
      <c r="Q146" s="246"/>
      <c r="R146" s="246"/>
      <c r="S146" s="246"/>
      <c r="T146" s="247"/>
      <c r="AT146" s="248" t="s">
        <v>169</v>
      </c>
      <c r="AU146" s="248" t="s">
        <v>90</v>
      </c>
      <c r="AV146" s="11" t="s">
        <v>90</v>
      </c>
      <c r="AW146" s="11" t="s">
        <v>43</v>
      </c>
      <c r="AX146" s="11" t="s">
        <v>80</v>
      </c>
      <c r="AY146" s="248" t="s">
        <v>158</v>
      </c>
    </row>
    <row r="147" s="12" customFormat="1">
      <c r="B147" s="249"/>
      <c r="C147" s="250"/>
      <c r="D147" s="235" t="s">
        <v>169</v>
      </c>
      <c r="E147" s="251" t="s">
        <v>37</v>
      </c>
      <c r="F147" s="252" t="s">
        <v>180</v>
      </c>
      <c r="G147" s="250"/>
      <c r="H147" s="253">
        <v>415</v>
      </c>
      <c r="I147" s="254"/>
      <c r="J147" s="250"/>
      <c r="K147" s="250"/>
      <c r="L147" s="255"/>
      <c r="M147" s="256"/>
      <c r="N147" s="257"/>
      <c r="O147" s="257"/>
      <c r="P147" s="257"/>
      <c r="Q147" s="257"/>
      <c r="R147" s="257"/>
      <c r="S147" s="257"/>
      <c r="T147" s="258"/>
      <c r="AT147" s="259" t="s">
        <v>169</v>
      </c>
      <c r="AU147" s="259" t="s">
        <v>90</v>
      </c>
      <c r="AV147" s="12" t="s">
        <v>165</v>
      </c>
      <c r="AW147" s="12" t="s">
        <v>43</v>
      </c>
      <c r="AX147" s="12" t="s">
        <v>88</v>
      </c>
      <c r="AY147" s="259" t="s">
        <v>158</v>
      </c>
    </row>
    <row r="148" s="1" customFormat="1" ht="25.5" customHeight="1">
      <c r="B148" s="47"/>
      <c r="C148" s="223" t="s">
        <v>224</v>
      </c>
      <c r="D148" s="223" t="s">
        <v>160</v>
      </c>
      <c r="E148" s="224" t="s">
        <v>225</v>
      </c>
      <c r="F148" s="225" t="s">
        <v>226</v>
      </c>
      <c r="G148" s="226" t="s">
        <v>202</v>
      </c>
      <c r="H148" s="227">
        <v>415</v>
      </c>
      <c r="I148" s="228"/>
      <c r="J148" s="229">
        <f>ROUND(I148*H148,2)</f>
        <v>0</v>
      </c>
      <c r="K148" s="225" t="s">
        <v>164</v>
      </c>
      <c r="L148" s="73"/>
      <c r="M148" s="230" t="s">
        <v>37</v>
      </c>
      <c r="N148" s="231" t="s">
        <v>51</v>
      </c>
      <c r="O148" s="48"/>
      <c r="P148" s="232">
        <f>O148*H148</f>
        <v>0</v>
      </c>
      <c r="Q148" s="232">
        <v>0</v>
      </c>
      <c r="R148" s="232">
        <f>Q148*H148</f>
        <v>0</v>
      </c>
      <c r="S148" s="232">
        <v>0</v>
      </c>
      <c r="T148" s="233">
        <f>S148*H148</f>
        <v>0</v>
      </c>
      <c r="AR148" s="24" t="s">
        <v>165</v>
      </c>
      <c r="AT148" s="24" t="s">
        <v>160</v>
      </c>
      <c r="AU148" s="24" t="s">
        <v>90</v>
      </c>
      <c r="AY148" s="24" t="s">
        <v>158</v>
      </c>
      <c r="BE148" s="234">
        <f>IF(N148="základní",J148,0)</f>
        <v>0</v>
      </c>
      <c r="BF148" s="234">
        <f>IF(N148="snížená",J148,0)</f>
        <v>0</v>
      </c>
      <c r="BG148" s="234">
        <f>IF(N148="zákl. přenesená",J148,0)</f>
        <v>0</v>
      </c>
      <c r="BH148" s="234">
        <f>IF(N148="sníž. přenesená",J148,0)</f>
        <v>0</v>
      </c>
      <c r="BI148" s="234">
        <f>IF(N148="nulová",J148,0)</f>
        <v>0</v>
      </c>
      <c r="BJ148" s="24" t="s">
        <v>88</v>
      </c>
      <c r="BK148" s="234">
        <f>ROUND(I148*H148,2)</f>
        <v>0</v>
      </c>
      <c r="BL148" s="24" t="s">
        <v>165</v>
      </c>
      <c r="BM148" s="24" t="s">
        <v>227</v>
      </c>
    </row>
    <row r="149" s="1" customFormat="1">
      <c r="B149" s="47"/>
      <c r="C149" s="75"/>
      <c r="D149" s="235" t="s">
        <v>167</v>
      </c>
      <c r="E149" s="75"/>
      <c r="F149" s="236" t="s">
        <v>219</v>
      </c>
      <c r="G149" s="75"/>
      <c r="H149" s="75"/>
      <c r="I149" s="193"/>
      <c r="J149" s="75"/>
      <c r="K149" s="75"/>
      <c r="L149" s="73"/>
      <c r="M149" s="237"/>
      <c r="N149" s="48"/>
      <c r="O149" s="48"/>
      <c r="P149" s="48"/>
      <c r="Q149" s="48"/>
      <c r="R149" s="48"/>
      <c r="S149" s="48"/>
      <c r="T149" s="96"/>
      <c r="AT149" s="24" t="s">
        <v>167</v>
      </c>
      <c r="AU149" s="24" t="s">
        <v>90</v>
      </c>
    </row>
    <row r="150" s="13" customFormat="1">
      <c r="B150" s="260"/>
      <c r="C150" s="261"/>
      <c r="D150" s="235" t="s">
        <v>169</v>
      </c>
      <c r="E150" s="262" t="s">
        <v>37</v>
      </c>
      <c r="F150" s="263" t="s">
        <v>220</v>
      </c>
      <c r="G150" s="261"/>
      <c r="H150" s="262" t="s">
        <v>37</v>
      </c>
      <c r="I150" s="264"/>
      <c r="J150" s="261"/>
      <c r="K150" s="261"/>
      <c r="L150" s="265"/>
      <c r="M150" s="266"/>
      <c r="N150" s="267"/>
      <c r="O150" s="267"/>
      <c r="P150" s="267"/>
      <c r="Q150" s="267"/>
      <c r="R150" s="267"/>
      <c r="S150" s="267"/>
      <c r="T150" s="268"/>
      <c r="AT150" s="269" t="s">
        <v>169</v>
      </c>
      <c r="AU150" s="269" t="s">
        <v>90</v>
      </c>
      <c r="AV150" s="13" t="s">
        <v>88</v>
      </c>
      <c r="AW150" s="13" t="s">
        <v>43</v>
      </c>
      <c r="AX150" s="13" t="s">
        <v>80</v>
      </c>
      <c r="AY150" s="269" t="s">
        <v>158</v>
      </c>
    </row>
    <row r="151" s="11" customFormat="1">
      <c r="B151" s="238"/>
      <c r="C151" s="239"/>
      <c r="D151" s="235" t="s">
        <v>169</v>
      </c>
      <c r="E151" s="240" t="s">
        <v>37</v>
      </c>
      <c r="F151" s="241" t="s">
        <v>221</v>
      </c>
      <c r="G151" s="239"/>
      <c r="H151" s="242">
        <v>196</v>
      </c>
      <c r="I151" s="243"/>
      <c r="J151" s="239"/>
      <c r="K151" s="239"/>
      <c r="L151" s="244"/>
      <c r="M151" s="245"/>
      <c r="N151" s="246"/>
      <c r="O151" s="246"/>
      <c r="P151" s="246"/>
      <c r="Q151" s="246"/>
      <c r="R151" s="246"/>
      <c r="S151" s="246"/>
      <c r="T151" s="247"/>
      <c r="AT151" s="248" t="s">
        <v>169</v>
      </c>
      <c r="AU151" s="248" t="s">
        <v>90</v>
      </c>
      <c r="AV151" s="11" t="s">
        <v>90</v>
      </c>
      <c r="AW151" s="11" t="s">
        <v>43</v>
      </c>
      <c r="AX151" s="11" t="s">
        <v>80</v>
      </c>
      <c r="AY151" s="248" t="s">
        <v>158</v>
      </c>
    </row>
    <row r="152" s="13" customFormat="1">
      <c r="B152" s="260"/>
      <c r="C152" s="261"/>
      <c r="D152" s="235" t="s">
        <v>169</v>
      </c>
      <c r="E152" s="262" t="s">
        <v>37</v>
      </c>
      <c r="F152" s="263" t="s">
        <v>222</v>
      </c>
      <c r="G152" s="261"/>
      <c r="H152" s="262" t="s">
        <v>37</v>
      </c>
      <c r="I152" s="264"/>
      <c r="J152" s="261"/>
      <c r="K152" s="261"/>
      <c r="L152" s="265"/>
      <c r="M152" s="266"/>
      <c r="N152" s="267"/>
      <c r="O152" s="267"/>
      <c r="P152" s="267"/>
      <c r="Q152" s="267"/>
      <c r="R152" s="267"/>
      <c r="S152" s="267"/>
      <c r="T152" s="268"/>
      <c r="AT152" s="269" t="s">
        <v>169</v>
      </c>
      <c r="AU152" s="269" t="s">
        <v>90</v>
      </c>
      <c r="AV152" s="13" t="s">
        <v>88</v>
      </c>
      <c r="AW152" s="13" t="s">
        <v>43</v>
      </c>
      <c r="AX152" s="13" t="s">
        <v>80</v>
      </c>
      <c r="AY152" s="269" t="s">
        <v>158</v>
      </c>
    </row>
    <row r="153" s="11" customFormat="1">
      <c r="B153" s="238"/>
      <c r="C153" s="239"/>
      <c r="D153" s="235" t="s">
        <v>169</v>
      </c>
      <c r="E153" s="240" t="s">
        <v>37</v>
      </c>
      <c r="F153" s="241" t="s">
        <v>223</v>
      </c>
      <c r="G153" s="239"/>
      <c r="H153" s="242">
        <v>219</v>
      </c>
      <c r="I153" s="243"/>
      <c r="J153" s="239"/>
      <c r="K153" s="239"/>
      <c r="L153" s="244"/>
      <c r="M153" s="245"/>
      <c r="N153" s="246"/>
      <c r="O153" s="246"/>
      <c r="P153" s="246"/>
      <c r="Q153" s="246"/>
      <c r="R153" s="246"/>
      <c r="S153" s="246"/>
      <c r="T153" s="247"/>
      <c r="AT153" s="248" t="s">
        <v>169</v>
      </c>
      <c r="AU153" s="248" t="s">
        <v>90</v>
      </c>
      <c r="AV153" s="11" t="s">
        <v>90</v>
      </c>
      <c r="AW153" s="11" t="s">
        <v>43</v>
      </c>
      <c r="AX153" s="11" t="s">
        <v>80</v>
      </c>
      <c r="AY153" s="248" t="s">
        <v>158</v>
      </c>
    </row>
    <row r="154" s="12" customFormat="1">
      <c r="B154" s="249"/>
      <c r="C154" s="250"/>
      <c r="D154" s="235" t="s">
        <v>169</v>
      </c>
      <c r="E154" s="251" t="s">
        <v>37</v>
      </c>
      <c r="F154" s="252" t="s">
        <v>180</v>
      </c>
      <c r="G154" s="250"/>
      <c r="H154" s="253">
        <v>415</v>
      </c>
      <c r="I154" s="254"/>
      <c r="J154" s="250"/>
      <c r="K154" s="250"/>
      <c r="L154" s="255"/>
      <c r="M154" s="256"/>
      <c r="N154" s="257"/>
      <c r="O154" s="257"/>
      <c r="P154" s="257"/>
      <c r="Q154" s="257"/>
      <c r="R154" s="257"/>
      <c r="S154" s="257"/>
      <c r="T154" s="258"/>
      <c r="AT154" s="259" t="s">
        <v>169</v>
      </c>
      <c r="AU154" s="259" t="s">
        <v>90</v>
      </c>
      <c r="AV154" s="12" t="s">
        <v>165</v>
      </c>
      <c r="AW154" s="12" t="s">
        <v>43</v>
      </c>
      <c r="AX154" s="12" t="s">
        <v>88</v>
      </c>
      <c r="AY154" s="259" t="s">
        <v>158</v>
      </c>
    </row>
    <row r="155" s="1" customFormat="1" ht="25.5" customHeight="1">
      <c r="B155" s="47"/>
      <c r="C155" s="223" t="s">
        <v>228</v>
      </c>
      <c r="D155" s="223" t="s">
        <v>160</v>
      </c>
      <c r="E155" s="224" t="s">
        <v>229</v>
      </c>
      <c r="F155" s="225" t="s">
        <v>230</v>
      </c>
      <c r="G155" s="226" t="s">
        <v>202</v>
      </c>
      <c r="H155" s="227">
        <v>30</v>
      </c>
      <c r="I155" s="228"/>
      <c r="J155" s="229">
        <f>ROUND(I155*H155,2)</f>
        <v>0</v>
      </c>
      <c r="K155" s="225" t="s">
        <v>164</v>
      </c>
      <c r="L155" s="73"/>
      <c r="M155" s="230" t="s">
        <v>37</v>
      </c>
      <c r="N155" s="231" t="s">
        <v>51</v>
      </c>
      <c r="O155" s="48"/>
      <c r="P155" s="232">
        <f>O155*H155</f>
        <v>0</v>
      </c>
      <c r="Q155" s="232">
        <v>0.011820000000000001</v>
      </c>
      <c r="R155" s="232">
        <f>Q155*H155</f>
        <v>0.35460000000000003</v>
      </c>
      <c r="S155" s="232">
        <v>0</v>
      </c>
      <c r="T155" s="233">
        <f>S155*H155</f>
        <v>0</v>
      </c>
      <c r="AR155" s="24" t="s">
        <v>165</v>
      </c>
      <c r="AT155" s="24" t="s">
        <v>160</v>
      </c>
      <c r="AU155" s="24" t="s">
        <v>90</v>
      </c>
      <c r="AY155" s="24" t="s">
        <v>158</v>
      </c>
      <c r="BE155" s="234">
        <f>IF(N155="základní",J155,0)</f>
        <v>0</v>
      </c>
      <c r="BF155" s="234">
        <f>IF(N155="snížená",J155,0)</f>
        <v>0</v>
      </c>
      <c r="BG155" s="234">
        <f>IF(N155="zákl. přenesená",J155,0)</f>
        <v>0</v>
      </c>
      <c r="BH155" s="234">
        <f>IF(N155="sníž. přenesená",J155,0)</f>
        <v>0</v>
      </c>
      <c r="BI155" s="234">
        <f>IF(N155="nulová",J155,0)</f>
        <v>0</v>
      </c>
      <c r="BJ155" s="24" t="s">
        <v>88</v>
      </c>
      <c r="BK155" s="234">
        <f>ROUND(I155*H155,2)</f>
        <v>0</v>
      </c>
      <c r="BL155" s="24" t="s">
        <v>165</v>
      </c>
      <c r="BM155" s="24" t="s">
        <v>231</v>
      </c>
    </row>
    <row r="156" s="1" customFormat="1">
      <c r="B156" s="47"/>
      <c r="C156" s="75"/>
      <c r="D156" s="235" t="s">
        <v>167</v>
      </c>
      <c r="E156" s="75"/>
      <c r="F156" s="236" t="s">
        <v>219</v>
      </c>
      <c r="G156" s="75"/>
      <c r="H156" s="75"/>
      <c r="I156" s="193"/>
      <c r="J156" s="75"/>
      <c r="K156" s="75"/>
      <c r="L156" s="73"/>
      <c r="M156" s="237"/>
      <c r="N156" s="48"/>
      <c r="O156" s="48"/>
      <c r="P156" s="48"/>
      <c r="Q156" s="48"/>
      <c r="R156" s="48"/>
      <c r="S156" s="48"/>
      <c r="T156" s="96"/>
      <c r="AT156" s="24" t="s">
        <v>167</v>
      </c>
      <c r="AU156" s="24" t="s">
        <v>90</v>
      </c>
    </row>
    <row r="157" s="11" customFormat="1">
      <c r="B157" s="238"/>
      <c r="C157" s="239"/>
      <c r="D157" s="235" t="s">
        <v>169</v>
      </c>
      <c r="E157" s="240" t="s">
        <v>37</v>
      </c>
      <c r="F157" s="241" t="s">
        <v>232</v>
      </c>
      <c r="G157" s="239"/>
      <c r="H157" s="242">
        <v>30</v>
      </c>
      <c r="I157" s="243"/>
      <c r="J157" s="239"/>
      <c r="K157" s="239"/>
      <c r="L157" s="244"/>
      <c r="M157" s="245"/>
      <c r="N157" s="246"/>
      <c r="O157" s="246"/>
      <c r="P157" s="246"/>
      <c r="Q157" s="246"/>
      <c r="R157" s="246"/>
      <c r="S157" s="246"/>
      <c r="T157" s="247"/>
      <c r="AT157" s="248" t="s">
        <v>169</v>
      </c>
      <c r="AU157" s="248" t="s">
        <v>90</v>
      </c>
      <c r="AV157" s="11" t="s">
        <v>90</v>
      </c>
      <c r="AW157" s="11" t="s">
        <v>43</v>
      </c>
      <c r="AX157" s="11" t="s">
        <v>88</v>
      </c>
      <c r="AY157" s="248" t="s">
        <v>158</v>
      </c>
    </row>
    <row r="158" s="1" customFormat="1" ht="25.5" customHeight="1">
      <c r="B158" s="47"/>
      <c r="C158" s="223" t="s">
        <v>233</v>
      </c>
      <c r="D158" s="223" t="s">
        <v>160</v>
      </c>
      <c r="E158" s="224" t="s">
        <v>234</v>
      </c>
      <c r="F158" s="225" t="s">
        <v>235</v>
      </c>
      <c r="G158" s="226" t="s">
        <v>202</v>
      </c>
      <c r="H158" s="227">
        <v>30</v>
      </c>
      <c r="I158" s="228"/>
      <c r="J158" s="229">
        <f>ROUND(I158*H158,2)</f>
        <v>0</v>
      </c>
      <c r="K158" s="225" t="s">
        <v>164</v>
      </c>
      <c r="L158" s="73"/>
      <c r="M158" s="230" t="s">
        <v>37</v>
      </c>
      <c r="N158" s="231" t="s">
        <v>51</v>
      </c>
      <c r="O158" s="48"/>
      <c r="P158" s="232">
        <f>O158*H158</f>
        <v>0</v>
      </c>
      <c r="Q158" s="232">
        <v>0</v>
      </c>
      <c r="R158" s="232">
        <f>Q158*H158</f>
        <v>0</v>
      </c>
      <c r="S158" s="232">
        <v>0</v>
      </c>
      <c r="T158" s="233">
        <f>S158*H158</f>
        <v>0</v>
      </c>
      <c r="AR158" s="24" t="s">
        <v>165</v>
      </c>
      <c r="AT158" s="24" t="s">
        <v>160</v>
      </c>
      <c r="AU158" s="24" t="s">
        <v>90</v>
      </c>
      <c r="AY158" s="24" t="s">
        <v>158</v>
      </c>
      <c r="BE158" s="234">
        <f>IF(N158="základní",J158,0)</f>
        <v>0</v>
      </c>
      <c r="BF158" s="234">
        <f>IF(N158="snížená",J158,0)</f>
        <v>0</v>
      </c>
      <c r="BG158" s="234">
        <f>IF(N158="zákl. přenesená",J158,0)</f>
        <v>0</v>
      </c>
      <c r="BH158" s="234">
        <f>IF(N158="sníž. přenesená",J158,0)</f>
        <v>0</v>
      </c>
      <c r="BI158" s="234">
        <f>IF(N158="nulová",J158,0)</f>
        <v>0</v>
      </c>
      <c r="BJ158" s="24" t="s">
        <v>88</v>
      </c>
      <c r="BK158" s="234">
        <f>ROUND(I158*H158,2)</f>
        <v>0</v>
      </c>
      <c r="BL158" s="24" t="s">
        <v>165</v>
      </c>
      <c r="BM158" s="24" t="s">
        <v>236</v>
      </c>
    </row>
    <row r="159" s="1" customFormat="1">
      <c r="B159" s="47"/>
      <c r="C159" s="75"/>
      <c r="D159" s="235" t="s">
        <v>167</v>
      </c>
      <c r="E159" s="75"/>
      <c r="F159" s="236" t="s">
        <v>219</v>
      </c>
      <c r="G159" s="75"/>
      <c r="H159" s="75"/>
      <c r="I159" s="193"/>
      <c r="J159" s="75"/>
      <c r="K159" s="75"/>
      <c r="L159" s="73"/>
      <c r="M159" s="237"/>
      <c r="N159" s="48"/>
      <c r="O159" s="48"/>
      <c r="P159" s="48"/>
      <c r="Q159" s="48"/>
      <c r="R159" s="48"/>
      <c r="S159" s="48"/>
      <c r="T159" s="96"/>
      <c r="AT159" s="24" t="s">
        <v>167</v>
      </c>
      <c r="AU159" s="24" t="s">
        <v>90</v>
      </c>
    </row>
    <row r="160" s="11" customFormat="1">
      <c r="B160" s="238"/>
      <c r="C160" s="239"/>
      <c r="D160" s="235" t="s">
        <v>169</v>
      </c>
      <c r="E160" s="240" t="s">
        <v>37</v>
      </c>
      <c r="F160" s="241" t="s">
        <v>232</v>
      </c>
      <c r="G160" s="239"/>
      <c r="H160" s="242">
        <v>30</v>
      </c>
      <c r="I160" s="243"/>
      <c r="J160" s="239"/>
      <c r="K160" s="239"/>
      <c r="L160" s="244"/>
      <c r="M160" s="245"/>
      <c r="N160" s="246"/>
      <c r="O160" s="246"/>
      <c r="P160" s="246"/>
      <c r="Q160" s="246"/>
      <c r="R160" s="246"/>
      <c r="S160" s="246"/>
      <c r="T160" s="247"/>
      <c r="AT160" s="248" t="s">
        <v>169</v>
      </c>
      <c r="AU160" s="248" t="s">
        <v>90</v>
      </c>
      <c r="AV160" s="11" t="s">
        <v>90</v>
      </c>
      <c r="AW160" s="11" t="s">
        <v>43</v>
      </c>
      <c r="AX160" s="11" t="s">
        <v>88</v>
      </c>
      <c r="AY160" s="248" t="s">
        <v>158</v>
      </c>
    </row>
    <row r="161" s="1" customFormat="1" ht="25.5" customHeight="1">
      <c r="B161" s="47"/>
      <c r="C161" s="223" t="s">
        <v>237</v>
      </c>
      <c r="D161" s="223" t="s">
        <v>160</v>
      </c>
      <c r="E161" s="224" t="s">
        <v>238</v>
      </c>
      <c r="F161" s="225" t="s">
        <v>239</v>
      </c>
      <c r="G161" s="226" t="s">
        <v>240</v>
      </c>
      <c r="H161" s="227">
        <v>119.158</v>
      </c>
      <c r="I161" s="228"/>
      <c r="J161" s="229">
        <f>ROUND(I161*H161,2)</f>
        <v>0</v>
      </c>
      <c r="K161" s="225" t="s">
        <v>164</v>
      </c>
      <c r="L161" s="73"/>
      <c r="M161" s="230" t="s">
        <v>37</v>
      </c>
      <c r="N161" s="231" t="s">
        <v>51</v>
      </c>
      <c r="O161" s="48"/>
      <c r="P161" s="232">
        <f>O161*H161</f>
        <v>0</v>
      </c>
      <c r="Q161" s="232">
        <v>0</v>
      </c>
      <c r="R161" s="232">
        <f>Q161*H161</f>
        <v>0</v>
      </c>
      <c r="S161" s="232">
        <v>0</v>
      </c>
      <c r="T161" s="233">
        <f>S161*H161</f>
        <v>0</v>
      </c>
      <c r="AR161" s="24" t="s">
        <v>165</v>
      </c>
      <c r="AT161" s="24" t="s">
        <v>160</v>
      </c>
      <c r="AU161" s="24" t="s">
        <v>90</v>
      </c>
      <c r="AY161" s="24" t="s">
        <v>158</v>
      </c>
      <c r="BE161" s="234">
        <f>IF(N161="základní",J161,0)</f>
        <v>0</v>
      </c>
      <c r="BF161" s="234">
        <f>IF(N161="snížená",J161,0)</f>
        <v>0</v>
      </c>
      <c r="BG161" s="234">
        <f>IF(N161="zákl. přenesená",J161,0)</f>
        <v>0</v>
      </c>
      <c r="BH161" s="234">
        <f>IF(N161="sníž. přenesená",J161,0)</f>
        <v>0</v>
      </c>
      <c r="BI161" s="234">
        <f>IF(N161="nulová",J161,0)</f>
        <v>0</v>
      </c>
      <c r="BJ161" s="24" t="s">
        <v>88</v>
      </c>
      <c r="BK161" s="234">
        <f>ROUND(I161*H161,2)</f>
        <v>0</v>
      </c>
      <c r="BL161" s="24" t="s">
        <v>165</v>
      </c>
      <c r="BM161" s="24" t="s">
        <v>241</v>
      </c>
    </row>
    <row r="162" s="1" customFormat="1">
      <c r="B162" s="47"/>
      <c r="C162" s="75"/>
      <c r="D162" s="235" t="s">
        <v>167</v>
      </c>
      <c r="E162" s="75"/>
      <c r="F162" s="236" t="s">
        <v>242</v>
      </c>
      <c r="G162" s="75"/>
      <c r="H162" s="75"/>
      <c r="I162" s="193"/>
      <c r="J162" s="75"/>
      <c r="K162" s="75"/>
      <c r="L162" s="73"/>
      <c r="M162" s="237"/>
      <c r="N162" s="48"/>
      <c r="O162" s="48"/>
      <c r="P162" s="48"/>
      <c r="Q162" s="48"/>
      <c r="R162" s="48"/>
      <c r="S162" s="48"/>
      <c r="T162" s="96"/>
      <c r="AT162" s="24" t="s">
        <v>167</v>
      </c>
      <c r="AU162" s="24" t="s">
        <v>90</v>
      </c>
    </row>
    <row r="163" s="13" customFormat="1">
      <c r="B163" s="260"/>
      <c r="C163" s="261"/>
      <c r="D163" s="235" t="s">
        <v>169</v>
      </c>
      <c r="E163" s="262" t="s">
        <v>37</v>
      </c>
      <c r="F163" s="263" t="s">
        <v>243</v>
      </c>
      <c r="G163" s="261"/>
      <c r="H163" s="262" t="s">
        <v>37</v>
      </c>
      <c r="I163" s="264"/>
      <c r="J163" s="261"/>
      <c r="K163" s="261"/>
      <c r="L163" s="265"/>
      <c r="M163" s="266"/>
      <c r="N163" s="267"/>
      <c r="O163" s="267"/>
      <c r="P163" s="267"/>
      <c r="Q163" s="267"/>
      <c r="R163" s="267"/>
      <c r="S163" s="267"/>
      <c r="T163" s="268"/>
      <c r="AT163" s="269" t="s">
        <v>169</v>
      </c>
      <c r="AU163" s="269" t="s">
        <v>90</v>
      </c>
      <c r="AV163" s="13" t="s">
        <v>88</v>
      </c>
      <c r="AW163" s="13" t="s">
        <v>43</v>
      </c>
      <c r="AX163" s="13" t="s">
        <v>80</v>
      </c>
      <c r="AY163" s="269" t="s">
        <v>158</v>
      </c>
    </row>
    <row r="164" s="11" customFormat="1">
      <c r="B164" s="238"/>
      <c r="C164" s="239"/>
      <c r="D164" s="235" t="s">
        <v>169</v>
      </c>
      <c r="E164" s="240" t="s">
        <v>37</v>
      </c>
      <c r="F164" s="241" t="s">
        <v>244</v>
      </c>
      <c r="G164" s="239"/>
      <c r="H164" s="242">
        <v>98.450000000000003</v>
      </c>
      <c r="I164" s="243"/>
      <c r="J164" s="239"/>
      <c r="K164" s="239"/>
      <c r="L164" s="244"/>
      <c r="M164" s="245"/>
      <c r="N164" s="246"/>
      <c r="O164" s="246"/>
      <c r="P164" s="246"/>
      <c r="Q164" s="246"/>
      <c r="R164" s="246"/>
      <c r="S164" s="246"/>
      <c r="T164" s="247"/>
      <c r="AT164" s="248" t="s">
        <v>169</v>
      </c>
      <c r="AU164" s="248" t="s">
        <v>90</v>
      </c>
      <c r="AV164" s="11" t="s">
        <v>90</v>
      </c>
      <c r="AW164" s="11" t="s">
        <v>43</v>
      </c>
      <c r="AX164" s="11" t="s">
        <v>80</v>
      </c>
      <c r="AY164" s="248" t="s">
        <v>158</v>
      </c>
    </row>
    <row r="165" s="11" customFormat="1">
      <c r="B165" s="238"/>
      <c r="C165" s="239"/>
      <c r="D165" s="235" t="s">
        <v>169</v>
      </c>
      <c r="E165" s="240" t="s">
        <v>37</v>
      </c>
      <c r="F165" s="241" t="s">
        <v>245</v>
      </c>
      <c r="G165" s="239"/>
      <c r="H165" s="242">
        <v>-0.94999999999999996</v>
      </c>
      <c r="I165" s="243"/>
      <c r="J165" s="239"/>
      <c r="K165" s="239"/>
      <c r="L165" s="244"/>
      <c r="M165" s="245"/>
      <c r="N165" s="246"/>
      <c r="O165" s="246"/>
      <c r="P165" s="246"/>
      <c r="Q165" s="246"/>
      <c r="R165" s="246"/>
      <c r="S165" s="246"/>
      <c r="T165" s="247"/>
      <c r="AT165" s="248" t="s">
        <v>169</v>
      </c>
      <c r="AU165" s="248" t="s">
        <v>90</v>
      </c>
      <c r="AV165" s="11" t="s">
        <v>90</v>
      </c>
      <c r="AW165" s="11" t="s">
        <v>43</v>
      </c>
      <c r="AX165" s="11" t="s">
        <v>80</v>
      </c>
      <c r="AY165" s="248" t="s">
        <v>158</v>
      </c>
    </row>
    <row r="166" s="13" customFormat="1">
      <c r="B166" s="260"/>
      <c r="C166" s="261"/>
      <c r="D166" s="235" t="s">
        <v>169</v>
      </c>
      <c r="E166" s="262" t="s">
        <v>37</v>
      </c>
      <c r="F166" s="263" t="s">
        <v>207</v>
      </c>
      <c r="G166" s="261"/>
      <c r="H166" s="262" t="s">
        <v>37</v>
      </c>
      <c r="I166" s="264"/>
      <c r="J166" s="261"/>
      <c r="K166" s="261"/>
      <c r="L166" s="265"/>
      <c r="M166" s="266"/>
      <c r="N166" s="267"/>
      <c r="O166" s="267"/>
      <c r="P166" s="267"/>
      <c r="Q166" s="267"/>
      <c r="R166" s="267"/>
      <c r="S166" s="267"/>
      <c r="T166" s="268"/>
      <c r="AT166" s="269" t="s">
        <v>169</v>
      </c>
      <c r="AU166" s="269" t="s">
        <v>90</v>
      </c>
      <c r="AV166" s="13" t="s">
        <v>88</v>
      </c>
      <c r="AW166" s="13" t="s">
        <v>43</v>
      </c>
      <c r="AX166" s="13" t="s">
        <v>80</v>
      </c>
      <c r="AY166" s="269" t="s">
        <v>158</v>
      </c>
    </row>
    <row r="167" s="11" customFormat="1">
      <c r="B167" s="238"/>
      <c r="C167" s="239"/>
      <c r="D167" s="235" t="s">
        <v>169</v>
      </c>
      <c r="E167" s="240" t="s">
        <v>37</v>
      </c>
      <c r="F167" s="241" t="s">
        <v>246</v>
      </c>
      <c r="G167" s="239"/>
      <c r="H167" s="242">
        <v>3.52</v>
      </c>
      <c r="I167" s="243"/>
      <c r="J167" s="239"/>
      <c r="K167" s="239"/>
      <c r="L167" s="244"/>
      <c r="M167" s="245"/>
      <c r="N167" s="246"/>
      <c r="O167" s="246"/>
      <c r="P167" s="246"/>
      <c r="Q167" s="246"/>
      <c r="R167" s="246"/>
      <c r="S167" s="246"/>
      <c r="T167" s="247"/>
      <c r="AT167" s="248" t="s">
        <v>169</v>
      </c>
      <c r="AU167" s="248" t="s">
        <v>90</v>
      </c>
      <c r="AV167" s="11" t="s">
        <v>90</v>
      </c>
      <c r="AW167" s="11" t="s">
        <v>43</v>
      </c>
      <c r="AX167" s="11" t="s">
        <v>80</v>
      </c>
      <c r="AY167" s="248" t="s">
        <v>158</v>
      </c>
    </row>
    <row r="168" s="11" customFormat="1">
      <c r="B168" s="238"/>
      <c r="C168" s="239"/>
      <c r="D168" s="235" t="s">
        <v>169</v>
      </c>
      <c r="E168" s="240" t="s">
        <v>37</v>
      </c>
      <c r="F168" s="241" t="s">
        <v>247</v>
      </c>
      <c r="G168" s="239"/>
      <c r="H168" s="242">
        <v>4.6799999999999997</v>
      </c>
      <c r="I168" s="243"/>
      <c r="J168" s="239"/>
      <c r="K168" s="239"/>
      <c r="L168" s="244"/>
      <c r="M168" s="245"/>
      <c r="N168" s="246"/>
      <c r="O168" s="246"/>
      <c r="P168" s="246"/>
      <c r="Q168" s="246"/>
      <c r="R168" s="246"/>
      <c r="S168" s="246"/>
      <c r="T168" s="247"/>
      <c r="AT168" s="248" t="s">
        <v>169</v>
      </c>
      <c r="AU168" s="248" t="s">
        <v>90</v>
      </c>
      <c r="AV168" s="11" t="s">
        <v>90</v>
      </c>
      <c r="AW168" s="11" t="s">
        <v>43</v>
      </c>
      <c r="AX168" s="11" t="s">
        <v>80</v>
      </c>
      <c r="AY168" s="248" t="s">
        <v>158</v>
      </c>
    </row>
    <row r="169" s="11" customFormat="1">
      <c r="B169" s="238"/>
      <c r="C169" s="239"/>
      <c r="D169" s="235" t="s">
        <v>169</v>
      </c>
      <c r="E169" s="240" t="s">
        <v>37</v>
      </c>
      <c r="F169" s="241" t="s">
        <v>248</v>
      </c>
      <c r="G169" s="239"/>
      <c r="H169" s="242">
        <v>-0.0030000000000000001</v>
      </c>
      <c r="I169" s="243"/>
      <c r="J169" s="239"/>
      <c r="K169" s="239"/>
      <c r="L169" s="244"/>
      <c r="M169" s="245"/>
      <c r="N169" s="246"/>
      <c r="O169" s="246"/>
      <c r="P169" s="246"/>
      <c r="Q169" s="246"/>
      <c r="R169" s="246"/>
      <c r="S169" s="246"/>
      <c r="T169" s="247"/>
      <c r="AT169" s="248" t="s">
        <v>169</v>
      </c>
      <c r="AU169" s="248" t="s">
        <v>90</v>
      </c>
      <c r="AV169" s="11" t="s">
        <v>90</v>
      </c>
      <c r="AW169" s="11" t="s">
        <v>43</v>
      </c>
      <c r="AX169" s="11" t="s">
        <v>80</v>
      </c>
      <c r="AY169" s="248" t="s">
        <v>158</v>
      </c>
    </row>
    <row r="170" s="13" customFormat="1">
      <c r="B170" s="260"/>
      <c r="C170" s="261"/>
      <c r="D170" s="235" t="s">
        <v>169</v>
      </c>
      <c r="E170" s="262" t="s">
        <v>37</v>
      </c>
      <c r="F170" s="263" t="s">
        <v>210</v>
      </c>
      <c r="G170" s="261"/>
      <c r="H170" s="262" t="s">
        <v>37</v>
      </c>
      <c r="I170" s="264"/>
      <c r="J170" s="261"/>
      <c r="K170" s="261"/>
      <c r="L170" s="265"/>
      <c r="M170" s="266"/>
      <c r="N170" s="267"/>
      <c r="O170" s="267"/>
      <c r="P170" s="267"/>
      <c r="Q170" s="267"/>
      <c r="R170" s="267"/>
      <c r="S170" s="267"/>
      <c r="T170" s="268"/>
      <c r="AT170" s="269" t="s">
        <v>169</v>
      </c>
      <c r="AU170" s="269" t="s">
        <v>90</v>
      </c>
      <c r="AV170" s="13" t="s">
        <v>88</v>
      </c>
      <c r="AW170" s="13" t="s">
        <v>43</v>
      </c>
      <c r="AX170" s="13" t="s">
        <v>80</v>
      </c>
      <c r="AY170" s="269" t="s">
        <v>158</v>
      </c>
    </row>
    <row r="171" s="11" customFormat="1">
      <c r="B171" s="238"/>
      <c r="C171" s="239"/>
      <c r="D171" s="235" t="s">
        <v>169</v>
      </c>
      <c r="E171" s="240" t="s">
        <v>37</v>
      </c>
      <c r="F171" s="241" t="s">
        <v>249</v>
      </c>
      <c r="G171" s="239"/>
      <c r="H171" s="242">
        <v>5.2800000000000002</v>
      </c>
      <c r="I171" s="243"/>
      <c r="J171" s="239"/>
      <c r="K171" s="239"/>
      <c r="L171" s="244"/>
      <c r="M171" s="245"/>
      <c r="N171" s="246"/>
      <c r="O171" s="246"/>
      <c r="P171" s="246"/>
      <c r="Q171" s="246"/>
      <c r="R171" s="246"/>
      <c r="S171" s="246"/>
      <c r="T171" s="247"/>
      <c r="AT171" s="248" t="s">
        <v>169</v>
      </c>
      <c r="AU171" s="248" t="s">
        <v>90</v>
      </c>
      <c r="AV171" s="11" t="s">
        <v>90</v>
      </c>
      <c r="AW171" s="11" t="s">
        <v>43</v>
      </c>
      <c r="AX171" s="11" t="s">
        <v>80</v>
      </c>
      <c r="AY171" s="248" t="s">
        <v>158</v>
      </c>
    </row>
    <row r="172" s="11" customFormat="1">
      <c r="B172" s="238"/>
      <c r="C172" s="239"/>
      <c r="D172" s="235" t="s">
        <v>169</v>
      </c>
      <c r="E172" s="240" t="s">
        <v>37</v>
      </c>
      <c r="F172" s="241" t="s">
        <v>250</v>
      </c>
      <c r="G172" s="239"/>
      <c r="H172" s="242">
        <v>-0.0089999999999999993</v>
      </c>
      <c r="I172" s="243"/>
      <c r="J172" s="239"/>
      <c r="K172" s="239"/>
      <c r="L172" s="244"/>
      <c r="M172" s="245"/>
      <c r="N172" s="246"/>
      <c r="O172" s="246"/>
      <c r="P172" s="246"/>
      <c r="Q172" s="246"/>
      <c r="R172" s="246"/>
      <c r="S172" s="246"/>
      <c r="T172" s="247"/>
      <c r="AT172" s="248" t="s">
        <v>169</v>
      </c>
      <c r="AU172" s="248" t="s">
        <v>90</v>
      </c>
      <c r="AV172" s="11" t="s">
        <v>90</v>
      </c>
      <c r="AW172" s="11" t="s">
        <v>43</v>
      </c>
      <c r="AX172" s="11" t="s">
        <v>80</v>
      </c>
      <c r="AY172" s="248" t="s">
        <v>158</v>
      </c>
    </row>
    <row r="173" s="13" customFormat="1">
      <c r="B173" s="260"/>
      <c r="C173" s="261"/>
      <c r="D173" s="235" t="s">
        <v>169</v>
      </c>
      <c r="E173" s="262" t="s">
        <v>37</v>
      </c>
      <c r="F173" s="263" t="s">
        <v>214</v>
      </c>
      <c r="G173" s="261"/>
      <c r="H173" s="262" t="s">
        <v>37</v>
      </c>
      <c r="I173" s="264"/>
      <c r="J173" s="261"/>
      <c r="K173" s="261"/>
      <c r="L173" s="265"/>
      <c r="M173" s="266"/>
      <c r="N173" s="267"/>
      <c r="O173" s="267"/>
      <c r="P173" s="267"/>
      <c r="Q173" s="267"/>
      <c r="R173" s="267"/>
      <c r="S173" s="267"/>
      <c r="T173" s="268"/>
      <c r="AT173" s="269" t="s">
        <v>169</v>
      </c>
      <c r="AU173" s="269" t="s">
        <v>90</v>
      </c>
      <c r="AV173" s="13" t="s">
        <v>88</v>
      </c>
      <c r="AW173" s="13" t="s">
        <v>43</v>
      </c>
      <c r="AX173" s="13" t="s">
        <v>80</v>
      </c>
      <c r="AY173" s="269" t="s">
        <v>158</v>
      </c>
    </row>
    <row r="174" s="11" customFormat="1">
      <c r="B174" s="238"/>
      <c r="C174" s="239"/>
      <c r="D174" s="235" t="s">
        <v>169</v>
      </c>
      <c r="E174" s="240" t="s">
        <v>37</v>
      </c>
      <c r="F174" s="241" t="s">
        <v>251</v>
      </c>
      <c r="G174" s="239"/>
      <c r="H174" s="242">
        <v>8.1899999999999995</v>
      </c>
      <c r="I174" s="243"/>
      <c r="J174" s="239"/>
      <c r="K174" s="239"/>
      <c r="L174" s="244"/>
      <c r="M174" s="245"/>
      <c r="N174" s="246"/>
      <c r="O174" s="246"/>
      <c r="P174" s="246"/>
      <c r="Q174" s="246"/>
      <c r="R174" s="246"/>
      <c r="S174" s="246"/>
      <c r="T174" s="247"/>
      <c r="AT174" s="248" t="s">
        <v>169</v>
      </c>
      <c r="AU174" s="248" t="s">
        <v>90</v>
      </c>
      <c r="AV174" s="11" t="s">
        <v>90</v>
      </c>
      <c r="AW174" s="11" t="s">
        <v>43</v>
      </c>
      <c r="AX174" s="11" t="s">
        <v>80</v>
      </c>
      <c r="AY174" s="248" t="s">
        <v>158</v>
      </c>
    </row>
    <row r="175" s="12" customFormat="1">
      <c r="B175" s="249"/>
      <c r="C175" s="250"/>
      <c r="D175" s="235" t="s">
        <v>169</v>
      </c>
      <c r="E175" s="251" t="s">
        <v>37</v>
      </c>
      <c r="F175" s="252" t="s">
        <v>180</v>
      </c>
      <c r="G175" s="250"/>
      <c r="H175" s="253">
        <v>119.158</v>
      </c>
      <c r="I175" s="254"/>
      <c r="J175" s="250"/>
      <c r="K175" s="250"/>
      <c r="L175" s="255"/>
      <c r="M175" s="256"/>
      <c r="N175" s="257"/>
      <c r="O175" s="257"/>
      <c r="P175" s="257"/>
      <c r="Q175" s="257"/>
      <c r="R175" s="257"/>
      <c r="S175" s="257"/>
      <c r="T175" s="258"/>
      <c r="AT175" s="259" t="s">
        <v>169</v>
      </c>
      <c r="AU175" s="259" t="s">
        <v>90</v>
      </c>
      <c r="AV175" s="12" t="s">
        <v>165</v>
      </c>
      <c r="AW175" s="12" t="s">
        <v>43</v>
      </c>
      <c r="AX175" s="12" t="s">
        <v>88</v>
      </c>
      <c r="AY175" s="259" t="s">
        <v>158</v>
      </c>
    </row>
    <row r="176" s="1" customFormat="1" ht="38.25" customHeight="1">
      <c r="B176" s="47"/>
      <c r="C176" s="223" t="s">
        <v>252</v>
      </c>
      <c r="D176" s="223" t="s">
        <v>160</v>
      </c>
      <c r="E176" s="224" t="s">
        <v>253</v>
      </c>
      <c r="F176" s="225" t="s">
        <v>254</v>
      </c>
      <c r="G176" s="226" t="s">
        <v>240</v>
      </c>
      <c r="H176" s="227">
        <v>220.54499999999999</v>
      </c>
      <c r="I176" s="228"/>
      <c r="J176" s="229">
        <f>ROUND(I176*H176,2)</f>
        <v>0</v>
      </c>
      <c r="K176" s="225" t="s">
        <v>164</v>
      </c>
      <c r="L176" s="73"/>
      <c r="M176" s="230" t="s">
        <v>37</v>
      </c>
      <c r="N176" s="231" t="s">
        <v>51</v>
      </c>
      <c r="O176" s="48"/>
      <c r="P176" s="232">
        <f>O176*H176</f>
        <v>0</v>
      </c>
      <c r="Q176" s="232">
        <v>0</v>
      </c>
      <c r="R176" s="232">
        <f>Q176*H176</f>
        <v>0</v>
      </c>
      <c r="S176" s="232">
        <v>0</v>
      </c>
      <c r="T176" s="233">
        <f>S176*H176</f>
        <v>0</v>
      </c>
      <c r="AR176" s="24" t="s">
        <v>165</v>
      </c>
      <c r="AT176" s="24" t="s">
        <v>160</v>
      </c>
      <c r="AU176" s="24" t="s">
        <v>90</v>
      </c>
      <c r="AY176" s="24" t="s">
        <v>158</v>
      </c>
      <c r="BE176" s="234">
        <f>IF(N176="základní",J176,0)</f>
        <v>0</v>
      </c>
      <c r="BF176" s="234">
        <f>IF(N176="snížená",J176,0)</f>
        <v>0</v>
      </c>
      <c r="BG176" s="234">
        <f>IF(N176="zákl. přenesená",J176,0)</f>
        <v>0</v>
      </c>
      <c r="BH176" s="234">
        <f>IF(N176="sníž. přenesená",J176,0)</f>
        <v>0</v>
      </c>
      <c r="BI176" s="234">
        <f>IF(N176="nulová",J176,0)</f>
        <v>0</v>
      </c>
      <c r="BJ176" s="24" t="s">
        <v>88</v>
      </c>
      <c r="BK176" s="234">
        <f>ROUND(I176*H176,2)</f>
        <v>0</v>
      </c>
      <c r="BL176" s="24" t="s">
        <v>165</v>
      </c>
      <c r="BM176" s="24" t="s">
        <v>255</v>
      </c>
    </row>
    <row r="177" s="1" customFormat="1">
      <c r="B177" s="47"/>
      <c r="C177" s="75"/>
      <c r="D177" s="235" t="s">
        <v>167</v>
      </c>
      <c r="E177" s="75"/>
      <c r="F177" s="236" t="s">
        <v>256</v>
      </c>
      <c r="G177" s="75"/>
      <c r="H177" s="75"/>
      <c r="I177" s="193"/>
      <c r="J177" s="75"/>
      <c r="K177" s="75"/>
      <c r="L177" s="73"/>
      <c r="M177" s="237"/>
      <c r="N177" s="48"/>
      <c r="O177" s="48"/>
      <c r="P177" s="48"/>
      <c r="Q177" s="48"/>
      <c r="R177" s="48"/>
      <c r="S177" s="48"/>
      <c r="T177" s="96"/>
      <c r="AT177" s="24" t="s">
        <v>167</v>
      </c>
      <c r="AU177" s="24" t="s">
        <v>90</v>
      </c>
    </row>
    <row r="178" s="13" customFormat="1">
      <c r="B178" s="260"/>
      <c r="C178" s="261"/>
      <c r="D178" s="235" t="s">
        <v>169</v>
      </c>
      <c r="E178" s="262" t="s">
        <v>37</v>
      </c>
      <c r="F178" s="263" t="s">
        <v>257</v>
      </c>
      <c r="G178" s="261"/>
      <c r="H178" s="262" t="s">
        <v>37</v>
      </c>
      <c r="I178" s="264"/>
      <c r="J178" s="261"/>
      <c r="K178" s="261"/>
      <c r="L178" s="265"/>
      <c r="M178" s="266"/>
      <c r="N178" s="267"/>
      <c r="O178" s="267"/>
      <c r="P178" s="267"/>
      <c r="Q178" s="267"/>
      <c r="R178" s="267"/>
      <c r="S178" s="267"/>
      <c r="T178" s="268"/>
      <c r="AT178" s="269" t="s">
        <v>169</v>
      </c>
      <c r="AU178" s="269" t="s">
        <v>90</v>
      </c>
      <c r="AV178" s="13" t="s">
        <v>88</v>
      </c>
      <c r="AW178" s="13" t="s">
        <v>43</v>
      </c>
      <c r="AX178" s="13" t="s">
        <v>80</v>
      </c>
      <c r="AY178" s="269" t="s">
        <v>158</v>
      </c>
    </row>
    <row r="179" s="11" customFormat="1">
      <c r="B179" s="238"/>
      <c r="C179" s="239"/>
      <c r="D179" s="235" t="s">
        <v>169</v>
      </c>
      <c r="E179" s="240" t="s">
        <v>37</v>
      </c>
      <c r="F179" s="241" t="s">
        <v>258</v>
      </c>
      <c r="G179" s="239"/>
      <c r="H179" s="242">
        <v>231.77000000000001</v>
      </c>
      <c r="I179" s="243"/>
      <c r="J179" s="239"/>
      <c r="K179" s="239"/>
      <c r="L179" s="244"/>
      <c r="M179" s="245"/>
      <c r="N179" s="246"/>
      <c r="O179" s="246"/>
      <c r="P179" s="246"/>
      <c r="Q179" s="246"/>
      <c r="R179" s="246"/>
      <c r="S179" s="246"/>
      <c r="T179" s="247"/>
      <c r="AT179" s="248" t="s">
        <v>169</v>
      </c>
      <c r="AU179" s="248" t="s">
        <v>90</v>
      </c>
      <c r="AV179" s="11" t="s">
        <v>90</v>
      </c>
      <c r="AW179" s="11" t="s">
        <v>43</v>
      </c>
      <c r="AX179" s="11" t="s">
        <v>80</v>
      </c>
      <c r="AY179" s="248" t="s">
        <v>158</v>
      </c>
    </row>
    <row r="180" s="11" customFormat="1">
      <c r="B180" s="238"/>
      <c r="C180" s="239"/>
      <c r="D180" s="235" t="s">
        <v>169</v>
      </c>
      <c r="E180" s="240" t="s">
        <v>37</v>
      </c>
      <c r="F180" s="241" t="s">
        <v>259</v>
      </c>
      <c r="G180" s="239"/>
      <c r="H180" s="242">
        <v>4.4370000000000003</v>
      </c>
      <c r="I180" s="243"/>
      <c r="J180" s="239"/>
      <c r="K180" s="239"/>
      <c r="L180" s="244"/>
      <c r="M180" s="245"/>
      <c r="N180" s="246"/>
      <c r="O180" s="246"/>
      <c r="P180" s="246"/>
      <c r="Q180" s="246"/>
      <c r="R180" s="246"/>
      <c r="S180" s="246"/>
      <c r="T180" s="247"/>
      <c r="AT180" s="248" t="s">
        <v>169</v>
      </c>
      <c r="AU180" s="248" t="s">
        <v>90</v>
      </c>
      <c r="AV180" s="11" t="s">
        <v>90</v>
      </c>
      <c r="AW180" s="11" t="s">
        <v>43</v>
      </c>
      <c r="AX180" s="11" t="s">
        <v>80</v>
      </c>
      <c r="AY180" s="248" t="s">
        <v>158</v>
      </c>
    </row>
    <row r="181" s="11" customFormat="1">
      <c r="B181" s="238"/>
      <c r="C181" s="239"/>
      <c r="D181" s="235" t="s">
        <v>169</v>
      </c>
      <c r="E181" s="240" t="s">
        <v>37</v>
      </c>
      <c r="F181" s="241" t="s">
        <v>260</v>
      </c>
      <c r="G181" s="239"/>
      <c r="H181" s="242">
        <v>3.6899999999999999</v>
      </c>
      <c r="I181" s="243"/>
      <c r="J181" s="239"/>
      <c r="K181" s="239"/>
      <c r="L181" s="244"/>
      <c r="M181" s="245"/>
      <c r="N181" s="246"/>
      <c r="O181" s="246"/>
      <c r="P181" s="246"/>
      <c r="Q181" s="246"/>
      <c r="R181" s="246"/>
      <c r="S181" s="246"/>
      <c r="T181" s="247"/>
      <c r="AT181" s="248" t="s">
        <v>169</v>
      </c>
      <c r="AU181" s="248" t="s">
        <v>90</v>
      </c>
      <c r="AV181" s="11" t="s">
        <v>90</v>
      </c>
      <c r="AW181" s="11" t="s">
        <v>43</v>
      </c>
      <c r="AX181" s="11" t="s">
        <v>80</v>
      </c>
      <c r="AY181" s="248" t="s">
        <v>158</v>
      </c>
    </row>
    <row r="182" s="11" customFormat="1">
      <c r="B182" s="238"/>
      <c r="C182" s="239"/>
      <c r="D182" s="235" t="s">
        <v>169</v>
      </c>
      <c r="E182" s="240" t="s">
        <v>37</v>
      </c>
      <c r="F182" s="241" t="s">
        <v>261</v>
      </c>
      <c r="G182" s="239"/>
      <c r="H182" s="242">
        <v>5.1479999999999997</v>
      </c>
      <c r="I182" s="243"/>
      <c r="J182" s="239"/>
      <c r="K182" s="239"/>
      <c r="L182" s="244"/>
      <c r="M182" s="245"/>
      <c r="N182" s="246"/>
      <c r="O182" s="246"/>
      <c r="P182" s="246"/>
      <c r="Q182" s="246"/>
      <c r="R182" s="246"/>
      <c r="S182" s="246"/>
      <c r="T182" s="247"/>
      <c r="AT182" s="248" t="s">
        <v>169</v>
      </c>
      <c r="AU182" s="248" t="s">
        <v>90</v>
      </c>
      <c r="AV182" s="11" t="s">
        <v>90</v>
      </c>
      <c r="AW182" s="11" t="s">
        <v>43</v>
      </c>
      <c r="AX182" s="11" t="s">
        <v>80</v>
      </c>
      <c r="AY182" s="248" t="s">
        <v>158</v>
      </c>
    </row>
    <row r="183" s="13" customFormat="1">
      <c r="B183" s="260"/>
      <c r="C183" s="261"/>
      <c r="D183" s="235" t="s">
        <v>169</v>
      </c>
      <c r="E183" s="262" t="s">
        <v>37</v>
      </c>
      <c r="F183" s="263" t="s">
        <v>262</v>
      </c>
      <c r="G183" s="261"/>
      <c r="H183" s="262" t="s">
        <v>37</v>
      </c>
      <c r="I183" s="264"/>
      <c r="J183" s="261"/>
      <c r="K183" s="261"/>
      <c r="L183" s="265"/>
      <c r="M183" s="266"/>
      <c r="N183" s="267"/>
      <c r="O183" s="267"/>
      <c r="P183" s="267"/>
      <c r="Q183" s="267"/>
      <c r="R183" s="267"/>
      <c r="S183" s="267"/>
      <c r="T183" s="268"/>
      <c r="AT183" s="269" t="s">
        <v>169</v>
      </c>
      <c r="AU183" s="269" t="s">
        <v>90</v>
      </c>
      <c r="AV183" s="13" t="s">
        <v>88</v>
      </c>
      <c r="AW183" s="13" t="s">
        <v>43</v>
      </c>
      <c r="AX183" s="13" t="s">
        <v>80</v>
      </c>
      <c r="AY183" s="269" t="s">
        <v>158</v>
      </c>
    </row>
    <row r="184" s="11" customFormat="1">
      <c r="B184" s="238"/>
      <c r="C184" s="239"/>
      <c r="D184" s="235" t="s">
        <v>169</v>
      </c>
      <c r="E184" s="240" t="s">
        <v>37</v>
      </c>
      <c r="F184" s="241" t="s">
        <v>263</v>
      </c>
      <c r="G184" s="239"/>
      <c r="H184" s="242">
        <v>-59.289999999999999</v>
      </c>
      <c r="I184" s="243"/>
      <c r="J184" s="239"/>
      <c r="K184" s="239"/>
      <c r="L184" s="244"/>
      <c r="M184" s="245"/>
      <c r="N184" s="246"/>
      <c r="O184" s="246"/>
      <c r="P184" s="246"/>
      <c r="Q184" s="246"/>
      <c r="R184" s="246"/>
      <c r="S184" s="246"/>
      <c r="T184" s="247"/>
      <c r="AT184" s="248" t="s">
        <v>169</v>
      </c>
      <c r="AU184" s="248" t="s">
        <v>90</v>
      </c>
      <c r="AV184" s="11" t="s">
        <v>90</v>
      </c>
      <c r="AW184" s="11" t="s">
        <v>43</v>
      </c>
      <c r="AX184" s="11" t="s">
        <v>80</v>
      </c>
      <c r="AY184" s="248" t="s">
        <v>158</v>
      </c>
    </row>
    <row r="185" s="11" customFormat="1">
      <c r="B185" s="238"/>
      <c r="C185" s="239"/>
      <c r="D185" s="235" t="s">
        <v>169</v>
      </c>
      <c r="E185" s="240" t="s">
        <v>37</v>
      </c>
      <c r="F185" s="241" t="s">
        <v>264</v>
      </c>
      <c r="G185" s="239"/>
      <c r="H185" s="242">
        <v>-1.595</v>
      </c>
      <c r="I185" s="243"/>
      <c r="J185" s="239"/>
      <c r="K185" s="239"/>
      <c r="L185" s="244"/>
      <c r="M185" s="245"/>
      <c r="N185" s="246"/>
      <c r="O185" s="246"/>
      <c r="P185" s="246"/>
      <c r="Q185" s="246"/>
      <c r="R185" s="246"/>
      <c r="S185" s="246"/>
      <c r="T185" s="247"/>
      <c r="AT185" s="248" t="s">
        <v>169</v>
      </c>
      <c r="AU185" s="248" t="s">
        <v>90</v>
      </c>
      <c r="AV185" s="11" t="s">
        <v>90</v>
      </c>
      <c r="AW185" s="11" t="s">
        <v>43</v>
      </c>
      <c r="AX185" s="11" t="s">
        <v>80</v>
      </c>
      <c r="AY185" s="248" t="s">
        <v>158</v>
      </c>
    </row>
    <row r="186" s="11" customFormat="1">
      <c r="B186" s="238"/>
      <c r="C186" s="239"/>
      <c r="D186" s="235" t="s">
        <v>169</v>
      </c>
      <c r="E186" s="240" t="s">
        <v>37</v>
      </c>
      <c r="F186" s="241" t="s">
        <v>265</v>
      </c>
      <c r="G186" s="239"/>
      <c r="H186" s="242">
        <v>-0.98999999999999999</v>
      </c>
      <c r="I186" s="243"/>
      <c r="J186" s="239"/>
      <c r="K186" s="239"/>
      <c r="L186" s="244"/>
      <c r="M186" s="245"/>
      <c r="N186" s="246"/>
      <c r="O186" s="246"/>
      <c r="P186" s="246"/>
      <c r="Q186" s="246"/>
      <c r="R186" s="246"/>
      <c r="S186" s="246"/>
      <c r="T186" s="247"/>
      <c r="AT186" s="248" t="s">
        <v>169</v>
      </c>
      <c r="AU186" s="248" t="s">
        <v>90</v>
      </c>
      <c r="AV186" s="11" t="s">
        <v>90</v>
      </c>
      <c r="AW186" s="11" t="s">
        <v>43</v>
      </c>
      <c r="AX186" s="11" t="s">
        <v>80</v>
      </c>
      <c r="AY186" s="248" t="s">
        <v>158</v>
      </c>
    </row>
    <row r="187" s="11" customFormat="1">
      <c r="B187" s="238"/>
      <c r="C187" s="239"/>
      <c r="D187" s="235" t="s">
        <v>169</v>
      </c>
      <c r="E187" s="240" t="s">
        <v>37</v>
      </c>
      <c r="F187" s="241" t="s">
        <v>266</v>
      </c>
      <c r="G187" s="239"/>
      <c r="H187" s="242">
        <v>-0.98999999999999999</v>
      </c>
      <c r="I187" s="243"/>
      <c r="J187" s="239"/>
      <c r="K187" s="239"/>
      <c r="L187" s="244"/>
      <c r="M187" s="245"/>
      <c r="N187" s="246"/>
      <c r="O187" s="246"/>
      <c r="P187" s="246"/>
      <c r="Q187" s="246"/>
      <c r="R187" s="246"/>
      <c r="S187" s="246"/>
      <c r="T187" s="247"/>
      <c r="AT187" s="248" t="s">
        <v>169</v>
      </c>
      <c r="AU187" s="248" t="s">
        <v>90</v>
      </c>
      <c r="AV187" s="11" t="s">
        <v>90</v>
      </c>
      <c r="AW187" s="11" t="s">
        <v>43</v>
      </c>
      <c r="AX187" s="11" t="s">
        <v>80</v>
      </c>
      <c r="AY187" s="248" t="s">
        <v>158</v>
      </c>
    </row>
    <row r="188" s="13" customFormat="1">
      <c r="B188" s="260"/>
      <c r="C188" s="261"/>
      <c r="D188" s="235" t="s">
        <v>169</v>
      </c>
      <c r="E188" s="262" t="s">
        <v>37</v>
      </c>
      <c r="F188" s="263" t="s">
        <v>267</v>
      </c>
      <c r="G188" s="261"/>
      <c r="H188" s="262" t="s">
        <v>37</v>
      </c>
      <c r="I188" s="264"/>
      <c r="J188" s="261"/>
      <c r="K188" s="261"/>
      <c r="L188" s="265"/>
      <c r="M188" s="266"/>
      <c r="N188" s="267"/>
      <c r="O188" s="267"/>
      <c r="P188" s="267"/>
      <c r="Q188" s="267"/>
      <c r="R188" s="267"/>
      <c r="S188" s="267"/>
      <c r="T188" s="268"/>
      <c r="AT188" s="269" t="s">
        <v>169</v>
      </c>
      <c r="AU188" s="269" t="s">
        <v>90</v>
      </c>
      <c r="AV188" s="13" t="s">
        <v>88</v>
      </c>
      <c r="AW188" s="13" t="s">
        <v>43</v>
      </c>
      <c r="AX188" s="13" t="s">
        <v>80</v>
      </c>
      <c r="AY188" s="269" t="s">
        <v>158</v>
      </c>
    </row>
    <row r="189" s="11" customFormat="1">
      <c r="B189" s="238"/>
      <c r="C189" s="239"/>
      <c r="D189" s="235" t="s">
        <v>169</v>
      </c>
      <c r="E189" s="240" t="s">
        <v>37</v>
      </c>
      <c r="F189" s="241" t="s">
        <v>268</v>
      </c>
      <c r="G189" s="239"/>
      <c r="H189" s="242">
        <v>174.72</v>
      </c>
      <c r="I189" s="243"/>
      <c r="J189" s="239"/>
      <c r="K189" s="239"/>
      <c r="L189" s="244"/>
      <c r="M189" s="245"/>
      <c r="N189" s="246"/>
      <c r="O189" s="246"/>
      <c r="P189" s="246"/>
      <c r="Q189" s="246"/>
      <c r="R189" s="246"/>
      <c r="S189" s="246"/>
      <c r="T189" s="247"/>
      <c r="AT189" s="248" t="s">
        <v>169</v>
      </c>
      <c r="AU189" s="248" t="s">
        <v>90</v>
      </c>
      <c r="AV189" s="11" t="s">
        <v>90</v>
      </c>
      <c r="AW189" s="11" t="s">
        <v>43</v>
      </c>
      <c r="AX189" s="11" t="s">
        <v>80</v>
      </c>
      <c r="AY189" s="248" t="s">
        <v>158</v>
      </c>
    </row>
    <row r="190" s="11" customFormat="1">
      <c r="B190" s="238"/>
      <c r="C190" s="239"/>
      <c r="D190" s="235" t="s">
        <v>169</v>
      </c>
      <c r="E190" s="240" t="s">
        <v>37</v>
      </c>
      <c r="F190" s="241" t="s">
        <v>269</v>
      </c>
      <c r="G190" s="239"/>
      <c r="H190" s="242">
        <v>4.9560000000000004</v>
      </c>
      <c r="I190" s="243"/>
      <c r="J190" s="239"/>
      <c r="K190" s="239"/>
      <c r="L190" s="244"/>
      <c r="M190" s="245"/>
      <c r="N190" s="246"/>
      <c r="O190" s="246"/>
      <c r="P190" s="246"/>
      <c r="Q190" s="246"/>
      <c r="R190" s="246"/>
      <c r="S190" s="246"/>
      <c r="T190" s="247"/>
      <c r="AT190" s="248" t="s">
        <v>169</v>
      </c>
      <c r="AU190" s="248" t="s">
        <v>90</v>
      </c>
      <c r="AV190" s="11" t="s">
        <v>90</v>
      </c>
      <c r="AW190" s="11" t="s">
        <v>43</v>
      </c>
      <c r="AX190" s="11" t="s">
        <v>80</v>
      </c>
      <c r="AY190" s="248" t="s">
        <v>158</v>
      </c>
    </row>
    <row r="191" s="13" customFormat="1">
      <c r="B191" s="260"/>
      <c r="C191" s="261"/>
      <c r="D191" s="235" t="s">
        <v>169</v>
      </c>
      <c r="E191" s="262" t="s">
        <v>37</v>
      </c>
      <c r="F191" s="263" t="s">
        <v>262</v>
      </c>
      <c r="G191" s="261"/>
      <c r="H191" s="262" t="s">
        <v>37</v>
      </c>
      <c r="I191" s="264"/>
      <c r="J191" s="261"/>
      <c r="K191" s="261"/>
      <c r="L191" s="265"/>
      <c r="M191" s="266"/>
      <c r="N191" s="267"/>
      <c r="O191" s="267"/>
      <c r="P191" s="267"/>
      <c r="Q191" s="267"/>
      <c r="R191" s="267"/>
      <c r="S191" s="267"/>
      <c r="T191" s="268"/>
      <c r="AT191" s="269" t="s">
        <v>169</v>
      </c>
      <c r="AU191" s="269" t="s">
        <v>90</v>
      </c>
      <c r="AV191" s="13" t="s">
        <v>88</v>
      </c>
      <c r="AW191" s="13" t="s">
        <v>43</v>
      </c>
      <c r="AX191" s="13" t="s">
        <v>80</v>
      </c>
      <c r="AY191" s="269" t="s">
        <v>158</v>
      </c>
    </row>
    <row r="192" s="11" customFormat="1">
      <c r="B192" s="238"/>
      <c r="C192" s="239"/>
      <c r="D192" s="235" t="s">
        <v>169</v>
      </c>
      <c r="E192" s="240" t="s">
        <v>37</v>
      </c>
      <c r="F192" s="241" t="s">
        <v>270</v>
      </c>
      <c r="G192" s="239"/>
      <c r="H192" s="242">
        <v>-30.030000000000001</v>
      </c>
      <c r="I192" s="243"/>
      <c r="J192" s="239"/>
      <c r="K192" s="239"/>
      <c r="L192" s="244"/>
      <c r="M192" s="245"/>
      <c r="N192" s="246"/>
      <c r="O192" s="246"/>
      <c r="P192" s="246"/>
      <c r="Q192" s="246"/>
      <c r="R192" s="246"/>
      <c r="S192" s="246"/>
      <c r="T192" s="247"/>
      <c r="AT192" s="248" t="s">
        <v>169</v>
      </c>
      <c r="AU192" s="248" t="s">
        <v>90</v>
      </c>
      <c r="AV192" s="11" t="s">
        <v>90</v>
      </c>
      <c r="AW192" s="11" t="s">
        <v>43</v>
      </c>
      <c r="AX192" s="11" t="s">
        <v>80</v>
      </c>
      <c r="AY192" s="248" t="s">
        <v>158</v>
      </c>
    </row>
    <row r="193" s="11" customFormat="1">
      <c r="B193" s="238"/>
      <c r="C193" s="239"/>
      <c r="D193" s="235" t="s">
        <v>169</v>
      </c>
      <c r="E193" s="240" t="s">
        <v>37</v>
      </c>
      <c r="F193" s="241" t="s">
        <v>271</v>
      </c>
      <c r="G193" s="239"/>
      <c r="H193" s="242">
        <v>-0.77000000000000002</v>
      </c>
      <c r="I193" s="243"/>
      <c r="J193" s="239"/>
      <c r="K193" s="239"/>
      <c r="L193" s="244"/>
      <c r="M193" s="245"/>
      <c r="N193" s="246"/>
      <c r="O193" s="246"/>
      <c r="P193" s="246"/>
      <c r="Q193" s="246"/>
      <c r="R193" s="246"/>
      <c r="S193" s="246"/>
      <c r="T193" s="247"/>
      <c r="AT193" s="248" t="s">
        <v>169</v>
      </c>
      <c r="AU193" s="248" t="s">
        <v>90</v>
      </c>
      <c r="AV193" s="11" t="s">
        <v>90</v>
      </c>
      <c r="AW193" s="11" t="s">
        <v>43</v>
      </c>
      <c r="AX193" s="11" t="s">
        <v>80</v>
      </c>
      <c r="AY193" s="248" t="s">
        <v>158</v>
      </c>
    </row>
    <row r="194" s="13" customFormat="1">
      <c r="B194" s="260"/>
      <c r="C194" s="261"/>
      <c r="D194" s="235" t="s">
        <v>169</v>
      </c>
      <c r="E194" s="262" t="s">
        <v>37</v>
      </c>
      <c r="F194" s="263" t="s">
        <v>272</v>
      </c>
      <c r="G194" s="261"/>
      <c r="H194" s="262" t="s">
        <v>37</v>
      </c>
      <c r="I194" s="264"/>
      <c r="J194" s="261"/>
      <c r="K194" s="261"/>
      <c r="L194" s="265"/>
      <c r="M194" s="266"/>
      <c r="N194" s="267"/>
      <c r="O194" s="267"/>
      <c r="P194" s="267"/>
      <c r="Q194" s="267"/>
      <c r="R194" s="267"/>
      <c r="S194" s="267"/>
      <c r="T194" s="268"/>
      <c r="AT194" s="269" t="s">
        <v>169</v>
      </c>
      <c r="AU194" s="269" t="s">
        <v>90</v>
      </c>
      <c r="AV194" s="13" t="s">
        <v>88</v>
      </c>
      <c r="AW194" s="13" t="s">
        <v>43</v>
      </c>
      <c r="AX194" s="13" t="s">
        <v>80</v>
      </c>
      <c r="AY194" s="269" t="s">
        <v>158</v>
      </c>
    </row>
    <row r="195" s="11" customFormat="1">
      <c r="B195" s="238"/>
      <c r="C195" s="239"/>
      <c r="D195" s="235" t="s">
        <v>169</v>
      </c>
      <c r="E195" s="240" t="s">
        <v>37</v>
      </c>
      <c r="F195" s="241" t="s">
        <v>273</v>
      </c>
      <c r="G195" s="239"/>
      <c r="H195" s="242">
        <v>147.41999999999999</v>
      </c>
      <c r="I195" s="243"/>
      <c r="J195" s="239"/>
      <c r="K195" s="239"/>
      <c r="L195" s="244"/>
      <c r="M195" s="245"/>
      <c r="N195" s="246"/>
      <c r="O195" s="246"/>
      <c r="P195" s="246"/>
      <c r="Q195" s="246"/>
      <c r="R195" s="246"/>
      <c r="S195" s="246"/>
      <c r="T195" s="247"/>
      <c r="AT195" s="248" t="s">
        <v>169</v>
      </c>
      <c r="AU195" s="248" t="s">
        <v>90</v>
      </c>
      <c r="AV195" s="11" t="s">
        <v>90</v>
      </c>
      <c r="AW195" s="11" t="s">
        <v>43</v>
      </c>
      <c r="AX195" s="11" t="s">
        <v>80</v>
      </c>
      <c r="AY195" s="248" t="s">
        <v>158</v>
      </c>
    </row>
    <row r="196" s="11" customFormat="1">
      <c r="B196" s="238"/>
      <c r="C196" s="239"/>
      <c r="D196" s="235" t="s">
        <v>169</v>
      </c>
      <c r="E196" s="240" t="s">
        <v>37</v>
      </c>
      <c r="F196" s="241" t="s">
        <v>274</v>
      </c>
      <c r="G196" s="239"/>
      <c r="H196" s="242">
        <v>4.1159999999999997</v>
      </c>
      <c r="I196" s="243"/>
      <c r="J196" s="239"/>
      <c r="K196" s="239"/>
      <c r="L196" s="244"/>
      <c r="M196" s="245"/>
      <c r="N196" s="246"/>
      <c r="O196" s="246"/>
      <c r="P196" s="246"/>
      <c r="Q196" s="246"/>
      <c r="R196" s="246"/>
      <c r="S196" s="246"/>
      <c r="T196" s="247"/>
      <c r="AT196" s="248" t="s">
        <v>169</v>
      </c>
      <c r="AU196" s="248" t="s">
        <v>90</v>
      </c>
      <c r="AV196" s="11" t="s">
        <v>90</v>
      </c>
      <c r="AW196" s="11" t="s">
        <v>43</v>
      </c>
      <c r="AX196" s="11" t="s">
        <v>80</v>
      </c>
      <c r="AY196" s="248" t="s">
        <v>158</v>
      </c>
    </row>
    <row r="197" s="13" customFormat="1">
      <c r="B197" s="260"/>
      <c r="C197" s="261"/>
      <c r="D197" s="235" t="s">
        <v>169</v>
      </c>
      <c r="E197" s="262" t="s">
        <v>37</v>
      </c>
      <c r="F197" s="263" t="s">
        <v>262</v>
      </c>
      <c r="G197" s="261"/>
      <c r="H197" s="262" t="s">
        <v>37</v>
      </c>
      <c r="I197" s="264"/>
      <c r="J197" s="261"/>
      <c r="K197" s="261"/>
      <c r="L197" s="265"/>
      <c r="M197" s="266"/>
      <c r="N197" s="267"/>
      <c r="O197" s="267"/>
      <c r="P197" s="267"/>
      <c r="Q197" s="267"/>
      <c r="R197" s="267"/>
      <c r="S197" s="267"/>
      <c r="T197" s="268"/>
      <c r="AT197" s="269" t="s">
        <v>169</v>
      </c>
      <c r="AU197" s="269" t="s">
        <v>90</v>
      </c>
      <c r="AV197" s="13" t="s">
        <v>88</v>
      </c>
      <c r="AW197" s="13" t="s">
        <v>43</v>
      </c>
      <c r="AX197" s="13" t="s">
        <v>80</v>
      </c>
      <c r="AY197" s="269" t="s">
        <v>158</v>
      </c>
    </row>
    <row r="198" s="11" customFormat="1">
      <c r="B198" s="238"/>
      <c r="C198" s="239"/>
      <c r="D198" s="235" t="s">
        <v>169</v>
      </c>
      <c r="E198" s="240" t="s">
        <v>37</v>
      </c>
      <c r="F198" s="241" t="s">
        <v>275</v>
      </c>
      <c r="G198" s="239"/>
      <c r="H198" s="242">
        <v>-25.024999999999999</v>
      </c>
      <c r="I198" s="243"/>
      <c r="J198" s="239"/>
      <c r="K198" s="239"/>
      <c r="L198" s="244"/>
      <c r="M198" s="245"/>
      <c r="N198" s="246"/>
      <c r="O198" s="246"/>
      <c r="P198" s="246"/>
      <c r="Q198" s="246"/>
      <c r="R198" s="246"/>
      <c r="S198" s="246"/>
      <c r="T198" s="247"/>
      <c r="AT198" s="248" t="s">
        <v>169</v>
      </c>
      <c r="AU198" s="248" t="s">
        <v>90</v>
      </c>
      <c r="AV198" s="11" t="s">
        <v>90</v>
      </c>
      <c r="AW198" s="11" t="s">
        <v>43</v>
      </c>
      <c r="AX198" s="11" t="s">
        <v>80</v>
      </c>
      <c r="AY198" s="248" t="s">
        <v>158</v>
      </c>
    </row>
    <row r="199" s="11" customFormat="1">
      <c r="B199" s="238"/>
      <c r="C199" s="239"/>
      <c r="D199" s="235" t="s">
        <v>169</v>
      </c>
      <c r="E199" s="240" t="s">
        <v>37</v>
      </c>
      <c r="F199" s="241" t="s">
        <v>276</v>
      </c>
      <c r="G199" s="239"/>
      <c r="H199" s="242">
        <v>-0.77000000000000002</v>
      </c>
      <c r="I199" s="243"/>
      <c r="J199" s="239"/>
      <c r="K199" s="239"/>
      <c r="L199" s="244"/>
      <c r="M199" s="245"/>
      <c r="N199" s="246"/>
      <c r="O199" s="246"/>
      <c r="P199" s="246"/>
      <c r="Q199" s="246"/>
      <c r="R199" s="246"/>
      <c r="S199" s="246"/>
      <c r="T199" s="247"/>
      <c r="AT199" s="248" t="s">
        <v>169</v>
      </c>
      <c r="AU199" s="248" t="s">
        <v>90</v>
      </c>
      <c r="AV199" s="11" t="s">
        <v>90</v>
      </c>
      <c r="AW199" s="11" t="s">
        <v>43</v>
      </c>
      <c r="AX199" s="11" t="s">
        <v>80</v>
      </c>
      <c r="AY199" s="248" t="s">
        <v>158</v>
      </c>
    </row>
    <row r="200" s="13" customFormat="1">
      <c r="B200" s="260"/>
      <c r="C200" s="261"/>
      <c r="D200" s="235" t="s">
        <v>169</v>
      </c>
      <c r="E200" s="262" t="s">
        <v>37</v>
      </c>
      <c r="F200" s="263" t="s">
        <v>277</v>
      </c>
      <c r="G200" s="261"/>
      <c r="H200" s="262" t="s">
        <v>37</v>
      </c>
      <c r="I200" s="264"/>
      <c r="J200" s="261"/>
      <c r="K200" s="261"/>
      <c r="L200" s="265"/>
      <c r="M200" s="266"/>
      <c r="N200" s="267"/>
      <c r="O200" s="267"/>
      <c r="P200" s="267"/>
      <c r="Q200" s="267"/>
      <c r="R200" s="267"/>
      <c r="S200" s="267"/>
      <c r="T200" s="268"/>
      <c r="AT200" s="269" t="s">
        <v>169</v>
      </c>
      <c r="AU200" s="269" t="s">
        <v>90</v>
      </c>
      <c r="AV200" s="13" t="s">
        <v>88</v>
      </c>
      <c r="AW200" s="13" t="s">
        <v>43</v>
      </c>
      <c r="AX200" s="13" t="s">
        <v>80</v>
      </c>
      <c r="AY200" s="269" t="s">
        <v>158</v>
      </c>
    </row>
    <row r="201" s="11" customFormat="1">
      <c r="B201" s="238"/>
      <c r="C201" s="239"/>
      <c r="D201" s="235" t="s">
        <v>169</v>
      </c>
      <c r="E201" s="240" t="s">
        <v>37</v>
      </c>
      <c r="F201" s="241" t="s">
        <v>278</v>
      </c>
      <c r="G201" s="239"/>
      <c r="H201" s="242">
        <v>112.80800000000001</v>
      </c>
      <c r="I201" s="243"/>
      <c r="J201" s="239"/>
      <c r="K201" s="239"/>
      <c r="L201" s="244"/>
      <c r="M201" s="245"/>
      <c r="N201" s="246"/>
      <c r="O201" s="246"/>
      <c r="P201" s="246"/>
      <c r="Q201" s="246"/>
      <c r="R201" s="246"/>
      <c r="S201" s="246"/>
      <c r="T201" s="247"/>
      <c r="AT201" s="248" t="s">
        <v>169</v>
      </c>
      <c r="AU201" s="248" t="s">
        <v>90</v>
      </c>
      <c r="AV201" s="11" t="s">
        <v>90</v>
      </c>
      <c r="AW201" s="11" t="s">
        <v>43</v>
      </c>
      <c r="AX201" s="11" t="s">
        <v>80</v>
      </c>
      <c r="AY201" s="248" t="s">
        <v>158</v>
      </c>
    </row>
    <row r="202" s="11" customFormat="1">
      <c r="B202" s="238"/>
      <c r="C202" s="239"/>
      <c r="D202" s="235" t="s">
        <v>169</v>
      </c>
      <c r="E202" s="240" t="s">
        <v>37</v>
      </c>
      <c r="F202" s="241" t="s">
        <v>279</v>
      </c>
      <c r="G202" s="239"/>
      <c r="H202" s="242">
        <v>6.4800000000000004</v>
      </c>
      <c r="I202" s="243"/>
      <c r="J202" s="239"/>
      <c r="K202" s="239"/>
      <c r="L202" s="244"/>
      <c r="M202" s="245"/>
      <c r="N202" s="246"/>
      <c r="O202" s="246"/>
      <c r="P202" s="246"/>
      <c r="Q202" s="246"/>
      <c r="R202" s="246"/>
      <c r="S202" s="246"/>
      <c r="T202" s="247"/>
      <c r="AT202" s="248" t="s">
        <v>169</v>
      </c>
      <c r="AU202" s="248" t="s">
        <v>90</v>
      </c>
      <c r="AV202" s="11" t="s">
        <v>90</v>
      </c>
      <c r="AW202" s="11" t="s">
        <v>43</v>
      </c>
      <c r="AX202" s="11" t="s">
        <v>80</v>
      </c>
      <c r="AY202" s="248" t="s">
        <v>158</v>
      </c>
    </row>
    <row r="203" s="13" customFormat="1">
      <c r="B203" s="260"/>
      <c r="C203" s="261"/>
      <c r="D203" s="235" t="s">
        <v>169</v>
      </c>
      <c r="E203" s="262" t="s">
        <v>37</v>
      </c>
      <c r="F203" s="263" t="s">
        <v>262</v>
      </c>
      <c r="G203" s="261"/>
      <c r="H203" s="262" t="s">
        <v>37</v>
      </c>
      <c r="I203" s="264"/>
      <c r="J203" s="261"/>
      <c r="K203" s="261"/>
      <c r="L203" s="265"/>
      <c r="M203" s="266"/>
      <c r="N203" s="267"/>
      <c r="O203" s="267"/>
      <c r="P203" s="267"/>
      <c r="Q203" s="267"/>
      <c r="R203" s="267"/>
      <c r="S203" s="267"/>
      <c r="T203" s="268"/>
      <c r="AT203" s="269" t="s">
        <v>169</v>
      </c>
      <c r="AU203" s="269" t="s">
        <v>90</v>
      </c>
      <c r="AV203" s="13" t="s">
        <v>88</v>
      </c>
      <c r="AW203" s="13" t="s">
        <v>43</v>
      </c>
      <c r="AX203" s="13" t="s">
        <v>80</v>
      </c>
      <c r="AY203" s="269" t="s">
        <v>158</v>
      </c>
    </row>
    <row r="204" s="11" customFormat="1">
      <c r="B204" s="238"/>
      <c r="C204" s="239"/>
      <c r="D204" s="235" t="s">
        <v>169</v>
      </c>
      <c r="E204" s="240" t="s">
        <v>37</v>
      </c>
      <c r="F204" s="241" t="s">
        <v>280</v>
      </c>
      <c r="G204" s="239"/>
      <c r="H204" s="242">
        <v>-23.238</v>
      </c>
      <c r="I204" s="243"/>
      <c r="J204" s="239"/>
      <c r="K204" s="239"/>
      <c r="L204" s="244"/>
      <c r="M204" s="245"/>
      <c r="N204" s="246"/>
      <c r="O204" s="246"/>
      <c r="P204" s="246"/>
      <c r="Q204" s="246"/>
      <c r="R204" s="246"/>
      <c r="S204" s="246"/>
      <c r="T204" s="247"/>
      <c r="AT204" s="248" t="s">
        <v>169</v>
      </c>
      <c r="AU204" s="248" t="s">
        <v>90</v>
      </c>
      <c r="AV204" s="11" t="s">
        <v>90</v>
      </c>
      <c r="AW204" s="11" t="s">
        <v>43</v>
      </c>
      <c r="AX204" s="11" t="s">
        <v>80</v>
      </c>
      <c r="AY204" s="248" t="s">
        <v>158</v>
      </c>
    </row>
    <row r="205" s="11" customFormat="1">
      <c r="B205" s="238"/>
      <c r="C205" s="239"/>
      <c r="D205" s="235" t="s">
        <v>169</v>
      </c>
      <c r="E205" s="240" t="s">
        <v>37</v>
      </c>
      <c r="F205" s="241" t="s">
        <v>281</v>
      </c>
      <c r="G205" s="239"/>
      <c r="H205" s="242">
        <v>-1.4850000000000001</v>
      </c>
      <c r="I205" s="243"/>
      <c r="J205" s="239"/>
      <c r="K205" s="239"/>
      <c r="L205" s="244"/>
      <c r="M205" s="245"/>
      <c r="N205" s="246"/>
      <c r="O205" s="246"/>
      <c r="P205" s="246"/>
      <c r="Q205" s="246"/>
      <c r="R205" s="246"/>
      <c r="S205" s="246"/>
      <c r="T205" s="247"/>
      <c r="AT205" s="248" t="s">
        <v>169</v>
      </c>
      <c r="AU205" s="248" t="s">
        <v>90</v>
      </c>
      <c r="AV205" s="11" t="s">
        <v>90</v>
      </c>
      <c r="AW205" s="11" t="s">
        <v>43</v>
      </c>
      <c r="AX205" s="11" t="s">
        <v>80</v>
      </c>
      <c r="AY205" s="248" t="s">
        <v>158</v>
      </c>
    </row>
    <row r="206" s="12" customFormat="1">
      <c r="B206" s="249"/>
      <c r="C206" s="250"/>
      <c r="D206" s="235" t="s">
        <v>169</v>
      </c>
      <c r="E206" s="251" t="s">
        <v>108</v>
      </c>
      <c r="F206" s="252" t="s">
        <v>180</v>
      </c>
      <c r="G206" s="250"/>
      <c r="H206" s="253">
        <v>551.36199999999997</v>
      </c>
      <c r="I206" s="254"/>
      <c r="J206" s="250"/>
      <c r="K206" s="250"/>
      <c r="L206" s="255"/>
      <c r="M206" s="256"/>
      <c r="N206" s="257"/>
      <c r="O206" s="257"/>
      <c r="P206" s="257"/>
      <c r="Q206" s="257"/>
      <c r="R206" s="257"/>
      <c r="S206" s="257"/>
      <c r="T206" s="258"/>
      <c r="AT206" s="259" t="s">
        <v>169</v>
      </c>
      <c r="AU206" s="259" t="s">
        <v>90</v>
      </c>
      <c r="AV206" s="12" t="s">
        <v>165</v>
      </c>
      <c r="AW206" s="12" t="s">
        <v>43</v>
      </c>
      <c r="AX206" s="12" t="s">
        <v>88</v>
      </c>
      <c r="AY206" s="259" t="s">
        <v>158</v>
      </c>
    </row>
    <row r="207" s="13" customFormat="1">
      <c r="B207" s="260"/>
      <c r="C207" s="261"/>
      <c r="D207" s="235" t="s">
        <v>169</v>
      </c>
      <c r="E207" s="262" t="s">
        <v>37</v>
      </c>
      <c r="F207" s="263" t="s">
        <v>282</v>
      </c>
      <c r="G207" s="261"/>
      <c r="H207" s="262" t="s">
        <v>37</v>
      </c>
      <c r="I207" s="264"/>
      <c r="J207" s="261"/>
      <c r="K207" s="261"/>
      <c r="L207" s="265"/>
      <c r="M207" s="266"/>
      <c r="N207" s="267"/>
      <c r="O207" s="267"/>
      <c r="P207" s="267"/>
      <c r="Q207" s="267"/>
      <c r="R207" s="267"/>
      <c r="S207" s="267"/>
      <c r="T207" s="268"/>
      <c r="AT207" s="269" t="s">
        <v>169</v>
      </c>
      <c r="AU207" s="269" t="s">
        <v>90</v>
      </c>
      <c r="AV207" s="13" t="s">
        <v>88</v>
      </c>
      <c r="AW207" s="13" t="s">
        <v>43</v>
      </c>
      <c r="AX207" s="13" t="s">
        <v>80</v>
      </c>
      <c r="AY207" s="269" t="s">
        <v>158</v>
      </c>
    </row>
    <row r="208" s="11" customFormat="1">
      <c r="B208" s="238"/>
      <c r="C208" s="239"/>
      <c r="D208" s="235" t="s">
        <v>169</v>
      </c>
      <c r="E208" s="239"/>
      <c r="F208" s="241" t="s">
        <v>283</v>
      </c>
      <c r="G208" s="239"/>
      <c r="H208" s="242">
        <v>220.54499999999999</v>
      </c>
      <c r="I208" s="243"/>
      <c r="J208" s="239"/>
      <c r="K208" s="239"/>
      <c r="L208" s="244"/>
      <c r="M208" s="245"/>
      <c r="N208" s="246"/>
      <c r="O208" s="246"/>
      <c r="P208" s="246"/>
      <c r="Q208" s="246"/>
      <c r="R208" s="246"/>
      <c r="S208" s="246"/>
      <c r="T208" s="247"/>
      <c r="AT208" s="248" t="s">
        <v>169</v>
      </c>
      <c r="AU208" s="248" t="s">
        <v>90</v>
      </c>
      <c r="AV208" s="11" t="s">
        <v>90</v>
      </c>
      <c r="AW208" s="11" t="s">
        <v>6</v>
      </c>
      <c r="AX208" s="11" t="s">
        <v>88</v>
      </c>
      <c r="AY208" s="248" t="s">
        <v>158</v>
      </c>
    </row>
    <row r="209" s="1" customFormat="1" ht="38.25" customHeight="1">
      <c r="B209" s="47"/>
      <c r="C209" s="223" t="s">
        <v>284</v>
      </c>
      <c r="D209" s="223" t="s">
        <v>160</v>
      </c>
      <c r="E209" s="224" t="s">
        <v>285</v>
      </c>
      <c r="F209" s="225" t="s">
        <v>286</v>
      </c>
      <c r="G209" s="226" t="s">
        <v>240</v>
      </c>
      <c r="H209" s="227">
        <v>110.27200000000001</v>
      </c>
      <c r="I209" s="228"/>
      <c r="J209" s="229">
        <f>ROUND(I209*H209,2)</f>
        <v>0</v>
      </c>
      <c r="K209" s="225" t="s">
        <v>164</v>
      </c>
      <c r="L209" s="73"/>
      <c r="M209" s="230" t="s">
        <v>37</v>
      </c>
      <c r="N209" s="231" t="s">
        <v>51</v>
      </c>
      <c r="O209" s="48"/>
      <c r="P209" s="232">
        <f>O209*H209</f>
        <v>0</v>
      </c>
      <c r="Q209" s="232">
        <v>0</v>
      </c>
      <c r="R209" s="232">
        <f>Q209*H209</f>
        <v>0</v>
      </c>
      <c r="S209" s="232">
        <v>0</v>
      </c>
      <c r="T209" s="233">
        <f>S209*H209</f>
        <v>0</v>
      </c>
      <c r="AR209" s="24" t="s">
        <v>165</v>
      </c>
      <c r="AT209" s="24" t="s">
        <v>160</v>
      </c>
      <c r="AU209" s="24" t="s">
        <v>90</v>
      </c>
      <c r="AY209" s="24" t="s">
        <v>158</v>
      </c>
      <c r="BE209" s="234">
        <f>IF(N209="základní",J209,0)</f>
        <v>0</v>
      </c>
      <c r="BF209" s="234">
        <f>IF(N209="snížená",J209,0)</f>
        <v>0</v>
      </c>
      <c r="BG209" s="234">
        <f>IF(N209="zákl. přenesená",J209,0)</f>
        <v>0</v>
      </c>
      <c r="BH209" s="234">
        <f>IF(N209="sníž. přenesená",J209,0)</f>
        <v>0</v>
      </c>
      <c r="BI209" s="234">
        <f>IF(N209="nulová",J209,0)</f>
        <v>0</v>
      </c>
      <c r="BJ209" s="24" t="s">
        <v>88</v>
      </c>
      <c r="BK209" s="234">
        <f>ROUND(I209*H209,2)</f>
        <v>0</v>
      </c>
      <c r="BL209" s="24" t="s">
        <v>165</v>
      </c>
      <c r="BM209" s="24" t="s">
        <v>287</v>
      </c>
    </row>
    <row r="210" s="1" customFormat="1">
      <c r="B210" s="47"/>
      <c r="C210" s="75"/>
      <c r="D210" s="235" t="s">
        <v>167</v>
      </c>
      <c r="E210" s="75"/>
      <c r="F210" s="236" t="s">
        <v>256</v>
      </c>
      <c r="G210" s="75"/>
      <c r="H210" s="75"/>
      <c r="I210" s="193"/>
      <c r="J210" s="75"/>
      <c r="K210" s="75"/>
      <c r="L210" s="73"/>
      <c r="M210" s="237"/>
      <c r="N210" s="48"/>
      <c r="O210" s="48"/>
      <c r="P210" s="48"/>
      <c r="Q210" s="48"/>
      <c r="R210" s="48"/>
      <c r="S210" s="48"/>
      <c r="T210" s="96"/>
      <c r="AT210" s="24" t="s">
        <v>167</v>
      </c>
      <c r="AU210" s="24" t="s">
        <v>90</v>
      </c>
    </row>
    <row r="211" s="11" customFormat="1">
      <c r="B211" s="238"/>
      <c r="C211" s="239"/>
      <c r="D211" s="235" t="s">
        <v>169</v>
      </c>
      <c r="E211" s="240" t="s">
        <v>37</v>
      </c>
      <c r="F211" s="241" t="s">
        <v>288</v>
      </c>
      <c r="G211" s="239"/>
      <c r="H211" s="242">
        <v>110.27200000000001</v>
      </c>
      <c r="I211" s="243"/>
      <c r="J211" s="239"/>
      <c r="K211" s="239"/>
      <c r="L211" s="244"/>
      <c r="M211" s="245"/>
      <c r="N211" s="246"/>
      <c r="O211" s="246"/>
      <c r="P211" s="246"/>
      <c r="Q211" s="246"/>
      <c r="R211" s="246"/>
      <c r="S211" s="246"/>
      <c r="T211" s="247"/>
      <c r="AT211" s="248" t="s">
        <v>169</v>
      </c>
      <c r="AU211" s="248" t="s">
        <v>90</v>
      </c>
      <c r="AV211" s="11" t="s">
        <v>90</v>
      </c>
      <c r="AW211" s="11" t="s">
        <v>43</v>
      </c>
      <c r="AX211" s="11" t="s">
        <v>88</v>
      </c>
      <c r="AY211" s="248" t="s">
        <v>158</v>
      </c>
    </row>
    <row r="212" s="1" customFormat="1" ht="38.25" customHeight="1">
      <c r="B212" s="47"/>
      <c r="C212" s="223" t="s">
        <v>289</v>
      </c>
      <c r="D212" s="223" t="s">
        <v>160</v>
      </c>
      <c r="E212" s="224" t="s">
        <v>290</v>
      </c>
      <c r="F212" s="225" t="s">
        <v>291</v>
      </c>
      <c r="G212" s="226" t="s">
        <v>240</v>
      </c>
      <c r="H212" s="227">
        <v>330.81700000000001</v>
      </c>
      <c r="I212" s="228"/>
      <c r="J212" s="229">
        <f>ROUND(I212*H212,2)</f>
        <v>0</v>
      </c>
      <c r="K212" s="225" t="s">
        <v>164</v>
      </c>
      <c r="L212" s="73"/>
      <c r="M212" s="230" t="s">
        <v>37</v>
      </c>
      <c r="N212" s="231" t="s">
        <v>51</v>
      </c>
      <c r="O212" s="48"/>
      <c r="P212" s="232">
        <f>O212*H212</f>
        <v>0</v>
      </c>
      <c r="Q212" s="232">
        <v>0</v>
      </c>
      <c r="R212" s="232">
        <f>Q212*H212</f>
        <v>0</v>
      </c>
      <c r="S212" s="232">
        <v>0</v>
      </c>
      <c r="T212" s="233">
        <f>S212*H212</f>
        <v>0</v>
      </c>
      <c r="AR212" s="24" t="s">
        <v>165</v>
      </c>
      <c r="AT212" s="24" t="s">
        <v>160</v>
      </c>
      <c r="AU212" s="24" t="s">
        <v>90</v>
      </c>
      <c r="AY212" s="24" t="s">
        <v>158</v>
      </c>
      <c r="BE212" s="234">
        <f>IF(N212="základní",J212,0)</f>
        <v>0</v>
      </c>
      <c r="BF212" s="234">
        <f>IF(N212="snížená",J212,0)</f>
        <v>0</v>
      </c>
      <c r="BG212" s="234">
        <f>IF(N212="zákl. přenesená",J212,0)</f>
        <v>0</v>
      </c>
      <c r="BH212" s="234">
        <f>IF(N212="sníž. přenesená",J212,0)</f>
        <v>0</v>
      </c>
      <c r="BI212" s="234">
        <f>IF(N212="nulová",J212,0)</f>
        <v>0</v>
      </c>
      <c r="BJ212" s="24" t="s">
        <v>88</v>
      </c>
      <c r="BK212" s="234">
        <f>ROUND(I212*H212,2)</f>
        <v>0</v>
      </c>
      <c r="BL212" s="24" t="s">
        <v>165</v>
      </c>
      <c r="BM212" s="24" t="s">
        <v>292</v>
      </c>
    </row>
    <row r="213" s="1" customFormat="1">
      <c r="B213" s="47"/>
      <c r="C213" s="75"/>
      <c r="D213" s="235" t="s">
        <v>167</v>
      </c>
      <c r="E213" s="75"/>
      <c r="F213" s="236" t="s">
        <v>256</v>
      </c>
      <c r="G213" s="75"/>
      <c r="H213" s="75"/>
      <c r="I213" s="193"/>
      <c r="J213" s="75"/>
      <c r="K213" s="75"/>
      <c r="L213" s="73"/>
      <c r="M213" s="237"/>
      <c r="N213" s="48"/>
      <c r="O213" s="48"/>
      <c r="P213" s="48"/>
      <c r="Q213" s="48"/>
      <c r="R213" s="48"/>
      <c r="S213" s="48"/>
      <c r="T213" s="96"/>
      <c r="AT213" s="24" t="s">
        <v>167</v>
      </c>
      <c r="AU213" s="24" t="s">
        <v>90</v>
      </c>
    </row>
    <row r="214" s="13" customFormat="1">
      <c r="B214" s="260"/>
      <c r="C214" s="261"/>
      <c r="D214" s="235" t="s">
        <v>169</v>
      </c>
      <c r="E214" s="262" t="s">
        <v>37</v>
      </c>
      <c r="F214" s="263" t="s">
        <v>293</v>
      </c>
      <c r="G214" s="261"/>
      <c r="H214" s="262" t="s">
        <v>37</v>
      </c>
      <c r="I214" s="264"/>
      <c r="J214" s="261"/>
      <c r="K214" s="261"/>
      <c r="L214" s="265"/>
      <c r="M214" s="266"/>
      <c r="N214" s="267"/>
      <c r="O214" s="267"/>
      <c r="P214" s="267"/>
      <c r="Q214" s="267"/>
      <c r="R214" s="267"/>
      <c r="S214" s="267"/>
      <c r="T214" s="268"/>
      <c r="AT214" s="269" t="s">
        <v>169</v>
      </c>
      <c r="AU214" s="269" t="s">
        <v>90</v>
      </c>
      <c r="AV214" s="13" t="s">
        <v>88</v>
      </c>
      <c r="AW214" s="13" t="s">
        <v>43</v>
      </c>
      <c r="AX214" s="13" t="s">
        <v>80</v>
      </c>
      <c r="AY214" s="269" t="s">
        <v>158</v>
      </c>
    </row>
    <row r="215" s="11" customFormat="1">
      <c r="B215" s="238"/>
      <c r="C215" s="239"/>
      <c r="D215" s="235" t="s">
        <v>169</v>
      </c>
      <c r="E215" s="240" t="s">
        <v>37</v>
      </c>
      <c r="F215" s="241" t="s">
        <v>294</v>
      </c>
      <c r="G215" s="239"/>
      <c r="H215" s="242">
        <v>330.81700000000001</v>
      </c>
      <c r="I215" s="243"/>
      <c r="J215" s="239"/>
      <c r="K215" s="239"/>
      <c r="L215" s="244"/>
      <c r="M215" s="245"/>
      <c r="N215" s="246"/>
      <c r="O215" s="246"/>
      <c r="P215" s="246"/>
      <c r="Q215" s="246"/>
      <c r="R215" s="246"/>
      <c r="S215" s="246"/>
      <c r="T215" s="247"/>
      <c r="AT215" s="248" t="s">
        <v>169</v>
      </c>
      <c r="AU215" s="248" t="s">
        <v>90</v>
      </c>
      <c r="AV215" s="11" t="s">
        <v>90</v>
      </c>
      <c r="AW215" s="11" t="s">
        <v>43</v>
      </c>
      <c r="AX215" s="11" t="s">
        <v>88</v>
      </c>
      <c r="AY215" s="248" t="s">
        <v>158</v>
      </c>
    </row>
    <row r="216" s="1" customFormat="1" ht="38.25" customHeight="1">
      <c r="B216" s="47"/>
      <c r="C216" s="223" t="s">
        <v>10</v>
      </c>
      <c r="D216" s="223" t="s">
        <v>160</v>
      </c>
      <c r="E216" s="224" t="s">
        <v>295</v>
      </c>
      <c r="F216" s="225" t="s">
        <v>296</v>
      </c>
      <c r="G216" s="226" t="s">
        <v>240</v>
      </c>
      <c r="H216" s="227">
        <v>165.40899999999999</v>
      </c>
      <c r="I216" s="228"/>
      <c r="J216" s="229">
        <f>ROUND(I216*H216,2)</f>
        <v>0</v>
      </c>
      <c r="K216" s="225" t="s">
        <v>164</v>
      </c>
      <c r="L216" s="73"/>
      <c r="M216" s="230" t="s">
        <v>37</v>
      </c>
      <c r="N216" s="231" t="s">
        <v>51</v>
      </c>
      <c r="O216" s="48"/>
      <c r="P216" s="232">
        <f>O216*H216</f>
        <v>0</v>
      </c>
      <c r="Q216" s="232">
        <v>0</v>
      </c>
      <c r="R216" s="232">
        <f>Q216*H216</f>
        <v>0</v>
      </c>
      <c r="S216" s="232">
        <v>0</v>
      </c>
      <c r="T216" s="233">
        <f>S216*H216</f>
        <v>0</v>
      </c>
      <c r="AR216" s="24" t="s">
        <v>165</v>
      </c>
      <c r="AT216" s="24" t="s">
        <v>160</v>
      </c>
      <c r="AU216" s="24" t="s">
        <v>90</v>
      </c>
      <c r="AY216" s="24" t="s">
        <v>158</v>
      </c>
      <c r="BE216" s="234">
        <f>IF(N216="základní",J216,0)</f>
        <v>0</v>
      </c>
      <c r="BF216" s="234">
        <f>IF(N216="snížená",J216,0)</f>
        <v>0</v>
      </c>
      <c r="BG216" s="234">
        <f>IF(N216="zákl. přenesená",J216,0)</f>
        <v>0</v>
      </c>
      <c r="BH216" s="234">
        <f>IF(N216="sníž. přenesená",J216,0)</f>
        <v>0</v>
      </c>
      <c r="BI216" s="234">
        <f>IF(N216="nulová",J216,0)</f>
        <v>0</v>
      </c>
      <c r="BJ216" s="24" t="s">
        <v>88</v>
      </c>
      <c r="BK216" s="234">
        <f>ROUND(I216*H216,2)</f>
        <v>0</v>
      </c>
      <c r="BL216" s="24" t="s">
        <v>165</v>
      </c>
      <c r="BM216" s="24" t="s">
        <v>297</v>
      </c>
    </row>
    <row r="217" s="1" customFormat="1">
      <c r="B217" s="47"/>
      <c r="C217" s="75"/>
      <c r="D217" s="235" t="s">
        <v>167</v>
      </c>
      <c r="E217" s="75"/>
      <c r="F217" s="236" t="s">
        <v>256</v>
      </c>
      <c r="G217" s="75"/>
      <c r="H217" s="75"/>
      <c r="I217" s="193"/>
      <c r="J217" s="75"/>
      <c r="K217" s="75"/>
      <c r="L217" s="73"/>
      <c r="M217" s="237"/>
      <c r="N217" s="48"/>
      <c r="O217" s="48"/>
      <c r="P217" s="48"/>
      <c r="Q217" s="48"/>
      <c r="R217" s="48"/>
      <c r="S217" s="48"/>
      <c r="T217" s="96"/>
      <c r="AT217" s="24" t="s">
        <v>167</v>
      </c>
      <c r="AU217" s="24" t="s">
        <v>90</v>
      </c>
    </row>
    <row r="218" s="11" customFormat="1">
      <c r="B218" s="238"/>
      <c r="C218" s="239"/>
      <c r="D218" s="235" t="s">
        <v>169</v>
      </c>
      <c r="E218" s="240" t="s">
        <v>37</v>
      </c>
      <c r="F218" s="241" t="s">
        <v>298</v>
      </c>
      <c r="G218" s="239"/>
      <c r="H218" s="242">
        <v>165.40899999999999</v>
      </c>
      <c r="I218" s="243"/>
      <c r="J218" s="239"/>
      <c r="K218" s="239"/>
      <c r="L218" s="244"/>
      <c r="M218" s="245"/>
      <c r="N218" s="246"/>
      <c r="O218" s="246"/>
      <c r="P218" s="246"/>
      <c r="Q218" s="246"/>
      <c r="R218" s="246"/>
      <c r="S218" s="246"/>
      <c r="T218" s="247"/>
      <c r="AT218" s="248" t="s">
        <v>169</v>
      </c>
      <c r="AU218" s="248" t="s">
        <v>90</v>
      </c>
      <c r="AV218" s="11" t="s">
        <v>90</v>
      </c>
      <c r="AW218" s="11" t="s">
        <v>43</v>
      </c>
      <c r="AX218" s="11" t="s">
        <v>88</v>
      </c>
      <c r="AY218" s="248" t="s">
        <v>158</v>
      </c>
    </row>
    <row r="219" s="1" customFormat="1" ht="25.5" customHeight="1">
      <c r="B219" s="47"/>
      <c r="C219" s="223" t="s">
        <v>299</v>
      </c>
      <c r="D219" s="223" t="s">
        <v>160</v>
      </c>
      <c r="E219" s="224" t="s">
        <v>300</v>
      </c>
      <c r="F219" s="225" t="s">
        <v>301</v>
      </c>
      <c r="G219" s="226" t="s">
        <v>240</v>
      </c>
      <c r="H219" s="227">
        <v>6</v>
      </c>
      <c r="I219" s="228"/>
      <c r="J219" s="229">
        <f>ROUND(I219*H219,2)</f>
        <v>0</v>
      </c>
      <c r="K219" s="225" t="s">
        <v>164</v>
      </c>
      <c r="L219" s="73"/>
      <c r="M219" s="230" t="s">
        <v>37</v>
      </c>
      <c r="N219" s="231" t="s">
        <v>51</v>
      </c>
      <c r="O219" s="48"/>
      <c r="P219" s="232">
        <f>O219*H219</f>
        <v>0</v>
      </c>
      <c r="Q219" s="232">
        <v>0</v>
      </c>
      <c r="R219" s="232">
        <f>Q219*H219</f>
        <v>0</v>
      </c>
      <c r="S219" s="232">
        <v>0</v>
      </c>
      <c r="T219" s="233">
        <f>S219*H219</f>
        <v>0</v>
      </c>
      <c r="AR219" s="24" t="s">
        <v>165</v>
      </c>
      <c r="AT219" s="24" t="s">
        <v>160</v>
      </c>
      <c r="AU219" s="24" t="s">
        <v>90</v>
      </c>
      <c r="AY219" s="24" t="s">
        <v>158</v>
      </c>
      <c r="BE219" s="234">
        <f>IF(N219="základní",J219,0)</f>
        <v>0</v>
      </c>
      <c r="BF219" s="234">
        <f>IF(N219="snížená",J219,0)</f>
        <v>0</v>
      </c>
      <c r="BG219" s="234">
        <f>IF(N219="zákl. přenesená",J219,0)</f>
        <v>0</v>
      </c>
      <c r="BH219" s="234">
        <f>IF(N219="sníž. přenesená",J219,0)</f>
        <v>0</v>
      </c>
      <c r="BI219" s="234">
        <f>IF(N219="nulová",J219,0)</f>
        <v>0</v>
      </c>
      <c r="BJ219" s="24" t="s">
        <v>88</v>
      </c>
      <c r="BK219" s="234">
        <f>ROUND(I219*H219,2)</f>
        <v>0</v>
      </c>
      <c r="BL219" s="24" t="s">
        <v>165</v>
      </c>
      <c r="BM219" s="24" t="s">
        <v>302</v>
      </c>
    </row>
    <row r="220" s="1" customFormat="1">
      <c r="B220" s="47"/>
      <c r="C220" s="75"/>
      <c r="D220" s="235" t="s">
        <v>167</v>
      </c>
      <c r="E220" s="75"/>
      <c r="F220" s="236" t="s">
        <v>303</v>
      </c>
      <c r="G220" s="75"/>
      <c r="H220" s="75"/>
      <c r="I220" s="193"/>
      <c r="J220" s="75"/>
      <c r="K220" s="75"/>
      <c r="L220" s="73"/>
      <c r="M220" s="237"/>
      <c r="N220" s="48"/>
      <c r="O220" s="48"/>
      <c r="P220" s="48"/>
      <c r="Q220" s="48"/>
      <c r="R220" s="48"/>
      <c r="S220" s="48"/>
      <c r="T220" s="96"/>
      <c r="AT220" s="24" t="s">
        <v>167</v>
      </c>
      <c r="AU220" s="24" t="s">
        <v>90</v>
      </c>
    </row>
    <row r="221" s="11" customFormat="1">
      <c r="B221" s="238"/>
      <c r="C221" s="239"/>
      <c r="D221" s="235" t="s">
        <v>169</v>
      </c>
      <c r="E221" s="240" t="s">
        <v>37</v>
      </c>
      <c r="F221" s="241" t="s">
        <v>304</v>
      </c>
      <c r="G221" s="239"/>
      <c r="H221" s="242">
        <v>1</v>
      </c>
      <c r="I221" s="243"/>
      <c r="J221" s="239"/>
      <c r="K221" s="239"/>
      <c r="L221" s="244"/>
      <c r="M221" s="245"/>
      <c r="N221" s="246"/>
      <c r="O221" s="246"/>
      <c r="P221" s="246"/>
      <c r="Q221" s="246"/>
      <c r="R221" s="246"/>
      <c r="S221" s="246"/>
      <c r="T221" s="247"/>
      <c r="AT221" s="248" t="s">
        <v>169</v>
      </c>
      <c r="AU221" s="248" t="s">
        <v>90</v>
      </c>
      <c r="AV221" s="11" t="s">
        <v>90</v>
      </c>
      <c r="AW221" s="11" t="s">
        <v>43</v>
      </c>
      <c r="AX221" s="11" t="s">
        <v>80</v>
      </c>
      <c r="AY221" s="248" t="s">
        <v>158</v>
      </c>
    </row>
    <row r="222" s="11" customFormat="1">
      <c r="B222" s="238"/>
      <c r="C222" s="239"/>
      <c r="D222" s="235" t="s">
        <v>169</v>
      </c>
      <c r="E222" s="240" t="s">
        <v>37</v>
      </c>
      <c r="F222" s="241" t="s">
        <v>305</v>
      </c>
      <c r="G222" s="239"/>
      <c r="H222" s="242">
        <v>1</v>
      </c>
      <c r="I222" s="243"/>
      <c r="J222" s="239"/>
      <c r="K222" s="239"/>
      <c r="L222" s="244"/>
      <c r="M222" s="245"/>
      <c r="N222" s="246"/>
      <c r="O222" s="246"/>
      <c r="P222" s="246"/>
      <c r="Q222" s="246"/>
      <c r="R222" s="246"/>
      <c r="S222" s="246"/>
      <c r="T222" s="247"/>
      <c r="AT222" s="248" t="s">
        <v>169</v>
      </c>
      <c r="AU222" s="248" t="s">
        <v>90</v>
      </c>
      <c r="AV222" s="11" t="s">
        <v>90</v>
      </c>
      <c r="AW222" s="11" t="s">
        <v>43</v>
      </c>
      <c r="AX222" s="11" t="s">
        <v>80</v>
      </c>
      <c r="AY222" s="248" t="s">
        <v>158</v>
      </c>
    </row>
    <row r="223" s="11" customFormat="1">
      <c r="B223" s="238"/>
      <c r="C223" s="239"/>
      <c r="D223" s="235" t="s">
        <v>169</v>
      </c>
      <c r="E223" s="240" t="s">
        <v>37</v>
      </c>
      <c r="F223" s="241" t="s">
        <v>306</v>
      </c>
      <c r="G223" s="239"/>
      <c r="H223" s="242">
        <v>1</v>
      </c>
      <c r="I223" s="243"/>
      <c r="J223" s="239"/>
      <c r="K223" s="239"/>
      <c r="L223" s="244"/>
      <c r="M223" s="245"/>
      <c r="N223" s="246"/>
      <c r="O223" s="246"/>
      <c r="P223" s="246"/>
      <c r="Q223" s="246"/>
      <c r="R223" s="246"/>
      <c r="S223" s="246"/>
      <c r="T223" s="247"/>
      <c r="AT223" s="248" t="s">
        <v>169</v>
      </c>
      <c r="AU223" s="248" t="s">
        <v>90</v>
      </c>
      <c r="AV223" s="11" t="s">
        <v>90</v>
      </c>
      <c r="AW223" s="11" t="s">
        <v>43</v>
      </c>
      <c r="AX223" s="11" t="s">
        <v>80</v>
      </c>
      <c r="AY223" s="248" t="s">
        <v>158</v>
      </c>
    </row>
    <row r="224" s="11" customFormat="1">
      <c r="B224" s="238"/>
      <c r="C224" s="239"/>
      <c r="D224" s="235" t="s">
        <v>169</v>
      </c>
      <c r="E224" s="240" t="s">
        <v>37</v>
      </c>
      <c r="F224" s="241" t="s">
        <v>307</v>
      </c>
      <c r="G224" s="239"/>
      <c r="H224" s="242">
        <v>1</v>
      </c>
      <c r="I224" s="243"/>
      <c r="J224" s="239"/>
      <c r="K224" s="239"/>
      <c r="L224" s="244"/>
      <c r="M224" s="245"/>
      <c r="N224" s="246"/>
      <c r="O224" s="246"/>
      <c r="P224" s="246"/>
      <c r="Q224" s="246"/>
      <c r="R224" s="246"/>
      <c r="S224" s="246"/>
      <c r="T224" s="247"/>
      <c r="AT224" s="248" t="s">
        <v>169</v>
      </c>
      <c r="AU224" s="248" t="s">
        <v>90</v>
      </c>
      <c r="AV224" s="11" t="s">
        <v>90</v>
      </c>
      <c r="AW224" s="11" t="s">
        <v>43</v>
      </c>
      <c r="AX224" s="11" t="s">
        <v>80</v>
      </c>
      <c r="AY224" s="248" t="s">
        <v>158</v>
      </c>
    </row>
    <row r="225" s="11" customFormat="1">
      <c r="B225" s="238"/>
      <c r="C225" s="239"/>
      <c r="D225" s="235" t="s">
        <v>169</v>
      </c>
      <c r="E225" s="240" t="s">
        <v>37</v>
      </c>
      <c r="F225" s="241" t="s">
        <v>308</v>
      </c>
      <c r="G225" s="239"/>
      <c r="H225" s="242">
        <v>1</v>
      </c>
      <c r="I225" s="243"/>
      <c r="J225" s="239"/>
      <c r="K225" s="239"/>
      <c r="L225" s="244"/>
      <c r="M225" s="245"/>
      <c r="N225" s="246"/>
      <c r="O225" s="246"/>
      <c r="P225" s="246"/>
      <c r="Q225" s="246"/>
      <c r="R225" s="246"/>
      <c r="S225" s="246"/>
      <c r="T225" s="247"/>
      <c r="AT225" s="248" t="s">
        <v>169</v>
      </c>
      <c r="AU225" s="248" t="s">
        <v>90</v>
      </c>
      <c r="AV225" s="11" t="s">
        <v>90</v>
      </c>
      <c r="AW225" s="11" t="s">
        <v>43</v>
      </c>
      <c r="AX225" s="11" t="s">
        <v>80</v>
      </c>
      <c r="AY225" s="248" t="s">
        <v>158</v>
      </c>
    </row>
    <row r="226" s="11" customFormat="1">
      <c r="B226" s="238"/>
      <c r="C226" s="239"/>
      <c r="D226" s="235" t="s">
        <v>169</v>
      </c>
      <c r="E226" s="240" t="s">
        <v>37</v>
      </c>
      <c r="F226" s="241" t="s">
        <v>309</v>
      </c>
      <c r="G226" s="239"/>
      <c r="H226" s="242">
        <v>1</v>
      </c>
      <c r="I226" s="243"/>
      <c r="J226" s="239"/>
      <c r="K226" s="239"/>
      <c r="L226" s="244"/>
      <c r="M226" s="245"/>
      <c r="N226" s="246"/>
      <c r="O226" s="246"/>
      <c r="P226" s="246"/>
      <c r="Q226" s="246"/>
      <c r="R226" s="246"/>
      <c r="S226" s="246"/>
      <c r="T226" s="247"/>
      <c r="AT226" s="248" t="s">
        <v>169</v>
      </c>
      <c r="AU226" s="248" t="s">
        <v>90</v>
      </c>
      <c r="AV226" s="11" t="s">
        <v>90</v>
      </c>
      <c r="AW226" s="11" t="s">
        <v>43</v>
      </c>
      <c r="AX226" s="11" t="s">
        <v>80</v>
      </c>
      <c r="AY226" s="248" t="s">
        <v>158</v>
      </c>
    </row>
    <row r="227" s="12" customFormat="1">
      <c r="B227" s="249"/>
      <c r="C227" s="250"/>
      <c r="D227" s="235" t="s">
        <v>169</v>
      </c>
      <c r="E227" s="251" t="s">
        <v>111</v>
      </c>
      <c r="F227" s="252" t="s">
        <v>180</v>
      </c>
      <c r="G227" s="250"/>
      <c r="H227" s="253">
        <v>6</v>
      </c>
      <c r="I227" s="254"/>
      <c r="J227" s="250"/>
      <c r="K227" s="250"/>
      <c r="L227" s="255"/>
      <c r="M227" s="256"/>
      <c r="N227" s="257"/>
      <c r="O227" s="257"/>
      <c r="P227" s="257"/>
      <c r="Q227" s="257"/>
      <c r="R227" s="257"/>
      <c r="S227" s="257"/>
      <c r="T227" s="258"/>
      <c r="AT227" s="259" t="s">
        <v>169</v>
      </c>
      <c r="AU227" s="259" t="s">
        <v>90</v>
      </c>
      <c r="AV227" s="12" t="s">
        <v>165</v>
      </c>
      <c r="AW227" s="12" t="s">
        <v>43</v>
      </c>
      <c r="AX227" s="12" t="s">
        <v>88</v>
      </c>
      <c r="AY227" s="259" t="s">
        <v>158</v>
      </c>
    </row>
    <row r="228" s="1" customFormat="1" ht="38.25" customHeight="1">
      <c r="B228" s="47"/>
      <c r="C228" s="223" t="s">
        <v>310</v>
      </c>
      <c r="D228" s="223" t="s">
        <v>160</v>
      </c>
      <c r="E228" s="224" t="s">
        <v>311</v>
      </c>
      <c r="F228" s="225" t="s">
        <v>312</v>
      </c>
      <c r="G228" s="226" t="s">
        <v>240</v>
      </c>
      <c r="H228" s="227">
        <v>3</v>
      </c>
      <c r="I228" s="228"/>
      <c r="J228" s="229">
        <f>ROUND(I228*H228,2)</f>
        <v>0</v>
      </c>
      <c r="K228" s="225" t="s">
        <v>164</v>
      </c>
      <c r="L228" s="73"/>
      <c r="M228" s="230" t="s">
        <v>37</v>
      </c>
      <c r="N228" s="231" t="s">
        <v>51</v>
      </c>
      <c r="O228" s="48"/>
      <c r="P228" s="232">
        <f>O228*H228</f>
        <v>0</v>
      </c>
      <c r="Q228" s="232">
        <v>0</v>
      </c>
      <c r="R228" s="232">
        <f>Q228*H228</f>
        <v>0</v>
      </c>
      <c r="S228" s="232">
        <v>0</v>
      </c>
      <c r="T228" s="233">
        <f>S228*H228</f>
        <v>0</v>
      </c>
      <c r="AR228" s="24" t="s">
        <v>165</v>
      </c>
      <c r="AT228" s="24" t="s">
        <v>160</v>
      </c>
      <c r="AU228" s="24" t="s">
        <v>90</v>
      </c>
      <c r="AY228" s="24" t="s">
        <v>158</v>
      </c>
      <c r="BE228" s="234">
        <f>IF(N228="základní",J228,0)</f>
        <v>0</v>
      </c>
      <c r="BF228" s="234">
        <f>IF(N228="snížená",J228,0)</f>
        <v>0</v>
      </c>
      <c r="BG228" s="234">
        <f>IF(N228="zákl. přenesená",J228,0)</f>
        <v>0</v>
      </c>
      <c r="BH228" s="234">
        <f>IF(N228="sníž. přenesená",J228,0)</f>
        <v>0</v>
      </c>
      <c r="BI228" s="234">
        <f>IF(N228="nulová",J228,0)</f>
        <v>0</v>
      </c>
      <c r="BJ228" s="24" t="s">
        <v>88</v>
      </c>
      <c r="BK228" s="234">
        <f>ROUND(I228*H228,2)</f>
        <v>0</v>
      </c>
      <c r="BL228" s="24" t="s">
        <v>165</v>
      </c>
      <c r="BM228" s="24" t="s">
        <v>313</v>
      </c>
    </row>
    <row r="229" s="1" customFormat="1">
      <c r="B229" s="47"/>
      <c r="C229" s="75"/>
      <c r="D229" s="235" t="s">
        <v>167</v>
      </c>
      <c r="E229" s="75"/>
      <c r="F229" s="236" t="s">
        <v>303</v>
      </c>
      <c r="G229" s="75"/>
      <c r="H229" s="75"/>
      <c r="I229" s="193"/>
      <c r="J229" s="75"/>
      <c r="K229" s="75"/>
      <c r="L229" s="73"/>
      <c r="M229" s="237"/>
      <c r="N229" s="48"/>
      <c r="O229" s="48"/>
      <c r="P229" s="48"/>
      <c r="Q229" s="48"/>
      <c r="R229" s="48"/>
      <c r="S229" s="48"/>
      <c r="T229" s="96"/>
      <c r="AT229" s="24" t="s">
        <v>167</v>
      </c>
      <c r="AU229" s="24" t="s">
        <v>90</v>
      </c>
    </row>
    <row r="230" s="11" customFormat="1">
      <c r="B230" s="238"/>
      <c r="C230" s="239"/>
      <c r="D230" s="235" t="s">
        <v>169</v>
      </c>
      <c r="E230" s="240" t="s">
        <v>37</v>
      </c>
      <c r="F230" s="241" t="s">
        <v>314</v>
      </c>
      <c r="G230" s="239"/>
      <c r="H230" s="242">
        <v>3</v>
      </c>
      <c r="I230" s="243"/>
      <c r="J230" s="239"/>
      <c r="K230" s="239"/>
      <c r="L230" s="244"/>
      <c r="M230" s="245"/>
      <c r="N230" s="246"/>
      <c r="O230" s="246"/>
      <c r="P230" s="246"/>
      <c r="Q230" s="246"/>
      <c r="R230" s="246"/>
      <c r="S230" s="246"/>
      <c r="T230" s="247"/>
      <c r="AT230" s="248" t="s">
        <v>169</v>
      </c>
      <c r="AU230" s="248" t="s">
        <v>90</v>
      </c>
      <c r="AV230" s="11" t="s">
        <v>90</v>
      </c>
      <c r="AW230" s="11" t="s">
        <v>43</v>
      </c>
      <c r="AX230" s="11" t="s">
        <v>88</v>
      </c>
      <c r="AY230" s="248" t="s">
        <v>158</v>
      </c>
    </row>
    <row r="231" s="1" customFormat="1" ht="25.5" customHeight="1">
      <c r="B231" s="47"/>
      <c r="C231" s="223" t="s">
        <v>315</v>
      </c>
      <c r="D231" s="223" t="s">
        <v>160</v>
      </c>
      <c r="E231" s="224" t="s">
        <v>316</v>
      </c>
      <c r="F231" s="225" t="s">
        <v>317</v>
      </c>
      <c r="G231" s="226" t="s">
        <v>163</v>
      </c>
      <c r="H231" s="227">
        <v>421.39999999999998</v>
      </c>
      <c r="I231" s="228"/>
      <c r="J231" s="229">
        <f>ROUND(I231*H231,2)</f>
        <v>0</v>
      </c>
      <c r="K231" s="225" t="s">
        <v>164</v>
      </c>
      <c r="L231" s="73"/>
      <c r="M231" s="230" t="s">
        <v>37</v>
      </c>
      <c r="N231" s="231" t="s">
        <v>51</v>
      </c>
      <c r="O231" s="48"/>
      <c r="P231" s="232">
        <f>O231*H231</f>
        <v>0</v>
      </c>
      <c r="Q231" s="232">
        <v>0</v>
      </c>
      <c r="R231" s="232">
        <f>Q231*H231</f>
        <v>0</v>
      </c>
      <c r="S231" s="232">
        <v>0</v>
      </c>
      <c r="T231" s="233">
        <f>S231*H231</f>
        <v>0</v>
      </c>
      <c r="AR231" s="24" t="s">
        <v>165</v>
      </c>
      <c r="AT231" s="24" t="s">
        <v>160</v>
      </c>
      <c r="AU231" s="24" t="s">
        <v>90</v>
      </c>
      <c r="AY231" s="24" t="s">
        <v>158</v>
      </c>
      <c r="BE231" s="234">
        <f>IF(N231="základní",J231,0)</f>
        <v>0</v>
      </c>
      <c r="BF231" s="234">
        <f>IF(N231="snížená",J231,0)</f>
        <v>0</v>
      </c>
      <c r="BG231" s="234">
        <f>IF(N231="zákl. přenesená",J231,0)</f>
        <v>0</v>
      </c>
      <c r="BH231" s="234">
        <f>IF(N231="sníž. přenesená",J231,0)</f>
        <v>0</v>
      </c>
      <c r="BI231" s="234">
        <f>IF(N231="nulová",J231,0)</f>
        <v>0</v>
      </c>
      <c r="BJ231" s="24" t="s">
        <v>88</v>
      </c>
      <c r="BK231" s="234">
        <f>ROUND(I231*H231,2)</f>
        <v>0</v>
      </c>
      <c r="BL231" s="24" t="s">
        <v>165</v>
      </c>
      <c r="BM231" s="24" t="s">
        <v>318</v>
      </c>
    </row>
    <row r="232" s="1" customFormat="1">
      <c r="B232" s="47"/>
      <c r="C232" s="75"/>
      <c r="D232" s="235" t="s">
        <v>167</v>
      </c>
      <c r="E232" s="75"/>
      <c r="F232" s="236" t="s">
        <v>319</v>
      </c>
      <c r="G232" s="75"/>
      <c r="H232" s="75"/>
      <c r="I232" s="193"/>
      <c r="J232" s="75"/>
      <c r="K232" s="75"/>
      <c r="L232" s="73"/>
      <c r="M232" s="237"/>
      <c r="N232" s="48"/>
      <c r="O232" s="48"/>
      <c r="P232" s="48"/>
      <c r="Q232" s="48"/>
      <c r="R232" s="48"/>
      <c r="S232" s="48"/>
      <c r="T232" s="96"/>
      <c r="AT232" s="24" t="s">
        <v>167</v>
      </c>
      <c r="AU232" s="24" t="s">
        <v>90</v>
      </c>
    </row>
    <row r="233" s="13" customFormat="1">
      <c r="B233" s="260"/>
      <c r="C233" s="261"/>
      <c r="D233" s="235" t="s">
        <v>169</v>
      </c>
      <c r="E233" s="262" t="s">
        <v>37</v>
      </c>
      <c r="F233" s="263" t="s">
        <v>257</v>
      </c>
      <c r="G233" s="261"/>
      <c r="H233" s="262" t="s">
        <v>37</v>
      </c>
      <c r="I233" s="264"/>
      <c r="J233" s="261"/>
      <c r="K233" s="261"/>
      <c r="L233" s="265"/>
      <c r="M233" s="266"/>
      <c r="N233" s="267"/>
      <c r="O233" s="267"/>
      <c r="P233" s="267"/>
      <c r="Q233" s="267"/>
      <c r="R233" s="267"/>
      <c r="S233" s="267"/>
      <c r="T233" s="268"/>
      <c r="AT233" s="269" t="s">
        <v>169</v>
      </c>
      <c r="AU233" s="269" t="s">
        <v>90</v>
      </c>
      <c r="AV233" s="13" t="s">
        <v>88</v>
      </c>
      <c r="AW233" s="13" t="s">
        <v>43</v>
      </c>
      <c r="AX233" s="13" t="s">
        <v>80</v>
      </c>
      <c r="AY233" s="269" t="s">
        <v>158</v>
      </c>
    </row>
    <row r="234" s="11" customFormat="1">
      <c r="B234" s="238"/>
      <c r="C234" s="239"/>
      <c r="D234" s="235" t="s">
        <v>169</v>
      </c>
      <c r="E234" s="240" t="s">
        <v>37</v>
      </c>
      <c r="F234" s="241" t="s">
        <v>320</v>
      </c>
      <c r="G234" s="239"/>
      <c r="H234" s="242">
        <v>421.39999999999998</v>
      </c>
      <c r="I234" s="243"/>
      <c r="J234" s="239"/>
      <c r="K234" s="239"/>
      <c r="L234" s="244"/>
      <c r="M234" s="245"/>
      <c r="N234" s="246"/>
      <c r="O234" s="246"/>
      <c r="P234" s="246"/>
      <c r="Q234" s="246"/>
      <c r="R234" s="246"/>
      <c r="S234" s="246"/>
      <c r="T234" s="247"/>
      <c r="AT234" s="248" t="s">
        <v>169</v>
      </c>
      <c r="AU234" s="248" t="s">
        <v>90</v>
      </c>
      <c r="AV234" s="11" t="s">
        <v>90</v>
      </c>
      <c r="AW234" s="11" t="s">
        <v>43</v>
      </c>
      <c r="AX234" s="11" t="s">
        <v>80</v>
      </c>
      <c r="AY234" s="248" t="s">
        <v>158</v>
      </c>
    </row>
    <row r="235" s="12" customFormat="1">
      <c r="B235" s="249"/>
      <c r="C235" s="250"/>
      <c r="D235" s="235" t="s">
        <v>169</v>
      </c>
      <c r="E235" s="251" t="s">
        <v>37</v>
      </c>
      <c r="F235" s="252" t="s">
        <v>180</v>
      </c>
      <c r="G235" s="250"/>
      <c r="H235" s="253">
        <v>421.39999999999998</v>
      </c>
      <c r="I235" s="254"/>
      <c r="J235" s="250"/>
      <c r="K235" s="250"/>
      <c r="L235" s="255"/>
      <c r="M235" s="256"/>
      <c r="N235" s="257"/>
      <c r="O235" s="257"/>
      <c r="P235" s="257"/>
      <c r="Q235" s="257"/>
      <c r="R235" s="257"/>
      <c r="S235" s="257"/>
      <c r="T235" s="258"/>
      <c r="AT235" s="259" t="s">
        <v>169</v>
      </c>
      <c r="AU235" s="259" t="s">
        <v>90</v>
      </c>
      <c r="AV235" s="12" t="s">
        <v>165</v>
      </c>
      <c r="AW235" s="12" t="s">
        <v>43</v>
      </c>
      <c r="AX235" s="12" t="s">
        <v>88</v>
      </c>
      <c r="AY235" s="259" t="s">
        <v>158</v>
      </c>
    </row>
    <row r="236" s="1" customFormat="1" ht="25.5" customHeight="1">
      <c r="B236" s="47"/>
      <c r="C236" s="223" t="s">
        <v>321</v>
      </c>
      <c r="D236" s="223" t="s">
        <v>160</v>
      </c>
      <c r="E236" s="224" t="s">
        <v>322</v>
      </c>
      <c r="F236" s="225" t="s">
        <v>323</v>
      </c>
      <c r="G236" s="226" t="s">
        <v>163</v>
      </c>
      <c r="H236" s="227">
        <v>669.14999999999998</v>
      </c>
      <c r="I236" s="228"/>
      <c r="J236" s="229">
        <f>ROUND(I236*H236,2)</f>
        <v>0</v>
      </c>
      <c r="K236" s="225" t="s">
        <v>164</v>
      </c>
      <c r="L236" s="73"/>
      <c r="M236" s="230" t="s">
        <v>37</v>
      </c>
      <c r="N236" s="231" t="s">
        <v>51</v>
      </c>
      <c r="O236" s="48"/>
      <c r="P236" s="232">
        <f>O236*H236</f>
        <v>0</v>
      </c>
      <c r="Q236" s="232">
        <v>0</v>
      </c>
      <c r="R236" s="232">
        <f>Q236*H236</f>
        <v>0</v>
      </c>
      <c r="S236" s="232">
        <v>0</v>
      </c>
      <c r="T236" s="233">
        <f>S236*H236</f>
        <v>0</v>
      </c>
      <c r="AR236" s="24" t="s">
        <v>165</v>
      </c>
      <c r="AT236" s="24" t="s">
        <v>160</v>
      </c>
      <c r="AU236" s="24" t="s">
        <v>90</v>
      </c>
      <c r="AY236" s="24" t="s">
        <v>158</v>
      </c>
      <c r="BE236" s="234">
        <f>IF(N236="základní",J236,0)</f>
        <v>0</v>
      </c>
      <c r="BF236" s="234">
        <f>IF(N236="snížená",J236,0)</f>
        <v>0</v>
      </c>
      <c r="BG236" s="234">
        <f>IF(N236="zákl. přenesená",J236,0)</f>
        <v>0</v>
      </c>
      <c r="BH236" s="234">
        <f>IF(N236="sníž. přenesená",J236,0)</f>
        <v>0</v>
      </c>
      <c r="BI236" s="234">
        <f>IF(N236="nulová",J236,0)</f>
        <v>0</v>
      </c>
      <c r="BJ236" s="24" t="s">
        <v>88</v>
      </c>
      <c r="BK236" s="234">
        <f>ROUND(I236*H236,2)</f>
        <v>0</v>
      </c>
      <c r="BL236" s="24" t="s">
        <v>165</v>
      </c>
      <c r="BM236" s="24" t="s">
        <v>324</v>
      </c>
    </row>
    <row r="237" s="1" customFormat="1">
      <c r="B237" s="47"/>
      <c r="C237" s="75"/>
      <c r="D237" s="235" t="s">
        <v>167</v>
      </c>
      <c r="E237" s="75"/>
      <c r="F237" s="236" t="s">
        <v>319</v>
      </c>
      <c r="G237" s="75"/>
      <c r="H237" s="75"/>
      <c r="I237" s="193"/>
      <c r="J237" s="75"/>
      <c r="K237" s="75"/>
      <c r="L237" s="73"/>
      <c r="M237" s="237"/>
      <c r="N237" s="48"/>
      <c r="O237" s="48"/>
      <c r="P237" s="48"/>
      <c r="Q237" s="48"/>
      <c r="R237" s="48"/>
      <c r="S237" s="48"/>
      <c r="T237" s="96"/>
      <c r="AT237" s="24" t="s">
        <v>167</v>
      </c>
      <c r="AU237" s="24" t="s">
        <v>90</v>
      </c>
    </row>
    <row r="238" s="13" customFormat="1">
      <c r="B238" s="260"/>
      <c r="C238" s="261"/>
      <c r="D238" s="235" t="s">
        <v>169</v>
      </c>
      <c r="E238" s="262" t="s">
        <v>37</v>
      </c>
      <c r="F238" s="263" t="s">
        <v>267</v>
      </c>
      <c r="G238" s="261"/>
      <c r="H238" s="262" t="s">
        <v>37</v>
      </c>
      <c r="I238" s="264"/>
      <c r="J238" s="261"/>
      <c r="K238" s="261"/>
      <c r="L238" s="265"/>
      <c r="M238" s="266"/>
      <c r="N238" s="267"/>
      <c r="O238" s="267"/>
      <c r="P238" s="267"/>
      <c r="Q238" s="267"/>
      <c r="R238" s="267"/>
      <c r="S238" s="267"/>
      <c r="T238" s="268"/>
      <c r="AT238" s="269" t="s">
        <v>169</v>
      </c>
      <c r="AU238" s="269" t="s">
        <v>90</v>
      </c>
      <c r="AV238" s="13" t="s">
        <v>88</v>
      </c>
      <c r="AW238" s="13" t="s">
        <v>43</v>
      </c>
      <c r="AX238" s="13" t="s">
        <v>80</v>
      </c>
      <c r="AY238" s="269" t="s">
        <v>158</v>
      </c>
    </row>
    <row r="239" s="11" customFormat="1">
      <c r="B239" s="238"/>
      <c r="C239" s="239"/>
      <c r="D239" s="235" t="s">
        <v>169</v>
      </c>
      <c r="E239" s="240" t="s">
        <v>37</v>
      </c>
      <c r="F239" s="241" t="s">
        <v>325</v>
      </c>
      <c r="G239" s="239"/>
      <c r="H239" s="242">
        <v>268.80000000000001</v>
      </c>
      <c r="I239" s="243"/>
      <c r="J239" s="239"/>
      <c r="K239" s="239"/>
      <c r="L239" s="244"/>
      <c r="M239" s="245"/>
      <c r="N239" s="246"/>
      <c r="O239" s="246"/>
      <c r="P239" s="246"/>
      <c r="Q239" s="246"/>
      <c r="R239" s="246"/>
      <c r="S239" s="246"/>
      <c r="T239" s="247"/>
      <c r="AT239" s="248" t="s">
        <v>169</v>
      </c>
      <c r="AU239" s="248" t="s">
        <v>90</v>
      </c>
      <c r="AV239" s="11" t="s">
        <v>90</v>
      </c>
      <c r="AW239" s="11" t="s">
        <v>43</v>
      </c>
      <c r="AX239" s="11" t="s">
        <v>80</v>
      </c>
      <c r="AY239" s="248" t="s">
        <v>158</v>
      </c>
    </row>
    <row r="240" s="13" customFormat="1">
      <c r="B240" s="260"/>
      <c r="C240" s="261"/>
      <c r="D240" s="235" t="s">
        <v>169</v>
      </c>
      <c r="E240" s="262" t="s">
        <v>37</v>
      </c>
      <c r="F240" s="263" t="s">
        <v>272</v>
      </c>
      <c r="G240" s="261"/>
      <c r="H240" s="262" t="s">
        <v>37</v>
      </c>
      <c r="I240" s="264"/>
      <c r="J240" s="261"/>
      <c r="K240" s="261"/>
      <c r="L240" s="265"/>
      <c r="M240" s="266"/>
      <c r="N240" s="267"/>
      <c r="O240" s="267"/>
      <c r="P240" s="267"/>
      <c r="Q240" s="267"/>
      <c r="R240" s="267"/>
      <c r="S240" s="267"/>
      <c r="T240" s="268"/>
      <c r="AT240" s="269" t="s">
        <v>169</v>
      </c>
      <c r="AU240" s="269" t="s">
        <v>90</v>
      </c>
      <c r="AV240" s="13" t="s">
        <v>88</v>
      </c>
      <c r="AW240" s="13" t="s">
        <v>43</v>
      </c>
      <c r="AX240" s="13" t="s">
        <v>80</v>
      </c>
      <c r="AY240" s="269" t="s">
        <v>158</v>
      </c>
    </row>
    <row r="241" s="11" customFormat="1">
      <c r="B241" s="238"/>
      <c r="C241" s="239"/>
      <c r="D241" s="235" t="s">
        <v>169</v>
      </c>
      <c r="E241" s="240" t="s">
        <v>37</v>
      </c>
      <c r="F241" s="241" t="s">
        <v>326</v>
      </c>
      <c r="G241" s="239"/>
      <c r="H241" s="242">
        <v>226.80000000000001</v>
      </c>
      <c r="I241" s="243"/>
      <c r="J241" s="239"/>
      <c r="K241" s="239"/>
      <c r="L241" s="244"/>
      <c r="M241" s="245"/>
      <c r="N241" s="246"/>
      <c r="O241" s="246"/>
      <c r="P241" s="246"/>
      <c r="Q241" s="246"/>
      <c r="R241" s="246"/>
      <c r="S241" s="246"/>
      <c r="T241" s="247"/>
      <c r="AT241" s="248" t="s">
        <v>169</v>
      </c>
      <c r="AU241" s="248" t="s">
        <v>90</v>
      </c>
      <c r="AV241" s="11" t="s">
        <v>90</v>
      </c>
      <c r="AW241" s="11" t="s">
        <v>43</v>
      </c>
      <c r="AX241" s="11" t="s">
        <v>80</v>
      </c>
      <c r="AY241" s="248" t="s">
        <v>158</v>
      </c>
    </row>
    <row r="242" s="13" customFormat="1">
      <c r="B242" s="260"/>
      <c r="C242" s="261"/>
      <c r="D242" s="235" t="s">
        <v>169</v>
      </c>
      <c r="E242" s="262" t="s">
        <v>37</v>
      </c>
      <c r="F242" s="263" t="s">
        <v>277</v>
      </c>
      <c r="G242" s="261"/>
      <c r="H242" s="262" t="s">
        <v>37</v>
      </c>
      <c r="I242" s="264"/>
      <c r="J242" s="261"/>
      <c r="K242" s="261"/>
      <c r="L242" s="265"/>
      <c r="M242" s="266"/>
      <c r="N242" s="267"/>
      <c r="O242" s="267"/>
      <c r="P242" s="267"/>
      <c r="Q242" s="267"/>
      <c r="R242" s="267"/>
      <c r="S242" s="267"/>
      <c r="T242" s="268"/>
      <c r="AT242" s="269" t="s">
        <v>169</v>
      </c>
      <c r="AU242" s="269" t="s">
        <v>90</v>
      </c>
      <c r="AV242" s="13" t="s">
        <v>88</v>
      </c>
      <c r="AW242" s="13" t="s">
        <v>43</v>
      </c>
      <c r="AX242" s="13" t="s">
        <v>80</v>
      </c>
      <c r="AY242" s="269" t="s">
        <v>158</v>
      </c>
    </row>
    <row r="243" s="11" customFormat="1">
      <c r="B243" s="238"/>
      <c r="C243" s="239"/>
      <c r="D243" s="235" t="s">
        <v>169</v>
      </c>
      <c r="E243" s="240" t="s">
        <v>37</v>
      </c>
      <c r="F243" s="241" t="s">
        <v>327</v>
      </c>
      <c r="G243" s="239"/>
      <c r="H243" s="242">
        <v>173.55000000000001</v>
      </c>
      <c r="I243" s="243"/>
      <c r="J243" s="239"/>
      <c r="K243" s="239"/>
      <c r="L243" s="244"/>
      <c r="M243" s="245"/>
      <c r="N243" s="246"/>
      <c r="O243" s="246"/>
      <c r="P243" s="246"/>
      <c r="Q243" s="246"/>
      <c r="R243" s="246"/>
      <c r="S243" s="246"/>
      <c r="T243" s="247"/>
      <c r="AT243" s="248" t="s">
        <v>169</v>
      </c>
      <c r="AU243" s="248" t="s">
        <v>90</v>
      </c>
      <c r="AV243" s="11" t="s">
        <v>90</v>
      </c>
      <c r="AW243" s="11" t="s">
        <v>43</v>
      </c>
      <c r="AX243" s="11" t="s">
        <v>80</v>
      </c>
      <c r="AY243" s="248" t="s">
        <v>158</v>
      </c>
    </row>
    <row r="244" s="12" customFormat="1">
      <c r="B244" s="249"/>
      <c r="C244" s="250"/>
      <c r="D244" s="235" t="s">
        <v>169</v>
      </c>
      <c r="E244" s="251" t="s">
        <v>37</v>
      </c>
      <c r="F244" s="252" t="s">
        <v>180</v>
      </c>
      <c r="G244" s="250"/>
      <c r="H244" s="253">
        <v>669.14999999999998</v>
      </c>
      <c r="I244" s="254"/>
      <c r="J244" s="250"/>
      <c r="K244" s="250"/>
      <c r="L244" s="255"/>
      <c r="M244" s="256"/>
      <c r="N244" s="257"/>
      <c r="O244" s="257"/>
      <c r="P244" s="257"/>
      <c r="Q244" s="257"/>
      <c r="R244" s="257"/>
      <c r="S244" s="257"/>
      <c r="T244" s="258"/>
      <c r="AT244" s="259" t="s">
        <v>169</v>
      </c>
      <c r="AU244" s="259" t="s">
        <v>90</v>
      </c>
      <c r="AV244" s="12" t="s">
        <v>165</v>
      </c>
      <c r="AW244" s="12" t="s">
        <v>43</v>
      </c>
      <c r="AX244" s="12" t="s">
        <v>88</v>
      </c>
      <c r="AY244" s="259" t="s">
        <v>158</v>
      </c>
    </row>
    <row r="245" s="1" customFormat="1" ht="38.25" customHeight="1">
      <c r="B245" s="47"/>
      <c r="C245" s="223" t="s">
        <v>328</v>
      </c>
      <c r="D245" s="223" t="s">
        <v>160</v>
      </c>
      <c r="E245" s="224" t="s">
        <v>329</v>
      </c>
      <c r="F245" s="225" t="s">
        <v>330</v>
      </c>
      <c r="G245" s="226" t="s">
        <v>163</v>
      </c>
      <c r="H245" s="227">
        <v>421.39999999999998</v>
      </c>
      <c r="I245" s="228"/>
      <c r="J245" s="229">
        <f>ROUND(I245*H245,2)</f>
        <v>0</v>
      </c>
      <c r="K245" s="225" t="s">
        <v>164</v>
      </c>
      <c r="L245" s="73"/>
      <c r="M245" s="230" t="s">
        <v>37</v>
      </c>
      <c r="N245" s="231" t="s">
        <v>51</v>
      </c>
      <c r="O245" s="48"/>
      <c r="P245" s="232">
        <f>O245*H245</f>
        <v>0</v>
      </c>
      <c r="Q245" s="232">
        <v>0</v>
      </c>
      <c r="R245" s="232">
        <f>Q245*H245</f>
        <v>0</v>
      </c>
      <c r="S245" s="232">
        <v>0</v>
      </c>
      <c r="T245" s="233">
        <f>S245*H245</f>
        <v>0</v>
      </c>
      <c r="AR245" s="24" t="s">
        <v>165</v>
      </c>
      <c r="AT245" s="24" t="s">
        <v>160</v>
      </c>
      <c r="AU245" s="24" t="s">
        <v>90</v>
      </c>
      <c r="AY245" s="24" t="s">
        <v>158</v>
      </c>
      <c r="BE245" s="234">
        <f>IF(N245="základní",J245,0)</f>
        <v>0</v>
      </c>
      <c r="BF245" s="234">
        <f>IF(N245="snížená",J245,0)</f>
        <v>0</v>
      </c>
      <c r="BG245" s="234">
        <f>IF(N245="zákl. přenesená",J245,0)</f>
        <v>0</v>
      </c>
      <c r="BH245" s="234">
        <f>IF(N245="sníž. přenesená",J245,0)</f>
        <v>0</v>
      </c>
      <c r="BI245" s="234">
        <f>IF(N245="nulová",J245,0)</f>
        <v>0</v>
      </c>
      <c r="BJ245" s="24" t="s">
        <v>88</v>
      </c>
      <c r="BK245" s="234">
        <f>ROUND(I245*H245,2)</f>
        <v>0</v>
      </c>
      <c r="BL245" s="24" t="s">
        <v>165</v>
      </c>
      <c r="BM245" s="24" t="s">
        <v>331</v>
      </c>
    </row>
    <row r="246" s="1" customFormat="1">
      <c r="B246" s="47"/>
      <c r="C246" s="75"/>
      <c r="D246" s="235" t="s">
        <v>167</v>
      </c>
      <c r="E246" s="75"/>
      <c r="F246" s="236" t="s">
        <v>319</v>
      </c>
      <c r="G246" s="75"/>
      <c r="H246" s="75"/>
      <c r="I246" s="193"/>
      <c r="J246" s="75"/>
      <c r="K246" s="75"/>
      <c r="L246" s="73"/>
      <c r="M246" s="237"/>
      <c r="N246" s="48"/>
      <c r="O246" s="48"/>
      <c r="P246" s="48"/>
      <c r="Q246" s="48"/>
      <c r="R246" s="48"/>
      <c r="S246" s="48"/>
      <c r="T246" s="96"/>
      <c r="AT246" s="24" t="s">
        <v>167</v>
      </c>
      <c r="AU246" s="24" t="s">
        <v>90</v>
      </c>
    </row>
    <row r="247" s="13" customFormat="1">
      <c r="B247" s="260"/>
      <c r="C247" s="261"/>
      <c r="D247" s="235" t="s">
        <v>169</v>
      </c>
      <c r="E247" s="262" t="s">
        <v>37</v>
      </c>
      <c r="F247" s="263" t="s">
        <v>257</v>
      </c>
      <c r="G247" s="261"/>
      <c r="H247" s="262" t="s">
        <v>37</v>
      </c>
      <c r="I247" s="264"/>
      <c r="J247" s="261"/>
      <c r="K247" s="261"/>
      <c r="L247" s="265"/>
      <c r="M247" s="266"/>
      <c r="N247" s="267"/>
      <c r="O247" s="267"/>
      <c r="P247" s="267"/>
      <c r="Q247" s="267"/>
      <c r="R247" s="267"/>
      <c r="S247" s="267"/>
      <c r="T247" s="268"/>
      <c r="AT247" s="269" t="s">
        <v>169</v>
      </c>
      <c r="AU247" s="269" t="s">
        <v>90</v>
      </c>
      <c r="AV247" s="13" t="s">
        <v>88</v>
      </c>
      <c r="AW247" s="13" t="s">
        <v>43</v>
      </c>
      <c r="AX247" s="13" t="s">
        <v>80</v>
      </c>
      <c r="AY247" s="269" t="s">
        <v>158</v>
      </c>
    </row>
    <row r="248" s="11" customFormat="1">
      <c r="B248" s="238"/>
      <c r="C248" s="239"/>
      <c r="D248" s="235" t="s">
        <v>169</v>
      </c>
      <c r="E248" s="240" t="s">
        <v>37</v>
      </c>
      <c r="F248" s="241" t="s">
        <v>320</v>
      </c>
      <c r="G248" s="239"/>
      <c r="H248" s="242">
        <v>421.39999999999998</v>
      </c>
      <c r="I248" s="243"/>
      <c r="J248" s="239"/>
      <c r="K248" s="239"/>
      <c r="L248" s="244"/>
      <c r="M248" s="245"/>
      <c r="N248" s="246"/>
      <c r="O248" s="246"/>
      <c r="P248" s="246"/>
      <c r="Q248" s="246"/>
      <c r="R248" s="246"/>
      <c r="S248" s="246"/>
      <c r="T248" s="247"/>
      <c r="AT248" s="248" t="s">
        <v>169</v>
      </c>
      <c r="AU248" s="248" t="s">
        <v>90</v>
      </c>
      <c r="AV248" s="11" t="s">
        <v>90</v>
      </c>
      <c r="AW248" s="11" t="s">
        <v>43</v>
      </c>
      <c r="AX248" s="11" t="s">
        <v>80</v>
      </c>
      <c r="AY248" s="248" t="s">
        <v>158</v>
      </c>
    </row>
    <row r="249" s="12" customFormat="1">
      <c r="B249" s="249"/>
      <c r="C249" s="250"/>
      <c r="D249" s="235" t="s">
        <v>169</v>
      </c>
      <c r="E249" s="251" t="s">
        <v>37</v>
      </c>
      <c r="F249" s="252" t="s">
        <v>180</v>
      </c>
      <c r="G249" s="250"/>
      <c r="H249" s="253">
        <v>421.39999999999998</v>
      </c>
      <c r="I249" s="254"/>
      <c r="J249" s="250"/>
      <c r="K249" s="250"/>
      <c r="L249" s="255"/>
      <c r="M249" s="256"/>
      <c r="N249" s="257"/>
      <c r="O249" s="257"/>
      <c r="P249" s="257"/>
      <c r="Q249" s="257"/>
      <c r="R249" s="257"/>
      <c r="S249" s="257"/>
      <c r="T249" s="258"/>
      <c r="AT249" s="259" t="s">
        <v>169</v>
      </c>
      <c r="AU249" s="259" t="s">
        <v>90</v>
      </c>
      <c r="AV249" s="12" t="s">
        <v>165</v>
      </c>
      <c r="AW249" s="12" t="s">
        <v>43</v>
      </c>
      <c r="AX249" s="12" t="s">
        <v>88</v>
      </c>
      <c r="AY249" s="259" t="s">
        <v>158</v>
      </c>
    </row>
    <row r="250" s="1" customFormat="1" ht="38.25" customHeight="1">
      <c r="B250" s="47"/>
      <c r="C250" s="223" t="s">
        <v>9</v>
      </c>
      <c r="D250" s="223" t="s">
        <v>160</v>
      </c>
      <c r="E250" s="224" t="s">
        <v>332</v>
      </c>
      <c r="F250" s="225" t="s">
        <v>333</v>
      </c>
      <c r="G250" s="226" t="s">
        <v>163</v>
      </c>
      <c r="H250" s="227">
        <v>1338.3</v>
      </c>
      <c r="I250" s="228"/>
      <c r="J250" s="229">
        <f>ROUND(I250*H250,2)</f>
        <v>0</v>
      </c>
      <c r="K250" s="225" t="s">
        <v>164</v>
      </c>
      <c r="L250" s="73"/>
      <c r="M250" s="230" t="s">
        <v>37</v>
      </c>
      <c r="N250" s="231" t="s">
        <v>51</v>
      </c>
      <c r="O250" s="48"/>
      <c r="P250" s="232">
        <f>O250*H250</f>
        <v>0</v>
      </c>
      <c r="Q250" s="232">
        <v>0</v>
      </c>
      <c r="R250" s="232">
        <f>Q250*H250</f>
        <v>0</v>
      </c>
      <c r="S250" s="232">
        <v>0</v>
      </c>
      <c r="T250" s="233">
        <f>S250*H250</f>
        <v>0</v>
      </c>
      <c r="AR250" s="24" t="s">
        <v>165</v>
      </c>
      <c r="AT250" s="24" t="s">
        <v>160</v>
      </c>
      <c r="AU250" s="24" t="s">
        <v>90</v>
      </c>
      <c r="AY250" s="24" t="s">
        <v>158</v>
      </c>
      <c r="BE250" s="234">
        <f>IF(N250="základní",J250,0)</f>
        <v>0</v>
      </c>
      <c r="BF250" s="234">
        <f>IF(N250="snížená",J250,0)</f>
        <v>0</v>
      </c>
      <c r="BG250" s="234">
        <f>IF(N250="zákl. přenesená",J250,0)</f>
        <v>0</v>
      </c>
      <c r="BH250" s="234">
        <f>IF(N250="sníž. přenesená",J250,0)</f>
        <v>0</v>
      </c>
      <c r="BI250" s="234">
        <f>IF(N250="nulová",J250,0)</f>
        <v>0</v>
      </c>
      <c r="BJ250" s="24" t="s">
        <v>88</v>
      </c>
      <c r="BK250" s="234">
        <f>ROUND(I250*H250,2)</f>
        <v>0</v>
      </c>
      <c r="BL250" s="24" t="s">
        <v>165</v>
      </c>
      <c r="BM250" s="24" t="s">
        <v>334</v>
      </c>
    </row>
    <row r="251" s="1" customFormat="1">
      <c r="B251" s="47"/>
      <c r="C251" s="75"/>
      <c r="D251" s="235" t="s">
        <v>167</v>
      </c>
      <c r="E251" s="75"/>
      <c r="F251" s="236" t="s">
        <v>319</v>
      </c>
      <c r="G251" s="75"/>
      <c r="H251" s="75"/>
      <c r="I251" s="193"/>
      <c r="J251" s="75"/>
      <c r="K251" s="75"/>
      <c r="L251" s="73"/>
      <c r="M251" s="237"/>
      <c r="N251" s="48"/>
      <c r="O251" s="48"/>
      <c r="P251" s="48"/>
      <c r="Q251" s="48"/>
      <c r="R251" s="48"/>
      <c r="S251" s="48"/>
      <c r="T251" s="96"/>
      <c r="AT251" s="24" t="s">
        <v>167</v>
      </c>
      <c r="AU251" s="24" t="s">
        <v>90</v>
      </c>
    </row>
    <row r="252" s="13" customFormat="1">
      <c r="B252" s="260"/>
      <c r="C252" s="261"/>
      <c r="D252" s="235" t="s">
        <v>169</v>
      </c>
      <c r="E252" s="262" t="s">
        <v>37</v>
      </c>
      <c r="F252" s="263" t="s">
        <v>267</v>
      </c>
      <c r="G252" s="261"/>
      <c r="H252" s="262" t="s">
        <v>37</v>
      </c>
      <c r="I252" s="264"/>
      <c r="J252" s="261"/>
      <c r="K252" s="261"/>
      <c r="L252" s="265"/>
      <c r="M252" s="266"/>
      <c r="N252" s="267"/>
      <c r="O252" s="267"/>
      <c r="P252" s="267"/>
      <c r="Q252" s="267"/>
      <c r="R252" s="267"/>
      <c r="S252" s="267"/>
      <c r="T252" s="268"/>
      <c r="AT252" s="269" t="s">
        <v>169</v>
      </c>
      <c r="AU252" s="269" t="s">
        <v>90</v>
      </c>
      <c r="AV252" s="13" t="s">
        <v>88</v>
      </c>
      <c r="AW252" s="13" t="s">
        <v>43</v>
      </c>
      <c r="AX252" s="13" t="s">
        <v>80</v>
      </c>
      <c r="AY252" s="269" t="s">
        <v>158</v>
      </c>
    </row>
    <row r="253" s="11" customFormat="1">
      <c r="B253" s="238"/>
      <c r="C253" s="239"/>
      <c r="D253" s="235" t="s">
        <v>169</v>
      </c>
      <c r="E253" s="240" t="s">
        <v>37</v>
      </c>
      <c r="F253" s="241" t="s">
        <v>335</v>
      </c>
      <c r="G253" s="239"/>
      <c r="H253" s="242">
        <v>537.60000000000002</v>
      </c>
      <c r="I253" s="243"/>
      <c r="J253" s="239"/>
      <c r="K253" s="239"/>
      <c r="L253" s="244"/>
      <c r="M253" s="245"/>
      <c r="N253" s="246"/>
      <c r="O253" s="246"/>
      <c r="P253" s="246"/>
      <c r="Q253" s="246"/>
      <c r="R253" s="246"/>
      <c r="S253" s="246"/>
      <c r="T253" s="247"/>
      <c r="AT253" s="248" t="s">
        <v>169</v>
      </c>
      <c r="AU253" s="248" t="s">
        <v>90</v>
      </c>
      <c r="AV253" s="11" t="s">
        <v>90</v>
      </c>
      <c r="AW253" s="11" t="s">
        <v>43</v>
      </c>
      <c r="AX253" s="11" t="s">
        <v>80</v>
      </c>
      <c r="AY253" s="248" t="s">
        <v>158</v>
      </c>
    </row>
    <row r="254" s="13" customFormat="1">
      <c r="B254" s="260"/>
      <c r="C254" s="261"/>
      <c r="D254" s="235" t="s">
        <v>169</v>
      </c>
      <c r="E254" s="262" t="s">
        <v>37</v>
      </c>
      <c r="F254" s="263" t="s">
        <v>272</v>
      </c>
      <c r="G254" s="261"/>
      <c r="H254" s="262" t="s">
        <v>37</v>
      </c>
      <c r="I254" s="264"/>
      <c r="J254" s="261"/>
      <c r="K254" s="261"/>
      <c r="L254" s="265"/>
      <c r="M254" s="266"/>
      <c r="N254" s="267"/>
      <c r="O254" s="267"/>
      <c r="P254" s="267"/>
      <c r="Q254" s="267"/>
      <c r="R254" s="267"/>
      <c r="S254" s="267"/>
      <c r="T254" s="268"/>
      <c r="AT254" s="269" t="s">
        <v>169</v>
      </c>
      <c r="AU254" s="269" t="s">
        <v>90</v>
      </c>
      <c r="AV254" s="13" t="s">
        <v>88</v>
      </c>
      <c r="AW254" s="13" t="s">
        <v>43</v>
      </c>
      <c r="AX254" s="13" t="s">
        <v>80</v>
      </c>
      <c r="AY254" s="269" t="s">
        <v>158</v>
      </c>
    </row>
    <row r="255" s="11" customFormat="1">
      <c r="B255" s="238"/>
      <c r="C255" s="239"/>
      <c r="D255" s="235" t="s">
        <v>169</v>
      </c>
      <c r="E255" s="240" t="s">
        <v>37</v>
      </c>
      <c r="F255" s="241" t="s">
        <v>336</v>
      </c>
      <c r="G255" s="239"/>
      <c r="H255" s="242">
        <v>453.60000000000002</v>
      </c>
      <c r="I255" s="243"/>
      <c r="J255" s="239"/>
      <c r="K255" s="239"/>
      <c r="L255" s="244"/>
      <c r="M255" s="245"/>
      <c r="N255" s="246"/>
      <c r="O255" s="246"/>
      <c r="P255" s="246"/>
      <c r="Q255" s="246"/>
      <c r="R255" s="246"/>
      <c r="S255" s="246"/>
      <c r="T255" s="247"/>
      <c r="AT255" s="248" t="s">
        <v>169</v>
      </c>
      <c r="AU255" s="248" t="s">
        <v>90</v>
      </c>
      <c r="AV255" s="11" t="s">
        <v>90</v>
      </c>
      <c r="AW255" s="11" t="s">
        <v>43</v>
      </c>
      <c r="AX255" s="11" t="s">
        <v>80</v>
      </c>
      <c r="AY255" s="248" t="s">
        <v>158</v>
      </c>
    </row>
    <row r="256" s="13" customFormat="1">
      <c r="B256" s="260"/>
      <c r="C256" s="261"/>
      <c r="D256" s="235" t="s">
        <v>169</v>
      </c>
      <c r="E256" s="262" t="s">
        <v>37</v>
      </c>
      <c r="F256" s="263" t="s">
        <v>277</v>
      </c>
      <c r="G256" s="261"/>
      <c r="H256" s="262" t="s">
        <v>37</v>
      </c>
      <c r="I256" s="264"/>
      <c r="J256" s="261"/>
      <c r="K256" s="261"/>
      <c r="L256" s="265"/>
      <c r="M256" s="266"/>
      <c r="N256" s="267"/>
      <c r="O256" s="267"/>
      <c r="P256" s="267"/>
      <c r="Q256" s="267"/>
      <c r="R256" s="267"/>
      <c r="S256" s="267"/>
      <c r="T256" s="268"/>
      <c r="AT256" s="269" t="s">
        <v>169</v>
      </c>
      <c r="AU256" s="269" t="s">
        <v>90</v>
      </c>
      <c r="AV256" s="13" t="s">
        <v>88</v>
      </c>
      <c r="AW256" s="13" t="s">
        <v>43</v>
      </c>
      <c r="AX256" s="13" t="s">
        <v>80</v>
      </c>
      <c r="AY256" s="269" t="s">
        <v>158</v>
      </c>
    </row>
    <row r="257" s="11" customFormat="1">
      <c r="B257" s="238"/>
      <c r="C257" s="239"/>
      <c r="D257" s="235" t="s">
        <v>169</v>
      </c>
      <c r="E257" s="240" t="s">
        <v>37</v>
      </c>
      <c r="F257" s="241" t="s">
        <v>337</v>
      </c>
      <c r="G257" s="239"/>
      <c r="H257" s="242">
        <v>347.10000000000002</v>
      </c>
      <c r="I257" s="243"/>
      <c r="J257" s="239"/>
      <c r="K257" s="239"/>
      <c r="L257" s="244"/>
      <c r="M257" s="245"/>
      <c r="N257" s="246"/>
      <c r="O257" s="246"/>
      <c r="P257" s="246"/>
      <c r="Q257" s="246"/>
      <c r="R257" s="246"/>
      <c r="S257" s="246"/>
      <c r="T257" s="247"/>
      <c r="AT257" s="248" t="s">
        <v>169</v>
      </c>
      <c r="AU257" s="248" t="s">
        <v>90</v>
      </c>
      <c r="AV257" s="11" t="s">
        <v>90</v>
      </c>
      <c r="AW257" s="11" t="s">
        <v>43</v>
      </c>
      <c r="AX257" s="11" t="s">
        <v>80</v>
      </c>
      <c r="AY257" s="248" t="s">
        <v>158</v>
      </c>
    </row>
    <row r="258" s="12" customFormat="1">
      <c r="B258" s="249"/>
      <c r="C258" s="250"/>
      <c r="D258" s="235" t="s">
        <v>169</v>
      </c>
      <c r="E258" s="251" t="s">
        <v>37</v>
      </c>
      <c r="F258" s="252" t="s">
        <v>180</v>
      </c>
      <c r="G258" s="250"/>
      <c r="H258" s="253">
        <v>1338.3</v>
      </c>
      <c r="I258" s="254"/>
      <c r="J258" s="250"/>
      <c r="K258" s="250"/>
      <c r="L258" s="255"/>
      <c r="M258" s="256"/>
      <c r="N258" s="257"/>
      <c r="O258" s="257"/>
      <c r="P258" s="257"/>
      <c r="Q258" s="257"/>
      <c r="R258" s="257"/>
      <c r="S258" s="257"/>
      <c r="T258" s="258"/>
      <c r="AT258" s="259" t="s">
        <v>169</v>
      </c>
      <c r="AU258" s="259" t="s">
        <v>90</v>
      </c>
      <c r="AV258" s="12" t="s">
        <v>165</v>
      </c>
      <c r="AW258" s="12" t="s">
        <v>43</v>
      </c>
      <c r="AX258" s="12" t="s">
        <v>88</v>
      </c>
      <c r="AY258" s="259" t="s">
        <v>158</v>
      </c>
    </row>
    <row r="259" s="1" customFormat="1" ht="38.25" customHeight="1">
      <c r="B259" s="47"/>
      <c r="C259" s="223" t="s">
        <v>338</v>
      </c>
      <c r="D259" s="223" t="s">
        <v>160</v>
      </c>
      <c r="E259" s="224" t="s">
        <v>339</v>
      </c>
      <c r="F259" s="225" t="s">
        <v>340</v>
      </c>
      <c r="G259" s="226" t="s">
        <v>240</v>
      </c>
      <c r="H259" s="227">
        <v>96.805000000000007</v>
      </c>
      <c r="I259" s="228"/>
      <c r="J259" s="229">
        <f>ROUND(I259*H259,2)</f>
        <v>0</v>
      </c>
      <c r="K259" s="225" t="s">
        <v>164</v>
      </c>
      <c r="L259" s="73"/>
      <c r="M259" s="230" t="s">
        <v>37</v>
      </c>
      <c r="N259" s="231" t="s">
        <v>51</v>
      </c>
      <c r="O259" s="48"/>
      <c r="P259" s="232">
        <f>O259*H259</f>
        <v>0</v>
      </c>
      <c r="Q259" s="232">
        <v>0</v>
      </c>
      <c r="R259" s="232">
        <f>Q259*H259</f>
        <v>0</v>
      </c>
      <c r="S259" s="232">
        <v>0</v>
      </c>
      <c r="T259" s="233">
        <f>S259*H259</f>
        <v>0</v>
      </c>
      <c r="AR259" s="24" t="s">
        <v>165</v>
      </c>
      <c r="AT259" s="24" t="s">
        <v>160</v>
      </c>
      <c r="AU259" s="24" t="s">
        <v>90</v>
      </c>
      <c r="AY259" s="24" t="s">
        <v>158</v>
      </c>
      <c r="BE259" s="234">
        <f>IF(N259="základní",J259,0)</f>
        <v>0</v>
      </c>
      <c r="BF259" s="234">
        <f>IF(N259="snížená",J259,0)</f>
        <v>0</v>
      </c>
      <c r="BG259" s="234">
        <f>IF(N259="zákl. přenesená",J259,0)</f>
        <v>0</v>
      </c>
      <c r="BH259" s="234">
        <f>IF(N259="sníž. přenesená",J259,0)</f>
        <v>0</v>
      </c>
      <c r="BI259" s="234">
        <f>IF(N259="nulová",J259,0)</f>
        <v>0</v>
      </c>
      <c r="BJ259" s="24" t="s">
        <v>88</v>
      </c>
      <c r="BK259" s="234">
        <f>ROUND(I259*H259,2)</f>
        <v>0</v>
      </c>
      <c r="BL259" s="24" t="s">
        <v>165</v>
      </c>
      <c r="BM259" s="24" t="s">
        <v>341</v>
      </c>
    </row>
    <row r="260" s="1" customFormat="1">
      <c r="B260" s="47"/>
      <c r="C260" s="75"/>
      <c r="D260" s="235" t="s">
        <v>167</v>
      </c>
      <c r="E260" s="75"/>
      <c r="F260" s="236" t="s">
        <v>342</v>
      </c>
      <c r="G260" s="75"/>
      <c r="H260" s="75"/>
      <c r="I260" s="193"/>
      <c r="J260" s="75"/>
      <c r="K260" s="75"/>
      <c r="L260" s="73"/>
      <c r="M260" s="237"/>
      <c r="N260" s="48"/>
      <c r="O260" s="48"/>
      <c r="P260" s="48"/>
      <c r="Q260" s="48"/>
      <c r="R260" s="48"/>
      <c r="S260" s="48"/>
      <c r="T260" s="96"/>
      <c r="AT260" s="24" t="s">
        <v>167</v>
      </c>
      <c r="AU260" s="24" t="s">
        <v>90</v>
      </c>
    </row>
    <row r="261" s="13" customFormat="1">
      <c r="B261" s="260"/>
      <c r="C261" s="261"/>
      <c r="D261" s="235" t="s">
        <v>169</v>
      </c>
      <c r="E261" s="262" t="s">
        <v>37</v>
      </c>
      <c r="F261" s="263" t="s">
        <v>257</v>
      </c>
      <c r="G261" s="261"/>
      <c r="H261" s="262" t="s">
        <v>37</v>
      </c>
      <c r="I261" s="264"/>
      <c r="J261" s="261"/>
      <c r="K261" s="261"/>
      <c r="L261" s="265"/>
      <c r="M261" s="266"/>
      <c r="N261" s="267"/>
      <c r="O261" s="267"/>
      <c r="P261" s="267"/>
      <c r="Q261" s="267"/>
      <c r="R261" s="267"/>
      <c r="S261" s="267"/>
      <c r="T261" s="268"/>
      <c r="AT261" s="269" t="s">
        <v>169</v>
      </c>
      <c r="AU261" s="269" t="s">
        <v>90</v>
      </c>
      <c r="AV261" s="13" t="s">
        <v>88</v>
      </c>
      <c r="AW261" s="13" t="s">
        <v>43</v>
      </c>
      <c r="AX261" s="13" t="s">
        <v>80</v>
      </c>
      <c r="AY261" s="269" t="s">
        <v>158</v>
      </c>
    </row>
    <row r="262" s="11" customFormat="1">
      <c r="B262" s="238"/>
      <c r="C262" s="239"/>
      <c r="D262" s="235" t="s">
        <v>169</v>
      </c>
      <c r="E262" s="240" t="s">
        <v>37</v>
      </c>
      <c r="F262" s="241" t="s">
        <v>258</v>
      </c>
      <c r="G262" s="239"/>
      <c r="H262" s="242">
        <v>231.77000000000001</v>
      </c>
      <c r="I262" s="243"/>
      <c r="J262" s="239"/>
      <c r="K262" s="239"/>
      <c r="L262" s="244"/>
      <c r="M262" s="245"/>
      <c r="N262" s="246"/>
      <c r="O262" s="246"/>
      <c r="P262" s="246"/>
      <c r="Q262" s="246"/>
      <c r="R262" s="246"/>
      <c r="S262" s="246"/>
      <c r="T262" s="247"/>
      <c r="AT262" s="248" t="s">
        <v>169</v>
      </c>
      <c r="AU262" s="248" t="s">
        <v>90</v>
      </c>
      <c r="AV262" s="11" t="s">
        <v>90</v>
      </c>
      <c r="AW262" s="11" t="s">
        <v>43</v>
      </c>
      <c r="AX262" s="11" t="s">
        <v>80</v>
      </c>
      <c r="AY262" s="248" t="s">
        <v>158</v>
      </c>
    </row>
    <row r="263" s="11" customFormat="1">
      <c r="B263" s="238"/>
      <c r="C263" s="239"/>
      <c r="D263" s="235" t="s">
        <v>169</v>
      </c>
      <c r="E263" s="240" t="s">
        <v>37</v>
      </c>
      <c r="F263" s="241" t="s">
        <v>259</v>
      </c>
      <c r="G263" s="239"/>
      <c r="H263" s="242">
        <v>4.4370000000000003</v>
      </c>
      <c r="I263" s="243"/>
      <c r="J263" s="239"/>
      <c r="K263" s="239"/>
      <c r="L263" s="244"/>
      <c r="M263" s="245"/>
      <c r="N263" s="246"/>
      <c r="O263" s="246"/>
      <c r="P263" s="246"/>
      <c r="Q263" s="246"/>
      <c r="R263" s="246"/>
      <c r="S263" s="246"/>
      <c r="T263" s="247"/>
      <c r="AT263" s="248" t="s">
        <v>169</v>
      </c>
      <c r="AU263" s="248" t="s">
        <v>90</v>
      </c>
      <c r="AV263" s="11" t="s">
        <v>90</v>
      </c>
      <c r="AW263" s="11" t="s">
        <v>43</v>
      </c>
      <c r="AX263" s="11" t="s">
        <v>80</v>
      </c>
      <c r="AY263" s="248" t="s">
        <v>158</v>
      </c>
    </row>
    <row r="264" s="11" customFormat="1">
      <c r="B264" s="238"/>
      <c r="C264" s="239"/>
      <c r="D264" s="235" t="s">
        <v>169</v>
      </c>
      <c r="E264" s="240" t="s">
        <v>37</v>
      </c>
      <c r="F264" s="241" t="s">
        <v>260</v>
      </c>
      <c r="G264" s="239"/>
      <c r="H264" s="242">
        <v>3.6899999999999999</v>
      </c>
      <c r="I264" s="243"/>
      <c r="J264" s="239"/>
      <c r="K264" s="239"/>
      <c r="L264" s="244"/>
      <c r="M264" s="245"/>
      <c r="N264" s="246"/>
      <c r="O264" s="246"/>
      <c r="P264" s="246"/>
      <c r="Q264" s="246"/>
      <c r="R264" s="246"/>
      <c r="S264" s="246"/>
      <c r="T264" s="247"/>
      <c r="AT264" s="248" t="s">
        <v>169</v>
      </c>
      <c r="AU264" s="248" t="s">
        <v>90</v>
      </c>
      <c r="AV264" s="11" t="s">
        <v>90</v>
      </c>
      <c r="AW264" s="11" t="s">
        <v>43</v>
      </c>
      <c r="AX264" s="11" t="s">
        <v>80</v>
      </c>
      <c r="AY264" s="248" t="s">
        <v>158</v>
      </c>
    </row>
    <row r="265" s="11" customFormat="1">
      <c r="B265" s="238"/>
      <c r="C265" s="239"/>
      <c r="D265" s="235" t="s">
        <v>169</v>
      </c>
      <c r="E265" s="240" t="s">
        <v>37</v>
      </c>
      <c r="F265" s="241" t="s">
        <v>261</v>
      </c>
      <c r="G265" s="239"/>
      <c r="H265" s="242">
        <v>5.1479999999999997</v>
      </c>
      <c r="I265" s="243"/>
      <c r="J265" s="239"/>
      <c r="K265" s="239"/>
      <c r="L265" s="244"/>
      <c r="M265" s="245"/>
      <c r="N265" s="246"/>
      <c r="O265" s="246"/>
      <c r="P265" s="246"/>
      <c r="Q265" s="246"/>
      <c r="R265" s="246"/>
      <c r="S265" s="246"/>
      <c r="T265" s="247"/>
      <c r="AT265" s="248" t="s">
        <v>169</v>
      </c>
      <c r="AU265" s="248" t="s">
        <v>90</v>
      </c>
      <c r="AV265" s="11" t="s">
        <v>90</v>
      </c>
      <c r="AW265" s="11" t="s">
        <v>43</v>
      </c>
      <c r="AX265" s="11" t="s">
        <v>80</v>
      </c>
      <c r="AY265" s="248" t="s">
        <v>158</v>
      </c>
    </row>
    <row r="266" s="13" customFormat="1">
      <c r="B266" s="260"/>
      <c r="C266" s="261"/>
      <c r="D266" s="235" t="s">
        <v>169</v>
      </c>
      <c r="E266" s="262" t="s">
        <v>37</v>
      </c>
      <c r="F266" s="263" t="s">
        <v>262</v>
      </c>
      <c r="G266" s="261"/>
      <c r="H266" s="262" t="s">
        <v>37</v>
      </c>
      <c r="I266" s="264"/>
      <c r="J266" s="261"/>
      <c r="K266" s="261"/>
      <c r="L266" s="265"/>
      <c r="M266" s="266"/>
      <c r="N266" s="267"/>
      <c r="O266" s="267"/>
      <c r="P266" s="267"/>
      <c r="Q266" s="267"/>
      <c r="R266" s="267"/>
      <c r="S266" s="267"/>
      <c r="T266" s="268"/>
      <c r="AT266" s="269" t="s">
        <v>169</v>
      </c>
      <c r="AU266" s="269" t="s">
        <v>90</v>
      </c>
      <c r="AV266" s="13" t="s">
        <v>88</v>
      </c>
      <c r="AW266" s="13" t="s">
        <v>43</v>
      </c>
      <c r="AX266" s="13" t="s">
        <v>80</v>
      </c>
      <c r="AY266" s="269" t="s">
        <v>158</v>
      </c>
    </row>
    <row r="267" s="11" customFormat="1">
      <c r="B267" s="238"/>
      <c r="C267" s="239"/>
      <c r="D267" s="235" t="s">
        <v>169</v>
      </c>
      <c r="E267" s="240" t="s">
        <v>37</v>
      </c>
      <c r="F267" s="241" t="s">
        <v>343</v>
      </c>
      <c r="G267" s="239"/>
      <c r="H267" s="242">
        <v>-48.509999999999998</v>
      </c>
      <c r="I267" s="243"/>
      <c r="J267" s="239"/>
      <c r="K267" s="239"/>
      <c r="L267" s="244"/>
      <c r="M267" s="245"/>
      <c r="N267" s="246"/>
      <c r="O267" s="246"/>
      <c r="P267" s="246"/>
      <c r="Q267" s="246"/>
      <c r="R267" s="246"/>
      <c r="S267" s="246"/>
      <c r="T267" s="247"/>
      <c r="AT267" s="248" t="s">
        <v>169</v>
      </c>
      <c r="AU267" s="248" t="s">
        <v>90</v>
      </c>
      <c r="AV267" s="11" t="s">
        <v>90</v>
      </c>
      <c r="AW267" s="11" t="s">
        <v>43</v>
      </c>
      <c r="AX267" s="11" t="s">
        <v>80</v>
      </c>
      <c r="AY267" s="248" t="s">
        <v>158</v>
      </c>
    </row>
    <row r="268" s="11" customFormat="1">
      <c r="B268" s="238"/>
      <c r="C268" s="239"/>
      <c r="D268" s="235" t="s">
        <v>169</v>
      </c>
      <c r="E268" s="240" t="s">
        <v>37</v>
      </c>
      <c r="F268" s="241" t="s">
        <v>344</v>
      </c>
      <c r="G268" s="239"/>
      <c r="H268" s="242">
        <v>-1.3049999999999999</v>
      </c>
      <c r="I268" s="243"/>
      <c r="J268" s="239"/>
      <c r="K268" s="239"/>
      <c r="L268" s="244"/>
      <c r="M268" s="245"/>
      <c r="N268" s="246"/>
      <c r="O268" s="246"/>
      <c r="P268" s="246"/>
      <c r="Q268" s="246"/>
      <c r="R268" s="246"/>
      <c r="S268" s="246"/>
      <c r="T268" s="247"/>
      <c r="AT268" s="248" t="s">
        <v>169</v>
      </c>
      <c r="AU268" s="248" t="s">
        <v>90</v>
      </c>
      <c r="AV268" s="11" t="s">
        <v>90</v>
      </c>
      <c r="AW268" s="11" t="s">
        <v>43</v>
      </c>
      <c r="AX268" s="11" t="s">
        <v>80</v>
      </c>
      <c r="AY268" s="248" t="s">
        <v>158</v>
      </c>
    </row>
    <row r="269" s="11" customFormat="1">
      <c r="B269" s="238"/>
      <c r="C269" s="239"/>
      <c r="D269" s="235" t="s">
        <v>169</v>
      </c>
      <c r="E269" s="240" t="s">
        <v>37</v>
      </c>
      <c r="F269" s="241" t="s">
        <v>345</v>
      </c>
      <c r="G269" s="239"/>
      <c r="H269" s="242">
        <v>-0.81000000000000005</v>
      </c>
      <c r="I269" s="243"/>
      <c r="J269" s="239"/>
      <c r="K269" s="239"/>
      <c r="L269" s="244"/>
      <c r="M269" s="245"/>
      <c r="N269" s="246"/>
      <c r="O269" s="246"/>
      <c r="P269" s="246"/>
      <c r="Q269" s="246"/>
      <c r="R269" s="246"/>
      <c r="S269" s="246"/>
      <c r="T269" s="247"/>
      <c r="AT269" s="248" t="s">
        <v>169</v>
      </c>
      <c r="AU269" s="248" t="s">
        <v>90</v>
      </c>
      <c r="AV269" s="11" t="s">
        <v>90</v>
      </c>
      <c r="AW269" s="11" t="s">
        <v>43</v>
      </c>
      <c r="AX269" s="11" t="s">
        <v>80</v>
      </c>
      <c r="AY269" s="248" t="s">
        <v>158</v>
      </c>
    </row>
    <row r="270" s="11" customFormat="1">
      <c r="B270" s="238"/>
      <c r="C270" s="239"/>
      <c r="D270" s="235" t="s">
        <v>169</v>
      </c>
      <c r="E270" s="240" t="s">
        <v>37</v>
      </c>
      <c r="F270" s="241" t="s">
        <v>346</v>
      </c>
      <c r="G270" s="239"/>
      <c r="H270" s="242">
        <v>-0.81000000000000005</v>
      </c>
      <c r="I270" s="243"/>
      <c r="J270" s="239"/>
      <c r="K270" s="239"/>
      <c r="L270" s="244"/>
      <c r="M270" s="245"/>
      <c r="N270" s="246"/>
      <c r="O270" s="246"/>
      <c r="P270" s="246"/>
      <c r="Q270" s="246"/>
      <c r="R270" s="246"/>
      <c r="S270" s="246"/>
      <c r="T270" s="247"/>
      <c r="AT270" s="248" t="s">
        <v>169</v>
      </c>
      <c r="AU270" s="248" t="s">
        <v>90</v>
      </c>
      <c r="AV270" s="11" t="s">
        <v>90</v>
      </c>
      <c r="AW270" s="11" t="s">
        <v>43</v>
      </c>
      <c r="AX270" s="11" t="s">
        <v>80</v>
      </c>
      <c r="AY270" s="248" t="s">
        <v>158</v>
      </c>
    </row>
    <row r="271" s="12" customFormat="1">
      <c r="B271" s="249"/>
      <c r="C271" s="250"/>
      <c r="D271" s="235" t="s">
        <v>169</v>
      </c>
      <c r="E271" s="251" t="s">
        <v>37</v>
      </c>
      <c r="F271" s="252" t="s">
        <v>180</v>
      </c>
      <c r="G271" s="250"/>
      <c r="H271" s="253">
        <v>193.61000000000001</v>
      </c>
      <c r="I271" s="254"/>
      <c r="J271" s="250"/>
      <c r="K271" s="250"/>
      <c r="L271" s="255"/>
      <c r="M271" s="256"/>
      <c r="N271" s="257"/>
      <c r="O271" s="257"/>
      <c r="P271" s="257"/>
      <c r="Q271" s="257"/>
      <c r="R271" s="257"/>
      <c r="S271" s="257"/>
      <c r="T271" s="258"/>
      <c r="AT271" s="259" t="s">
        <v>169</v>
      </c>
      <c r="AU271" s="259" t="s">
        <v>90</v>
      </c>
      <c r="AV271" s="12" t="s">
        <v>165</v>
      </c>
      <c r="AW271" s="12" t="s">
        <v>43</v>
      </c>
      <c r="AX271" s="12" t="s">
        <v>88</v>
      </c>
      <c r="AY271" s="259" t="s">
        <v>158</v>
      </c>
    </row>
    <row r="272" s="11" customFormat="1">
      <c r="B272" s="238"/>
      <c r="C272" s="239"/>
      <c r="D272" s="235" t="s">
        <v>169</v>
      </c>
      <c r="E272" s="239"/>
      <c r="F272" s="241" t="s">
        <v>347</v>
      </c>
      <c r="G272" s="239"/>
      <c r="H272" s="242">
        <v>96.805000000000007</v>
      </c>
      <c r="I272" s="243"/>
      <c r="J272" s="239"/>
      <c r="K272" s="239"/>
      <c r="L272" s="244"/>
      <c r="M272" s="245"/>
      <c r="N272" s="246"/>
      <c r="O272" s="246"/>
      <c r="P272" s="246"/>
      <c r="Q272" s="246"/>
      <c r="R272" s="246"/>
      <c r="S272" s="246"/>
      <c r="T272" s="247"/>
      <c r="AT272" s="248" t="s">
        <v>169</v>
      </c>
      <c r="AU272" s="248" t="s">
        <v>90</v>
      </c>
      <c r="AV272" s="11" t="s">
        <v>90</v>
      </c>
      <c r="AW272" s="11" t="s">
        <v>6</v>
      </c>
      <c r="AX272" s="11" t="s">
        <v>88</v>
      </c>
      <c r="AY272" s="248" t="s">
        <v>158</v>
      </c>
    </row>
    <row r="273" s="1" customFormat="1" ht="38.25" customHeight="1">
      <c r="B273" s="47"/>
      <c r="C273" s="223" t="s">
        <v>348</v>
      </c>
      <c r="D273" s="223" t="s">
        <v>160</v>
      </c>
      <c r="E273" s="224" t="s">
        <v>349</v>
      </c>
      <c r="F273" s="225" t="s">
        <v>350</v>
      </c>
      <c r="G273" s="226" t="s">
        <v>240</v>
      </c>
      <c r="H273" s="227">
        <v>209.46600000000001</v>
      </c>
      <c r="I273" s="228"/>
      <c r="J273" s="229">
        <f>ROUND(I273*H273,2)</f>
        <v>0</v>
      </c>
      <c r="K273" s="225" t="s">
        <v>164</v>
      </c>
      <c r="L273" s="73"/>
      <c r="M273" s="230" t="s">
        <v>37</v>
      </c>
      <c r="N273" s="231" t="s">
        <v>51</v>
      </c>
      <c r="O273" s="48"/>
      <c r="P273" s="232">
        <f>O273*H273</f>
        <v>0</v>
      </c>
      <c r="Q273" s="232">
        <v>0</v>
      </c>
      <c r="R273" s="232">
        <f>Q273*H273</f>
        <v>0</v>
      </c>
      <c r="S273" s="232">
        <v>0</v>
      </c>
      <c r="T273" s="233">
        <f>S273*H273</f>
        <v>0</v>
      </c>
      <c r="AR273" s="24" t="s">
        <v>165</v>
      </c>
      <c r="AT273" s="24" t="s">
        <v>160</v>
      </c>
      <c r="AU273" s="24" t="s">
        <v>90</v>
      </c>
      <c r="AY273" s="24" t="s">
        <v>158</v>
      </c>
      <c r="BE273" s="234">
        <f>IF(N273="základní",J273,0)</f>
        <v>0</v>
      </c>
      <c r="BF273" s="234">
        <f>IF(N273="snížená",J273,0)</f>
        <v>0</v>
      </c>
      <c r="BG273" s="234">
        <f>IF(N273="zákl. přenesená",J273,0)</f>
        <v>0</v>
      </c>
      <c r="BH273" s="234">
        <f>IF(N273="sníž. přenesená",J273,0)</f>
        <v>0</v>
      </c>
      <c r="BI273" s="234">
        <f>IF(N273="nulová",J273,0)</f>
        <v>0</v>
      </c>
      <c r="BJ273" s="24" t="s">
        <v>88</v>
      </c>
      <c r="BK273" s="234">
        <f>ROUND(I273*H273,2)</f>
        <v>0</v>
      </c>
      <c r="BL273" s="24" t="s">
        <v>165</v>
      </c>
      <c r="BM273" s="24" t="s">
        <v>351</v>
      </c>
    </row>
    <row r="274" s="1" customFormat="1">
      <c r="B274" s="47"/>
      <c r="C274" s="75"/>
      <c r="D274" s="235" t="s">
        <v>167</v>
      </c>
      <c r="E274" s="75"/>
      <c r="F274" s="236" t="s">
        <v>342</v>
      </c>
      <c r="G274" s="75"/>
      <c r="H274" s="75"/>
      <c r="I274" s="193"/>
      <c r="J274" s="75"/>
      <c r="K274" s="75"/>
      <c r="L274" s="73"/>
      <c r="M274" s="237"/>
      <c r="N274" s="48"/>
      <c r="O274" s="48"/>
      <c r="P274" s="48"/>
      <c r="Q274" s="48"/>
      <c r="R274" s="48"/>
      <c r="S274" s="48"/>
      <c r="T274" s="96"/>
      <c r="AT274" s="24" t="s">
        <v>167</v>
      </c>
      <c r="AU274" s="24" t="s">
        <v>90</v>
      </c>
    </row>
    <row r="275" s="13" customFormat="1">
      <c r="B275" s="260"/>
      <c r="C275" s="261"/>
      <c r="D275" s="235" t="s">
        <v>169</v>
      </c>
      <c r="E275" s="262" t="s">
        <v>37</v>
      </c>
      <c r="F275" s="263" t="s">
        <v>267</v>
      </c>
      <c r="G275" s="261"/>
      <c r="H275" s="262" t="s">
        <v>37</v>
      </c>
      <c r="I275" s="264"/>
      <c r="J275" s="261"/>
      <c r="K275" s="261"/>
      <c r="L275" s="265"/>
      <c r="M275" s="266"/>
      <c r="N275" s="267"/>
      <c r="O275" s="267"/>
      <c r="P275" s="267"/>
      <c r="Q275" s="267"/>
      <c r="R275" s="267"/>
      <c r="S275" s="267"/>
      <c r="T275" s="268"/>
      <c r="AT275" s="269" t="s">
        <v>169</v>
      </c>
      <c r="AU275" s="269" t="s">
        <v>90</v>
      </c>
      <c r="AV275" s="13" t="s">
        <v>88</v>
      </c>
      <c r="AW275" s="13" t="s">
        <v>43</v>
      </c>
      <c r="AX275" s="13" t="s">
        <v>80</v>
      </c>
      <c r="AY275" s="269" t="s">
        <v>158</v>
      </c>
    </row>
    <row r="276" s="11" customFormat="1">
      <c r="B276" s="238"/>
      <c r="C276" s="239"/>
      <c r="D276" s="235" t="s">
        <v>169</v>
      </c>
      <c r="E276" s="240" t="s">
        <v>37</v>
      </c>
      <c r="F276" s="241" t="s">
        <v>268</v>
      </c>
      <c r="G276" s="239"/>
      <c r="H276" s="242">
        <v>174.72</v>
      </c>
      <c r="I276" s="243"/>
      <c r="J276" s="239"/>
      <c r="K276" s="239"/>
      <c r="L276" s="244"/>
      <c r="M276" s="245"/>
      <c r="N276" s="246"/>
      <c r="O276" s="246"/>
      <c r="P276" s="246"/>
      <c r="Q276" s="246"/>
      <c r="R276" s="246"/>
      <c r="S276" s="246"/>
      <c r="T276" s="247"/>
      <c r="AT276" s="248" t="s">
        <v>169</v>
      </c>
      <c r="AU276" s="248" t="s">
        <v>90</v>
      </c>
      <c r="AV276" s="11" t="s">
        <v>90</v>
      </c>
      <c r="AW276" s="11" t="s">
        <v>43</v>
      </c>
      <c r="AX276" s="11" t="s">
        <v>80</v>
      </c>
      <c r="AY276" s="248" t="s">
        <v>158</v>
      </c>
    </row>
    <row r="277" s="11" customFormat="1">
      <c r="B277" s="238"/>
      <c r="C277" s="239"/>
      <c r="D277" s="235" t="s">
        <v>169</v>
      </c>
      <c r="E277" s="240" t="s">
        <v>37</v>
      </c>
      <c r="F277" s="241" t="s">
        <v>269</v>
      </c>
      <c r="G277" s="239"/>
      <c r="H277" s="242">
        <v>4.9560000000000004</v>
      </c>
      <c r="I277" s="243"/>
      <c r="J277" s="239"/>
      <c r="K277" s="239"/>
      <c r="L277" s="244"/>
      <c r="M277" s="245"/>
      <c r="N277" s="246"/>
      <c r="O277" s="246"/>
      <c r="P277" s="246"/>
      <c r="Q277" s="246"/>
      <c r="R277" s="246"/>
      <c r="S277" s="246"/>
      <c r="T277" s="247"/>
      <c r="AT277" s="248" t="s">
        <v>169</v>
      </c>
      <c r="AU277" s="248" t="s">
        <v>90</v>
      </c>
      <c r="AV277" s="11" t="s">
        <v>90</v>
      </c>
      <c r="AW277" s="11" t="s">
        <v>43</v>
      </c>
      <c r="AX277" s="11" t="s">
        <v>80</v>
      </c>
      <c r="AY277" s="248" t="s">
        <v>158</v>
      </c>
    </row>
    <row r="278" s="13" customFormat="1">
      <c r="B278" s="260"/>
      <c r="C278" s="261"/>
      <c r="D278" s="235" t="s">
        <v>169</v>
      </c>
      <c r="E278" s="262" t="s">
        <v>37</v>
      </c>
      <c r="F278" s="263" t="s">
        <v>262</v>
      </c>
      <c r="G278" s="261"/>
      <c r="H278" s="262" t="s">
        <v>37</v>
      </c>
      <c r="I278" s="264"/>
      <c r="J278" s="261"/>
      <c r="K278" s="261"/>
      <c r="L278" s="265"/>
      <c r="M278" s="266"/>
      <c r="N278" s="267"/>
      <c r="O278" s="267"/>
      <c r="P278" s="267"/>
      <c r="Q278" s="267"/>
      <c r="R278" s="267"/>
      <c r="S278" s="267"/>
      <c r="T278" s="268"/>
      <c r="AT278" s="269" t="s">
        <v>169</v>
      </c>
      <c r="AU278" s="269" t="s">
        <v>90</v>
      </c>
      <c r="AV278" s="13" t="s">
        <v>88</v>
      </c>
      <c r="AW278" s="13" t="s">
        <v>43</v>
      </c>
      <c r="AX278" s="13" t="s">
        <v>80</v>
      </c>
      <c r="AY278" s="269" t="s">
        <v>158</v>
      </c>
    </row>
    <row r="279" s="11" customFormat="1">
      <c r="B279" s="238"/>
      <c r="C279" s="239"/>
      <c r="D279" s="235" t="s">
        <v>169</v>
      </c>
      <c r="E279" s="240" t="s">
        <v>37</v>
      </c>
      <c r="F279" s="241" t="s">
        <v>352</v>
      </c>
      <c r="G279" s="239"/>
      <c r="H279" s="242">
        <v>-24.57</v>
      </c>
      <c r="I279" s="243"/>
      <c r="J279" s="239"/>
      <c r="K279" s="239"/>
      <c r="L279" s="244"/>
      <c r="M279" s="245"/>
      <c r="N279" s="246"/>
      <c r="O279" s="246"/>
      <c r="P279" s="246"/>
      <c r="Q279" s="246"/>
      <c r="R279" s="246"/>
      <c r="S279" s="246"/>
      <c r="T279" s="247"/>
      <c r="AT279" s="248" t="s">
        <v>169</v>
      </c>
      <c r="AU279" s="248" t="s">
        <v>90</v>
      </c>
      <c r="AV279" s="11" t="s">
        <v>90</v>
      </c>
      <c r="AW279" s="11" t="s">
        <v>43</v>
      </c>
      <c r="AX279" s="11" t="s">
        <v>80</v>
      </c>
      <c r="AY279" s="248" t="s">
        <v>158</v>
      </c>
    </row>
    <row r="280" s="11" customFormat="1">
      <c r="B280" s="238"/>
      <c r="C280" s="239"/>
      <c r="D280" s="235" t="s">
        <v>169</v>
      </c>
      <c r="E280" s="240" t="s">
        <v>37</v>
      </c>
      <c r="F280" s="241" t="s">
        <v>353</v>
      </c>
      <c r="G280" s="239"/>
      <c r="H280" s="242">
        <v>-0.63</v>
      </c>
      <c r="I280" s="243"/>
      <c r="J280" s="239"/>
      <c r="K280" s="239"/>
      <c r="L280" s="244"/>
      <c r="M280" s="245"/>
      <c r="N280" s="246"/>
      <c r="O280" s="246"/>
      <c r="P280" s="246"/>
      <c r="Q280" s="246"/>
      <c r="R280" s="246"/>
      <c r="S280" s="246"/>
      <c r="T280" s="247"/>
      <c r="AT280" s="248" t="s">
        <v>169</v>
      </c>
      <c r="AU280" s="248" t="s">
        <v>90</v>
      </c>
      <c r="AV280" s="11" t="s">
        <v>90</v>
      </c>
      <c r="AW280" s="11" t="s">
        <v>43</v>
      </c>
      <c r="AX280" s="11" t="s">
        <v>80</v>
      </c>
      <c r="AY280" s="248" t="s">
        <v>158</v>
      </c>
    </row>
    <row r="281" s="13" customFormat="1">
      <c r="B281" s="260"/>
      <c r="C281" s="261"/>
      <c r="D281" s="235" t="s">
        <v>169</v>
      </c>
      <c r="E281" s="262" t="s">
        <v>37</v>
      </c>
      <c r="F281" s="263" t="s">
        <v>272</v>
      </c>
      <c r="G281" s="261"/>
      <c r="H281" s="262" t="s">
        <v>37</v>
      </c>
      <c r="I281" s="264"/>
      <c r="J281" s="261"/>
      <c r="K281" s="261"/>
      <c r="L281" s="265"/>
      <c r="M281" s="266"/>
      <c r="N281" s="267"/>
      <c r="O281" s="267"/>
      <c r="P281" s="267"/>
      <c r="Q281" s="267"/>
      <c r="R281" s="267"/>
      <c r="S281" s="267"/>
      <c r="T281" s="268"/>
      <c r="AT281" s="269" t="s">
        <v>169</v>
      </c>
      <c r="AU281" s="269" t="s">
        <v>90</v>
      </c>
      <c r="AV281" s="13" t="s">
        <v>88</v>
      </c>
      <c r="AW281" s="13" t="s">
        <v>43</v>
      </c>
      <c r="AX281" s="13" t="s">
        <v>80</v>
      </c>
      <c r="AY281" s="269" t="s">
        <v>158</v>
      </c>
    </row>
    <row r="282" s="11" customFormat="1">
      <c r="B282" s="238"/>
      <c r="C282" s="239"/>
      <c r="D282" s="235" t="s">
        <v>169</v>
      </c>
      <c r="E282" s="240" t="s">
        <v>37</v>
      </c>
      <c r="F282" s="241" t="s">
        <v>273</v>
      </c>
      <c r="G282" s="239"/>
      <c r="H282" s="242">
        <v>147.41999999999999</v>
      </c>
      <c r="I282" s="243"/>
      <c r="J282" s="239"/>
      <c r="K282" s="239"/>
      <c r="L282" s="244"/>
      <c r="M282" s="245"/>
      <c r="N282" s="246"/>
      <c r="O282" s="246"/>
      <c r="P282" s="246"/>
      <c r="Q282" s="246"/>
      <c r="R282" s="246"/>
      <c r="S282" s="246"/>
      <c r="T282" s="247"/>
      <c r="AT282" s="248" t="s">
        <v>169</v>
      </c>
      <c r="AU282" s="248" t="s">
        <v>90</v>
      </c>
      <c r="AV282" s="11" t="s">
        <v>90</v>
      </c>
      <c r="AW282" s="11" t="s">
        <v>43</v>
      </c>
      <c r="AX282" s="11" t="s">
        <v>80</v>
      </c>
      <c r="AY282" s="248" t="s">
        <v>158</v>
      </c>
    </row>
    <row r="283" s="11" customFormat="1">
      <c r="B283" s="238"/>
      <c r="C283" s="239"/>
      <c r="D283" s="235" t="s">
        <v>169</v>
      </c>
      <c r="E283" s="240" t="s">
        <v>37</v>
      </c>
      <c r="F283" s="241" t="s">
        <v>274</v>
      </c>
      <c r="G283" s="239"/>
      <c r="H283" s="242">
        <v>4.1159999999999997</v>
      </c>
      <c r="I283" s="243"/>
      <c r="J283" s="239"/>
      <c r="K283" s="239"/>
      <c r="L283" s="244"/>
      <c r="M283" s="245"/>
      <c r="N283" s="246"/>
      <c r="O283" s="246"/>
      <c r="P283" s="246"/>
      <c r="Q283" s="246"/>
      <c r="R283" s="246"/>
      <c r="S283" s="246"/>
      <c r="T283" s="247"/>
      <c r="AT283" s="248" t="s">
        <v>169</v>
      </c>
      <c r="AU283" s="248" t="s">
        <v>90</v>
      </c>
      <c r="AV283" s="11" t="s">
        <v>90</v>
      </c>
      <c r="AW283" s="11" t="s">
        <v>43</v>
      </c>
      <c r="AX283" s="11" t="s">
        <v>80</v>
      </c>
      <c r="AY283" s="248" t="s">
        <v>158</v>
      </c>
    </row>
    <row r="284" s="13" customFormat="1">
      <c r="B284" s="260"/>
      <c r="C284" s="261"/>
      <c r="D284" s="235" t="s">
        <v>169</v>
      </c>
      <c r="E284" s="262" t="s">
        <v>37</v>
      </c>
      <c r="F284" s="263" t="s">
        <v>262</v>
      </c>
      <c r="G284" s="261"/>
      <c r="H284" s="262" t="s">
        <v>37</v>
      </c>
      <c r="I284" s="264"/>
      <c r="J284" s="261"/>
      <c r="K284" s="261"/>
      <c r="L284" s="265"/>
      <c r="M284" s="266"/>
      <c r="N284" s="267"/>
      <c r="O284" s="267"/>
      <c r="P284" s="267"/>
      <c r="Q284" s="267"/>
      <c r="R284" s="267"/>
      <c r="S284" s="267"/>
      <c r="T284" s="268"/>
      <c r="AT284" s="269" t="s">
        <v>169</v>
      </c>
      <c r="AU284" s="269" t="s">
        <v>90</v>
      </c>
      <c r="AV284" s="13" t="s">
        <v>88</v>
      </c>
      <c r="AW284" s="13" t="s">
        <v>43</v>
      </c>
      <c r="AX284" s="13" t="s">
        <v>80</v>
      </c>
      <c r="AY284" s="269" t="s">
        <v>158</v>
      </c>
    </row>
    <row r="285" s="11" customFormat="1">
      <c r="B285" s="238"/>
      <c r="C285" s="239"/>
      <c r="D285" s="235" t="s">
        <v>169</v>
      </c>
      <c r="E285" s="240" t="s">
        <v>37</v>
      </c>
      <c r="F285" s="241" t="s">
        <v>354</v>
      </c>
      <c r="G285" s="239"/>
      <c r="H285" s="242">
        <v>-20.475000000000001</v>
      </c>
      <c r="I285" s="243"/>
      <c r="J285" s="239"/>
      <c r="K285" s="239"/>
      <c r="L285" s="244"/>
      <c r="M285" s="245"/>
      <c r="N285" s="246"/>
      <c r="O285" s="246"/>
      <c r="P285" s="246"/>
      <c r="Q285" s="246"/>
      <c r="R285" s="246"/>
      <c r="S285" s="246"/>
      <c r="T285" s="247"/>
      <c r="AT285" s="248" t="s">
        <v>169</v>
      </c>
      <c r="AU285" s="248" t="s">
        <v>90</v>
      </c>
      <c r="AV285" s="11" t="s">
        <v>90</v>
      </c>
      <c r="AW285" s="11" t="s">
        <v>43</v>
      </c>
      <c r="AX285" s="11" t="s">
        <v>80</v>
      </c>
      <c r="AY285" s="248" t="s">
        <v>158</v>
      </c>
    </row>
    <row r="286" s="11" customFormat="1">
      <c r="B286" s="238"/>
      <c r="C286" s="239"/>
      <c r="D286" s="235" t="s">
        <v>169</v>
      </c>
      <c r="E286" s="240" t="s">
        <v>37</v>
      </c>
      <c r="F286" s="241" t="s">
        <v>355</v>
      </c>
      <c r="G286" s="239"/>
      <c r="H286" s="242">
        <v>-0.63</v>
      </c>
      <c r="I286" s="243"/>
      <c r="J286" s="239"/>
      <c r="K286" s="239"/>
      <c r="L286" s="244"/>
      <c r="M286" s="245"/>
      <c r="N286" s="246"/>
      <c r="O286" s="246"/>
      <c r="P286" s="246"/>
      <c r="Q286" s="246"/>
      <c r="R286" s="246"/>
      <c r="S286" s="246"/>
      <c r="T286" s="247"/>
      <c r="AT286" s="248" t="s">
        <v>169</v>
      </c>
      <c r="AU286" s="248" t="s">
        <v>90</v>
      </c>
      <c r="AV286" s="11" t="s">
        <v>90</v>
      </c>
      <c r="AW286" s="11" t="s">
        <v>43</v>
      </c>
      <c r="AX286" s="11" t="s">
        <v>80</v>
      </c>
      <c r="AY286" s="248" t="s">
        <v>158</v>
      </c>
    </row>
    <row r="287" s="13" customFormat="1">
      <c r="B287" s="260"/>
      <c r="C287" s="261"/>
      <c r="D287" s="235" t="s">
        <v>169</v>
      </c>
      <c r="E287" s="262" t="s">
        <v>37</v>
      </c>
      <c r="F287" s="263" t="s">
        <v>277</v>
      </c>
      <c r="G287" s="261"/>
      <c r="H287" s="262" t="s">
        <v>37</v>
      </c>
      <c r="I287" s="264"/>
      <c r="J287" s="261"/>
      <c r="K287" s="261"/>
      <c r="L287" s="265"/>
      <c r="M287" s="266"/>
      <c r="N287" s="267"/>
      <c r="O287" s="267"/>
      <c r="P287" s="267"/>
      <c r="Q287" s="267"/>
      <c r="R287" s="267"/>
      <c r="S287" s="267"/>
      <c r="T287" s="268"/>
      <c r="AT287" s="269" t="s">
        <v>169</v>
      </c>
      <c r="AU287" s="269" t="s">
        <v>90</v>
      </c>
      <c r="AV287" s="13" t="s">
        <v>88</v>
      </c>
      <c r="AW287" s="13" t="s">
        <v>43</v>
      </c>
      <c r="AX287" s="13" t="s">
        <v>80</v>
      </c>
      <c r="AY287" s="269" t="s">
        <v>158</v>
      </c>
    </row>
    <row r="288" s="11" customFormat="1">
      <c r="B288" s="238"/>
      <c r="C288" s="239"/>
      <c r="D288" s="235" t="s">
        <v>169</v>
      </c>
      <c r="E288" s="240" t="s">
        <v>37</v>
      </c>
      <c r="F288" s="241" t="s">
        <v>278</v>
      </c>
      <c r="G288" s="239"/>
      <c r="H288" s="242">
        <v>112.80800000000001</v>
      </c>
      <c r="I288" s="243"/>
      <c r="J288" s="239"/>
      <c r="K288" s="239"/>
      <c r="L288" s="244"/>
      <c r="M288" s="245"/>
      <c r="N288" s="246"/>
      <c r="O288" s="246"/>
      <c r="P288" s="246"/>
      <c r="Q288" s="246"/>
      <c r="R288" s="246"/>
      <c r="S288" s="246"/>
      <c r="T288" s="247"/>
      <c r="AT288" s="248" t="s">
        <v>169</v>
      </c>
      <c r="AU288" s="248" t="s">
        <v>90</v>
      </c>
      <c r="AV288" s="11" t="s">
        <v>90</v>
      </c>
      <c r="AW288" s="11" t="s">
        <v>43</v>
      </c>
      <c r="AX288" s="11" t="s">
        <v>80</v>
      </c>
      <c r="AY288" s="248" t="s">
        <v>158</v>
      </c>
    </row>
    <row r="289" s="11" customFormat="1">
      <c r="B289" s="238"/>
      <c r="C289" s="239"/>
      <c r="D289" s="235" t="s">
        <v>169</v>
      </c>
      <c r="E289" s="240" t="s">
        <v>37</v>
      </c>
      <c r="F289" s="241" t="s">
        <v>356</v>
      </c>
      <c r="G289" s="239"/>
      <c r="H289" s="242">
        <v>3.3599999999999999</v>
      </c>
      <c r="I289" s="243"/>
      <c r="J289" s="239"/>
      <c r="K289" s="239"/>
      <c r="L289" s="244"/>
      <c r="M289" s="245"/>
      <c r="N289" s="246"/>
      <c r="O289" s="246"/>
      <c r="P289" s="246"/>
      <c r="Q289" s="246"/>
      <c r="R289" s="246"/>
      <c r="S289" s="246"/>
      <c r="T289" s="247"/>
      <c r="AT289" s="248" t="s">
        <v>169</v>
      </c>
      <c r="AU289" s="248" t="s">
        <v>90</v>
      </c>
      <c r="AV289" s="11" t="s">
        <v>90</v>
      </c>
      <c r="AW289" s="11" t="s">
        <v>43</v>
      </c>
      <c r="AX289" s="11" t="s">
        <v>80</v>
      </c>
      <c r="AY289" s="248" t="s">
        <v>158</v>
      </c>
    </row>
    <row r="290" s="13" customFormat="1">
      <c r="B290" s="260"/>
      <c r="C290" s="261"/>
      <c r="D290" s="235" t="s">
        <v>169</v>
      </c>
      <c r="E290" s="262" t="s">
        <v>37</v>
      </c>
      <c r="F290" s="263" t="s">
        <v>262</v>
      </c>
      <c r="G290" s="261"/>
      <c r="H290" s="262" t="s">
        <v>37</v>
      </c>
      <c r="I290" s="264"/>
      <c r="J290" s="261"/>
      <c r="K290" s="261"/>
      <c r="L290" s="265"/>
      <c r="M290" s="266"/>
      <c r="N290" s="267"/>
      <c r="O290" s="267"/>
      <c r="P290" s="267"/>
      <c r="Q290" s="267"/>
      <c r="R290" s="267"/>
      <c r="S290" s="267"/>
      <c r="T290" s="268"/>
      <c r="AT290" s="269" t="s">
        <v>169</v>
      </c>
      <c r="AU290" s="269" t="s">
        <v>90</v>
      </c>
      <c r="AV290" s="13" t="s">
        <v>88</v>
      </c>
      <c r="AW290" s="13" t="s">
        <v>43</v>
      </c>
      <c r="AX290" s="13" t="s">
        <v>80</v>
      </c>
      <c r="AY290" s="269" t="s">
        <v>158</v>
      </c>
    </row>
    <row r="291" s="11" customFormat="1">
      <c r="B291" s="238"/>
      <c r="C291" s="239"/>
      <c r="D291" s="235" t="s">
        <v>169</v>
      </c>
      <c r="E291" s="240" t="s">
        <v>37</v>
      </c>
      <c r="F291" s="241" t="s">
        <v>357</v>
      </c>
      <c r="G291" s="239"/>
      <c r="H291" s="242">
        <v>-19.013000000000002</v>
      </c>
      <c r="I291" s="243"/>
      <c r="J291" s="239"/>
      <c r="K291" s="239"/>
      <c r="L291" s="244"/>
      <c r="M291" s="245"/>
      <c r="N291" s="246"/>
      <c r="O291" s="246"/>
      <c r="P291" s="246"/>
      <c r="Q291" s="246"/>
      <c r="R291" s="246"/>
      <c r="S291" s="246"/>
      <c r="T291" s="247"/>
      <c r="AT291" s="248" t="s">
        <v>169</v>
      </c>
      <c r="AU291" s="248" t="s">
        <v>90</v>
      </c>
      <c r="AV291" s="11" t="s">
        <v>90</v>
      </c>
      <c r="AW291" s="11" t="s">
        <v>43</v>
      </c>
      <c r="AX291" s="11" t="s">
        <v>80</v>
      </c>
      <c r="AY291" s="248" t="s">
        <v>158</v>
      </c>
    </row>
    <row r="292" s="11" customFormat="1">
      <c r="B292" s="238"/>
      <c r="C292" s="239"/>
      <c r="D292" s="235" t="s">
        <v>169</v>
      </c>
      <c r="E292" s="240" t="s">
        <v>37</v>
      </c>
      <c r="F292" s="241" t="s">
        <v>358</v>
      </c>
      <c r="G292" s="239"/>
      <c r="H292" s="242">
        <v>-1.2150000000000001</v>
      </c>
      <c r="I292" s="243"/>
      <c r="J292" s="239"/>
      <c r="K292" s="239"/>
      <c r="L292" s="244"/>
      <c r="M292" s="245"/>
      <c r="N292" s="246"/>
      <c r="O292" s="246"/>
      <c r="P292" s="246"/>
      <c r="Q292" s="246"/>
      <c r="R292" s="246"/>
      <c r="S292" s="246"/>
      <c r="T292" s="247"/>
      <c r="AT292" s="248" t="s">
        <v>169</v>
      </c>
      <c r="AU292" s="248" t="s">
        <v>90</v>
      </c>
      <c r="AV292" s="11" t="s">
        <v>90</v>
      </c>
      <c r="AW292" s="11" t="s">
        <v>43</v>
      </c>
      <c r="AX292" s="11" t="s">
        <v>80</v>
      </c>
      <c r="AY292" s="248" t="s">
        <v>158</v>
      </c>
    </row>
    <row r="293" s="12" customFormat="1">
      <c r="B293" s="249"/>
      <c r="C293" s="250"/>
      <c r="D293" s="235" t="s">
        <v>169</v>
      </c>
      <c r="E293" s="251" t="s">
        <v>37</v>
      </c>
      <c r="F293" s="252" t="s">
        <v>180</v>
      </c>
      <c r="G293" s="250"/>
      <c r="H293" s="253">
        <v>380.84699999999998</v>
      </c>
      <c r="I293" s="254"/>
      <c r="J293" s="250"/>
      <c r="K293" s="250"/>
      <c r="L293" s="255"/>
      <c r="M293" s="256"/>
      <c r="N293" s="257"/>
      <c r="O293" s="257"/>
      <c r="P293" s="257"/>
      <c r="Q293" s="257"/>
      <c r="R293" s="257"/>
      <c r="S293" s="257"/>
      <c r="T293" s="258"/>
      <c r="AT293" s="259" t="s">
        <v>169</v>
      </c>
      <c r="AU293" s="259" t="s">
        <v>90</v>
      </c>
      <c r="AV293" s="12" t="s">
        <v>165</v>
      </c>
      <c r="AW293" s="12" t="s">
        <v>43</v>
      </c>
      <c r="AX293" s="12" t="s">
        <v>88</v>
      </c>
      <c r="AY293" s="259" t="s">
        <v>158</v>
      </c>
    </row>
    <row r="294" s="11" customFormat="1">
      <c r="B294" s="238"/>
      <c r="C294" s="239"/>
      <c r="D294" s="235" t="s">
        <v>169</v>
      </c>
      <c r="E294" s="239"/>
      <c r="F294" s="241" t="s">
        <v>359</v>
      </c>
      <c r="G294" s="239"/>
      <c r="H294" s="242">
        <v>209.46600000000001</v>
      </c>
      <c r="I294" s="243"/>
      <c r="J294" s="239"/>
      <c r="K294" s="239"/>
      <c r="L294" s="244"/>
      <c r="M294" s="245"/>
      <c r="N294" s="246"/>
      <c r="O294" s="246"/>
      <c r="P294" s="246"/>
      <c r="Q294" s="246"/>
      <c r="R294" s="246"/>
      <c r="S294" s="246"/>
      <c r="T294" s="247"/>
      <c r="AT294" s="248" t="s">
        <v>169</v>
      </c>
      <c r="AU294" s="248" t="s">
        <v>90</v>
      </c>
      <c r="AV294" s="11" t="s">
        <v>90</v>
      </c>
      <c r="AW294" s="11" t="s">
        <v>6</v>
      </c>
      <c r="AX294" s="11" t="s">
        <v>88</v>
      </c>
      <c r="AY294" s="248" t="s">
        <v>158</v>
      </c>
    </row>
    <row r="295" s="1" customFormat="1" ht="38.25" customHeight="1">
      <c r="B295" s="47"/>
      <c r="C295" s="223" t="s">
        <v>360</v>
      </c>
      <c r="D295" s="223" t="s">
        <v>160</v>
      </c>
      <c r="E295" s="224" t="s">
        <v>361</v>
      </c>
      <c r="F295" s="225" t="s">
        <v>362</v>
      </c>
      <c r="G295" s="226" t="s">
        <v>240</v>
      </c>
      <c r="H295" s="227">
        <v>401.11399999999998</v>
      </c>
      <c r="I295" s="228"/>
      <c r="J295" s="229">
        <f>ROUND(I295*H295,2)</f>
        <v>0</v>
      </c>
      <c r="K295" s="225" t="s">
        <v>164</v>
      </c>
      <c r="L295" s="73"/>
      <c r="M295" s="230" t="s">
        <v>37</v>
      </c>
      <c r="N295" s="231" t="s">
        <v>51</v>
      </c>
      <c r="O295" s="48"/>
      <c r="P295" s="232">
        <f>O295*H295</f>
        <v>0</v>
      </c>
      <c r="Q295" s="232">
        <v>0</v>
      </c>
      <c r="R295" s="232">
        <f>Q295*H295</f>
        <v>0</v>
      </c>
      <c r="S295" s="232">
        <v>0</v>
      </c>
      <c r="T295" s="233">
        <f>S295*H295</f>
        <v>0</v>
      </c>
      <c r="AR295" s="24" t="s">
        <v>165</v>
      </c>
      <c r="AT295" s="24" t="s">
        <v>160</v>
      </c>
      <c r="AU295" s="24" t="s">
        <v>90</v>
      </c>
      <c r="AY295" s="24" t="s">
        <v>158</v>
      </c>
      <c r="BE295" s="234">
        <f>IF(N295="základní",J295,0)</f>
        <v>0</v>
      </c>
      <c r="BF295" s="234">
        <f>IF(N295="snížená",J295,0)</f>
        <v>0</v>
      </c>
      <c r="BG295" s="234">
        <f>IF(N295="zákl. přenesená",J295,0)</f>
        <v>0</v>
      </c>
      <c r="BH295" s="234">
        <f>IF(N295="sníž. přenesená",J295,0)</f>
        <v>0</v>
      </c>
      <c r="BI295" s="234">
        <f>IF(N295="nulová",J295,0)</f>
        <v>0</v>
      </c>
      <c r="BJ295" s="24" t="s">
        <v>88</v>
      </c>
      <c r="BK295" s="234">
        <f>ROUND(I295*H295,2)</f>
        <v>0</v>
      </c>
      <c r="BL295" s="24" t="s">
        <v>165</v>
      </c>
      <c r="BM295" s="24" t="s">
        <v>363</v>
      </c>
    </row>
    <row r="296" s="1" customFormat="1">
      <c r="B296" s="47"/>
      <c r="C296" s="75"/>
      <c r="D296" s="235" t="s">
        <v>167</v>
      </c>
      <c r="E296" s="75"/>
      <c r="F296" s="236" t="s">
        <v>364</v>
      </c>
      <c r="G296" s="75"/>
      <c r="H296" s="75"/>
      <c r="I296" s="193"/>
      <c r="J296" s="75"/>
      <c r="K296" s="75"/>
      <c r="L296" s="73"/>
      <c r="M296" s="237"/>
      <c r="N296" s="48"/>
      <c r="O296" s="48"/>
      <c r="P296" s="48"/>
      <c r="Q296" s="48"/>
      <c r="R296" s="48"/>
      <c r="S296" s="48"/>
      <c r="T296" s="96"/>
      <c r="AT296" s="24" t="s">
        <v>167</v>
      </c>
      <c r="AU296" s="24" t="s">
        <v>90</v>
      </c>
    </row>
    <row r="297" s="11" customFormat="1">
      <c r="B297" s="238"/>
      <c r="C297" s="239"/>
      <c r="D297" s="235" t="s">
        <v>169</v>
      </c>
      <c r="E297" s="240" t="s">
        <v>37</v>
      </c>
      <c r="F297" s="241" t="s">
        <v>365</v>
      </c>
      <c r="G297" s="239"/>
      <c r="H297" s="242">
        <v>401.11399999999998</v>
      </c>
      <c r="I297" s="243"/>
      <c r="J297" s="239"/>
      <c r="K297" s="239"/>
      <c r="L297" s="244"/>
      <c r="M297" s="245"/>
      <c r="N297" s="246"/>
      <c r="O297" s="246"/>
      <c r="P297" s="246"/>
      <c r="Q297" s="246"/>
      <c r="R297" s="246"/>
      <c r="S297" s="246"/>
      <c r="T297" s="247"/>
      <c r="AT297" s="248" t="s">
        <v>169</v>
      </c>
      <c r="AU297" s="248" t="s">
        <v>90</v>
      </c>
      <c r="AV297" s="11" t="s">
        <v>90</v>
      </c>
      <c r="AW297" s="11" t="s">
        <v>43</v>
      </c>
      <c r="AX297" s="11" t="s">
        <v>88</v>
      </c>
      <c r="AY297" s="248" t="s">
        <v>158</v>
      </c>
    </row>
    <row r="298" s="1" customFormat="1" ht="38.25" customHeight="1">
      <c r="B298" s="47"/>
      <c r="C298" s="223" t="s">
        <v>366</v>
      </c>
      <c r="D298" s="223" t="s">
        <v>160</v>
      </c>
      <c r="E298" s="224" t="s">
        <v>367</v>
      </c>
      <c r="F298" s="225" t="s">
        <v>368</v>
      </c>
      <c r="G298" s="226" t="s">
        <v>240</v>
      </c>
      <c r="H298" s="227">
        <v>356.80500000000001</v>
      </c>
      <c r="I298" s="228"/>
      <c r="J298" s="229">
        <f>ROUND(I298*H298,2)</f>
        <v>0</v>
      </c>
      <c r="K298" s="225" t="s">
        <v>164</v>
      </c>
      <c r="L298" s="73"/>
      <c r="M298" s="230" t="s">
        <v>37</v>
      </c>
      <c r="N298" s="231" t="s">
        <v>51</v>
      </c>
      <c r="O298" s="48"/>
      <c r="P298" s="232">
        <f>O298*H298</f>
        <v>0</v>
      </c>
      <c r="Q298" s="232">
        <v>0</v>
      </c>
      <c r="R298" s="232">
        <f>Q298*H298</f>
        <v>0</v>
      </c>
      <c r="S298" s="232">
        <v>0</v>
      </c>
      <c r="T298" s="233">
        <f>S298*H298</f>
        <v>0</v>
      </c>
      <c r="AR298" s="24" t="s">
        <v>165</v>
      </c>
      <c r="AT298" s="24" t="s">
        <v>160</v>
      </c>
      <c r="AU298" s="24" t="s">
        <v>90</v>
      </c>
      <c r="AY298" s="24" t="s">
        <v>158</v>
      </c>
      <c r="BE298" s="234">
        <f>IF(N298="základní",J298,0)</f>
        <v>0</v>
      </c>
      <c r="BF298" s="234">
        <f>IF(N298="snížená",J298,0)</f>
        <v>0</v>
      </c>
      <c r="BG298" s="234">
        <f>IF(N298="zákl. přenesená",J298,0)</f>
        <v>0</v>
      </c>
      <c r="BH298" s="234">
        <f>IF(N298="sníž. přenesená",J298,0)</f>
        <v>0</v>
      </c>
      <c r="BI298" s="234">
        <f>IF(N298="nulová",J298,0)</f>
        <v>0</v>
      </c>
      <c r="BJ298" s="24" t="s">
        <v>88</v>
      </c>
      <c r="BK298" s="234">
        <f>ROUND(I298*H298,2)</f>
        <v>0</v>
      </c>
      <c r="BL298" s="24" t="s">
        <v>165</v>
      </c>
      <c r="BM298" s="24" t="s">
        <v>369</v>
      </c>
    </row>
    <row r="299" s="1" customFormat="1">
      <c r="B299" s="47"/>
      <c r="C299" s="75"/>
      <c r="D299" s="235" t="s">
        <v>167</v>
      </c>
      <c r="E299" s="75"/>
      <c r="F299" s="236" t="s">
        <v>364</v>
      </c>
      <c r="G299" s="75"/>
      <c r="H299" s="75"/>
      <c r="I299" s="193"/>
      <c r="J299" s="75"/>
      <c r="K299" s="75"/>
      <c r="L299" s="73"/>
      <c r="M299" s="237"/>
      <c r="N299" s="48"/>
      <c r="O299" s="48"/>
      <c r="P299" s="48"/>
      <c r="Q299" s="48"/>
      <c r="R299" s="48"/>
      <c r="S299" s="48"/>
      <c r="T299" s="96"/>
      <c r="AT299" s="24" t="s">
        <v>167</v>
      </c>
      <c r="AU299" s="24" t="s">
        <v>90</v>
      </c>
    </row>
    <row r="300" s="11" customFormat="1">
      <c r="B300" s="238"/>
      <c r="C300" s="239"/>
      <c r="D300" s="235" t="s">
        <v>169</v>
      </c>
      <c r="E300" s="240" t="s">
        <v>37</v>
      </c>
      <c r="F300" s="241" t="s">
        <v>370</v>
      </c>
      <c r="G300" s="239"/>
      <c r="H300" s="242">
        <v>557.36199999999997</v>
      </c>
      <c r="I300" s="243"/>
      <c r="J300" s="239"/>
      <c r="K300" s="239"/>
      <c r="L300" s="244"/>
      <c r="M300" s="245"/>
      <c r="N300" s="246"/>
      <c r="O300" s="246"/>
      <c r="P300" s="246"/>
      <c r="Q300" s="246"/>
      <c r="R300" s="246"/>
      <c r="S300" s="246"/>
      <c r="T300" s="247"/>
      <c r="AT300" s="248" t="s">
        <v>169</v>
      </c>
      <c r="AU300" s="248" t="s">
        <v>90</v>
      </c>
      <c r="AV300" s="11" t="s">
        <v>90</v>
      </c>
      <c r="AW300" s="11" t="s">
        <v>43</v>
      </c>
      <c r="AX300" s="11" t="s">
        <v>80</v>
      </c>
      <c r="AY300" s="248" t="s">
        <v>158</v>
      </c>
    </row>
    <row r="301" s="11" customFormat="1">
      <c r="B301" s="238"/>
      <c r="C301" s="239"/>
      <c r="D301" s="235" t="s">
        <v>169</v>
      </c>
      <c r="E301" s="240" t="s">
        <v>37</v>
      </c>
      <c r="F301" s="241" t="s">
        <v>371</v>
      </c>
      <c r="G301" s="239"/>
      <c r="H301" s="242">
        <v>-200.55699999999999</v>
      </c>
      <c r="I301" s="243"/>
      <c r="J301" s="239"/>
      <c r="K301" s="239"/>
      <c r="L301" s="244"/>
      <c r="M301" s="245"/>
      <c r="N301" s="246"/>
      <c r="O301" s="246"/>
      <c r="P301" s="246"/>
      <c r="Q301" s="246"/>
      <c r="R301" s="246"/>
      <c r="S301" s="246"/>
      <c r="T301" s="247"/>
      <c r="AT301" s="248" t="s">
        <v>169</v>
      </c>
      <c r="AU301" s="248" t="s">
        <v>90</v>
      </c>
      <c r="AV301" s="11" t="s">
        <v>90</v>
      </c>
      <c r="AW301" s="11" t="s">
        <v>43</v>
      </c>
      <c r="AX301" s="11" t="s">
        <v>80</v>
      </c>
      <c r="AY301" s="248" t="s">
        <v>158</v>
      </c>
    </row>
    <row r="302" s="12" customFormat="1">
      <c r="B302" s="249"/>
      <c r="C302" s="250"/>
      <c r="D302" s="235" t="s">
        <v>169</v>
      </c>
      <c r="E302" s="251" t="s">
        <v>37</v>
      </c>
      <c r="F302" s="252" t="s">
        <v>180</v>
      </c>
      <c r="G302" s="250"/>
      <c r="H302" s="253">
        <v>356.80500000000001</v>
      </c>
      <c r="I302" s="254"/>
      <c r="J302" s="250"/>
      <c r="K302" s="250"/>
      <c r="L302" s="255"/>
      <c r="M302" s="256"/>
      <c r="N302" s="257"/>
      <c r="O302" s="257"/>
      <c r="P302" s="257"/>
      <c r="Q302" s="257"/>
      <c r="R302" s="257"/>
      <c r="S302" s="257"/>
      <c r="T302" s="258"/>
      <c r="AT302" s="259" t="s">
        <v>169</v>
      </c>
      <c r="AU302" s="259" t="s">
        <v>90</v>
      </c>
      <c r="AV302" s="12" t="s">
        <v>165</v>
      </c>
      <c r="AW302" s="12" t="s">
        <v>43</v>
      </c>
      <c r="AX302" s="12" t="s">
        <v>88</v>
      </c>
      <c r="AY302" s="259" t="s">
        <v>158</v>
      </c>
    </row>
    <row r="303" s="1" customFormat="1" ht="25.5" customHeight="1">
      <c r="B303" s="47"/>
      <c r="C303" s="223" t="s">
        <v>372</v>
      </c>
      <c r="D303" s="223" t="s">
        <v>160</v>
      </c>
      <c r="E303" s="224" t="s">
        <v>373</v>
      </c>
      <c r="F303" s="225" t="s">
        <v>374</v>
      </c>
      <c r="G303" s="226" t="s">
        <v>240</v>
      </c>
      <c r="H303" s="227">
        <v>200.55699999999999</v>
      </c>
      <c r="I303" s="228"/>
      <c r="J303" s="229">
        <f>ROUND(I303*H303,2)</f>
        <v>0</v>
      </c>
      <c r="K303" s="225" t="s">
        <v>164</v>
      </c>
      <c r="L303" s="73"/>
      <c r="M303" s="230" t="s">
        <v>37</v>
      </c>
      <c r="N303" s="231" t="s">
        <v>51</v>
      </c>
      <c r="O303" s="48"/>
      <c r="P303" s="232">
        <f>O303*H303</f>
        <v>0</v>
      </c>
      <c r="Q303" s="232">
        <v>0</v>
      </c>
      <c r="R303" s="232">
        <f>Q303*H303</f>
        <v>0</v>
      </c>
      <c r="S303" s="232">
        <v>0</v>
      </c>
      <c r="T303" s="233">
        <f>S303*H303</f>
        <v>0</v>
      </c>
      <c r="AR303" s="24" t="s">
        <v>165</v>
      </c>
      <c r="AT303" s="24" t="s">
        <v>160</v>
      </c>
      <c r="AU303" s="24" t="s">
        <v>90</v>
      </c>
      <c r="AY303" s="24" t="s">
        <v>158</v>
      </c>
      <c r="BE303" s="234">
        <f>IF(N303="základní",J303,0)</f>
        <v>0</v>
      </c>
      <c r="BF303" s="234">
        <f>IF(N303="snížená",J303,0)</f>
        <v>0</v>
      </c>
      <c r="BG303" s="234">
        <f>IF(N303="zákl. přenesená",J303,0)</f>
        <v>0</v>
      </c>
      <c r="BH303" s="234">
        <f>IF(N303="sníž. přenesená",J303,0)</f>
        <v>0</v>
      </c>
      <c r="BI303" s="234">
        <f>IF(N303="nulová",J303,0)</f>
        <v>0</v>
      </c>
      <c r="BJ303" s="24" t="s">
        <v>88</v>
      </c>
      <c r="BK303" s="234">
        <f>ROUND(I303*H303,2)</f>
        <v>0</v>
      </c>
      <c r="BL303" s="24" t="s">
        <v>165</v>
      </c>
      <c r="BM303" s="24" t="s">
        <v>375</v>
      </c>
    </row>
    <row r="304" s="1" customFormat="1">
      <c r="B304" s="47"/>
      <c r="C304" s="75"/>
      <c r="D304" s="235" t="s">
        <v>167</v>
      </c>
      <c r="E304" s="75"/>
      <c r="F304" s="236" t="s">
        <v>376</v>
      </c>
      <c r="G304" s="75"/>
      <c r="H304" s="75"/>
      <c r="I304" s="193"/>
      <c r="J304" s="75"/>
      <c r="K304" s="75"/>
      <c r="L304" s="73"/>
      <c r="M304" s="237"/>
      <c r="N304" s="48"/>
      <c r="O304" s="48"/>
      <c r="P304" s="48"/>
      <c r="Q304" s="48"/>
      <c r="R304" s="48"/>
      <c r="S304" s="48"/>
      <c r="T304" s="96"/>
      <c r="AT304" s="24" t="s">
        <v>167</v>
      </c>
      <c r="AU304" s="24" t="s">
        <v>90</v>
      </c>
    </row>
    <row r="305" s="11" customFormat="1">
      <c r="B305" s="238"/>
      <c r="C305" s="239"/>
      <c r="D305" s="235" t="s">
        <v>169</v>
      </c>
      <c r="E305" s="240" t="s">
        <v>37</v>
      </c>
      <c r="F305" s="241" t="s">
        <v>377</v>
      </c>
      <c r="G305" s="239"/>
      <c r="H305" s="242">
        <v>200.55699999999999</v>
      </c>
      <c r="I305" s="243"/>
      <c r="J305" s="239"/>
      <c r="K305" s="239"/>
      <c r="L305" s="244"/>
      <c r="M305" s="245"/>
      <c r="N305" s="246"/>
      <c r="O305" s="246"/>
      <c r="P305" s="246"/>
      <c r="Q305" s="246"/>
      <c r="R305" s="246"/>
      <c r="S305" s="246"/>
      <c r="T305" s="247"/>
      <c r="AT305" s="248" t="s">
        <v>169</v>
      </c>
      <c r="AU305" s="248" t="s">
        <v>90</v>
      </c>
      <c r="AV305" s="11" t="s">
        <v>90</v>
      </c>
      <c r="AW305" s="11" t="s">
        <v>43</v>
      </c>
      <c r="AX305" s="11" t="s">
        <v>88</v>
      </c>
      <c r="AY305" s="248" t="s">
        <v>158</v>
      </c>
    </row>
    <row r="306" s="1" customFormat="1" ht="16.5" customHeight="1">
      <c r="B306" s="47"/>
      <c r="C306" s="223" t="s">
        <v>378</v>
      </c>
      <c r="D306" s="223" t="s">
        <v>160</v>
      </c>
      <c r="E306" s="224" t="s">
        <v>379</v>
      </c>
      <c r="F306" s="225" t="s">
        <v>380</v>
      </c>
      <c r="G306" s="226" t="s">
        <v>240</v>
      </c>
      <c r="H306" s="227">
        <v>557.36199999999997</v>
      </c>
      <c r="I306" s="228"/>
      <c r="J306" s="229">
        <f>ROUND(I306*H306,2)</f>
        <v>0</v>
      </c>
      <c r="K306" s="225" t="s">
        <v>164</v>
      </c>
      <c r="L306" s="73"/>
      <c r="M306" s="230" t="s">
        <v>37</v>
      </c>
      <c r="N306" s="231" t="s">
        <v>51</v>
      </c>
      <c r="O306" s="48"/>
      <c r="P306" s="232">
        <f>O306*H306</f>
        <v>0</v>
      </c>
      <c r="Q306" s="232">
        <v>0</v>
      </c>
      <c r="R306" s="232">
        <f>Q306*H306</f>
        <v>0</v>
      </c>
      <c r="S306" s="232">
        <v>0</v>
      </c>
      <c r="T306" s="233">
        <f>S306*H306</f>
        <v>0</v>
      </c>
      <c r="AR306" s="24" t="s">
        <v>165</v>
      </c>
      <c r="AT306" s="24" t="s">
        <v>160</v>
      </c>
      <c r="AU306" s="24" t="s">
        <v>90</v>
      </c>
      <c r="AY306" s="24" t="s">
        <v>158</v>
      </c>
      <c r="BE306" s="234">
        <f>IF(N306="základní",J306,0)</f>
        <v>0</v>
      </c>
      <c r="BF306" s="234">
        <f>IF(N306="snížená",J306,0)</f>
        <v>0</v>
      </c>
      <c r="BG306" s="234">
        <f>IF(N306="zákl. přenesená",J306,0)</f>
        <v>0</v>
      </c>
      <c r="BH306" s="234">
        <f>IF(N306="sníž. přenesená",J306,0)</f>
        <v>0</v>
      </c>
      <c r="BI306" s="234">
        <f>IF(N306="nulová",J306,0)</f>
        <v>0</v>
      </c>
      <c r="BJ306" s="24" t="s">
        <v>88</v>
      </c>
      <c r="BK306" s="234">
        <f>ROUND(I306*H306,2)</f>
        <v>0</v>
      </c>
      <c r="BL306" s="24" t="s">
        <v>165</v>
      </c>
      <c r="BM306" s="24" t="s">
        <v>381</v>
      </c>
    </row>
    <row r="307" s="1" customFormat="1">
      <c r="B307" s="47"/>
      <c r="C307" s="75"/>
      <c r="D307" s="235" t="s">
        <v>167</v>
      </c>
      <c r="E307" s="75"/>
      <c r="F307" s="236" t="s">
        <v>382</v>
      </c>
      <c r="G307" s="75"/>
      <c r="H307" s="75"/>
      <c r="I307" s="193"/>
      <c r="J307" s="75"/>
      <c r="K307" s="75"/>
      <c r="L307" s="73"/>
      <c r="M307" s="237"/>
      <c r="N307" s="48"/>
      <c r="O307" s="48"/>
      <c r="P307" s="48"/>
      <c r="Q307" s="48"/>
      <c r="R307" s="48"/>
      <c r="S307" s="48"/>
      <c r="T307" s="96"/>
      <c r="AT307" s="24" t="s">
        <v>167</v>
      </c>
      <c r="AU307" s="24" t="s">
        <v>90</v>
      </c>
    </row>
    <row r="308" s="11" customFormat="1">
      <c r="B308" s="238"/>
      <c r="C308" s="239"/>
      <c r="D308" s="235" t="s">
        <v>169</v>
      </c>
      <c r="E308" s="240" t="s">
        <v>37</v>
      </c>
      <c r="F308" s="241" t="s">
        <v>370</v>
      </c>
      <c r="G308" s="239"/>
      <c r="H308" s="242">
        <v>557.36199999999997</v>
      </c>
      <c r="I308" s="243"/>
      <c r="J308" s="239"/>
      <c r="K308" s="239"/>
      <c r="L308" s="244"/>
      <c r="M308" s="245"/>
      <c r="N308" s="246"/>
      <c r="O308" s="246"/>
      <c r="P308" s="246"/>
      <c r="Q308" s="246"/>
      <c r="R308" s="246"/>
      <c r="S308" s="246"/>
      <c r="T308" s="247"/>
      <c r="AT308" s="248" t="s">
        <v>169</v>
      </c>
      <c r="AU308" s="248" t="s">
        <v>90</v>
      </c>
      <c r="AV308" s="11" t="s">
        <v>90</v>
      </c>
      <c r="AW308" s="11" t="s">
        <v>43</v>
      </c>
      <c r="AX308" s="11" t="s">
        <v>88</v>
      </c>
      <c r="AY308" s="248" t="s">
        <v>158</v>
      </c>
    </row>
    <row r="309" s="1" customFormat="1" ht="16.5" customHeight="1">
      <c r="B309" s="47"/>
      <c r="C309" s="223" t="s">
        <v>383</v>
      </c>
      <c r="D309" s="223" t="s">
        <v>160</v>
      </c>
      <c r="E309" s="224" t="s">
        <v>384</v>
      </c>
      <c r="F309" s="225" t="s">
        <v>385</v>
      </c>
      <c r="G309" s="226" t="s">
        <v>386</v>
      </c>
      <c r="H309" s="227">
        <v>642.24900000000002</v>
      </c>
      <c r="I309" s="228"/>
      <c r="J309" s="229">
        <f>ROUND(I309*H309,2)</f>
        <v>0</v>
      </c>
      <c r="K309" s="225" t="s">
        <v>164</v>
      </c>
      <c r="L309" s="73"/>
      <c r="M309" s="230" t="s">
        <v>37</v>
      </c>
      <c r="N309" s="231" t="s">
        <v>51</v>
      </c>
      <c r="O309" s="48"/>
      <c r="P309" s="232">
        <f>O309*H309</f>
        <v>0</v>
      </c>
      <c r="Q309" s="232">
        <v>0</v>
      </c>
      <c r="R309" s="232">
        <f>Q309*H309</f>
        <v>0</v>
      </c>
      <c r="S309" s="232">
        <v>0</v>
      </c>
      <c r="T309" s="233">
        <f>S309*H309</f>
        <v>0</v>
      </c>
      <c r="AR309" s="24" t="s">
        <v>165</v>
      </c>
      <c r="AT309" s="24" t="s">
        <v>160</v>
      </c>
      <c r="AU309" s="24" t="s">
        <v>90</v>
      </c>
      <c r="AY309" s="24" t="s">
        <v>158</v>
      </c>
      <c r="BE309" s="234">
        <f>IF(N309="základní",J309,0)</f>
        <v>0</v>
      </c>
      <c r="BF309" s="234">
        <f>IF(N309="snížená",J309,0)</f>
        <v>0</v>
      </c>
      <c r="BG309" s="234">
        <f>IF(N309="zákl. přenesená",J309,0)</f>
        <v>0</v>
      </c>
      <c r="BH309" s="234">
        <f>IF(N309="sníž. přenesená",J309,0)</f>
        <v>0</v>
      </c>
      <c r="BI309" s="234">
        <f>IF(N309="nulová",J309,0)</f>
        <v>0</v>
      </c>
      <c r="BJ309" s="24" t="s">
        <v>88</v>
      </c>
      <c r="BK309" s="234">
        <f>ROUND(I309*H309,2)</f>
        <v>0</v>
      </c>
      <c r="BL309" s="24" t="s">
        <v>165</v>
      </c>
      <c r="BM309" s="24" t="s">
        <v>387</v>
      </c>
    </row>
    <row r="310" s="1" customFormat="1">
      <c r="B310" s="47"/>
      <c r="C310" s="75"/>
      <c r="D310" s="235" t="s">
        <v>167</v>
      </c>
      <c r="E310" s="75"/>
      <c r="F310" s="236" t="s">
        <v>382</v>
      </c>
      <c r="G310" s="75"/>
      <c r="H310" s="75"/>
      <c r="I310" s="193"/>
      <c r="J310" s="75"/>
      <c r="K310" s="75"/>
      <c r="L310" s="73"/>
      <c r="M310" s="237"/>
      <c r="N310" s="48"/>
      <c r="O310" s="48"/>
      <c r="P310" s="48"/>
      <c r="Q310" s="48"/>
      <c r="R310" s="48"/>
      <c r="S310" s="48"/>
      <c r="T310" s="96"/>
      <c r="AT310" s="24" t="s">
        <v>167</v>
      </c>
      <c r="AU310" s="24" t="s">
        <v>90</v>
      </c>
    </row>
    <row r="311" s="11" customFormat="1">
      <c r="B311" s="238"/>
      <c r="C311" s="239"/>
      <c r="D311" s="235" t="s">
        <v>169</v>
      </c>
      <c r="E311" s="240" t="s">
        <v>37</v>
      </c>
      <c r="F311" s="241" t="s">
        <v>370</v>
      </c>
      <c r="G311" s="239"/>
      <c r="H311" s="242">
        <v>557.36199999999997</v>
      </c>
      <c r="I311" s="243"/>
      <c r="J311" s="239"/>
      <c r="K311" s="239"/>
      <c r="L311" s="244"/>
      <c r="M311" s="245"/>
      <c r="N311" s="246"/>
      <c r="O311" s="246"/>
      <c r="P311" s="246"/>
      <c r="Q311" s="246"/>
      <c r="R311" s="246"/>
      <c r="S311" s="246"/>
      <c r="T311" s="247"/>
      <c r="AT311" s="248" t="s">
        <v>169</v>
      </c>
      <c r="AU311" s="248" t="s">
        <v>90</v>
      </c>
      <c r="AV311" s="11" t="s">
        <v>90</v>
      </c>
      <c r="AW311" s="11" t="s">
        <v>43</v>
      </c>
      <c r="AX311" s="11" t="s">
        <v>80</v>
      </c>
      <c r="AY311" s="248" t="s">
        <v>158</v>
      </c>
    </row>
    <row r="312" s="11" customFormat="1">
      <c r="B312" s="238"/>
      <c r="C312" s="239"/>
      <c r="D312" s="235" t="s">
        <v>169</v>
      </c>
      <c r="E312" s="240" t="s">
        <v>37</v>
      </c>
      <c r="F312" s="241" t="s">
        <v>371</v>
      </c>
      <c r="G312" s="239"/>
      <c r="H312" s="242">
        <v>-200.55699999999999</v>
      </c>
      <c r="I312" s="243"/>
      <c r="J312" s="239"/>
      <c r="K312" s="239"/>
      <c r="L312" s="244"/>
      <c r="M312" s="245"/>
      <c r="N312" s="246"/>
      <c r="O312" s="246"/>
      <c r="P312" s="246"/>
      <c r="Q312" s="246"/>
      <c r="R312" s="246"/>
      <c r="S312" s="246"/>
      <c r="T312" s="247"/>
      <c r="AT312" s="248" t="s">
        <v>169</v>
      </c>
      <c r="AU312" s="248" t="s">
        <v>90</v>
      </c>
      <c r="AV312" s="11" t="s">
        <v>90</v>
      </c>
      <c r="AW312" s="11" t="s">
        <v>43</v>
      </c>
      <c r="AX312" s="11" t="s">
        <v>80</v>
      </c>
      <c r="AY312" s="248" t="s">
        <v>158</v>
      </c>
    </row>
    <row r="313" s="12" customFormat="1">
      <c r="B313" s="249"/>
      <c r="C313" s="250"/>
      <c r="D313" s="235" t="s">
        <v>169</v>
      </c>
      <c r="E313" s="251" t="s">
        <v>37</v>
      </c>
      <c r="F313" s="252" t="s">
        <v>180</v>
      </c>
      <c r="G313" s="250"/>
      <c r="H313" s="253">
        <v>356.80500000000001</v>
      </c>
      <c r="I313" s="254"/>
      <c r="J313" s="250"/>
      <c r="K313" s="250"/>
      <c r="L313" s="255"/>
      <c r="M313" s="256"/>
      <c r="N313" s="257"/>
      <c r="O313" s="257"/>
      <c r="P313" s="257"/>
      <c r="Q313" s="257"/>
      <c r="R313" s="257"/>
      <c r="S313" s="257"/>
      <c r="T313" s="258"/>
      <c r="AT313" s="259" t="s">
        <v>169</v>
      </c>
      <c r="AU313" s="259" t="s">
        <v>90</v>
      </c>
      <c r="AV313" s="12" t="s">
        <v>165</v>
      </c>
      <c r="AW313" s="12" t="s">
        <v>43</v>
      </c>
      <c r="AX313" s="12" t="s">
        <v>88</v>
      </c>
      <c r="AY313" s="259" t="s">
        <v>158</v>
      </c>
    </row>
    <row r="314" s="11" customFormat="1">
      <c r="B314" s="238"/>
      <c r="C314" s="239"/>
      <c r="D314" s="235" t="s">
        <v>169</v>
      </c>
      <c r="E314" s="239"/>
      <c r="F314" s="241" t="s">
        <v>388</v>
      </c>
      <c r="G314" s="239"/>
      <c r="H314" s="242">
        <v>642.24900000000002</v>
      </c>
      <c r="I314" s="243"/>
      <c r="J314" s="239"/>
      <c r="K314" s="239"/>
      <c r="L314" s="244"/>
      <c r="M314" s="245"/>
      <c r="N314" s="246"/>
      <c r="O314" s="246"/>
      <c r="P314" s="246"/>
      <c r="Q314" s="246"/>
      <c r="R314" s="246"/>
      <c r="S314" s="246"/>
      <c r="T314" s="247"/>
      <c r="AT314" s="248" t="s">
        <v>169</v>
      </c>
      <c r="AU314" s="248" t="s">
        <v>90</v>
      </c>
      <c r="AV314" s="11" t="s">
        <v>90</v>
      </c>
      <c r="AW314" s="11" t="s">
        <v>6</v>
      </c>
      <c r="AX314" s="11" t="s">
        <v>88</v>
      </c>
      <c r="AY314" s="248" t="s">
        <v>158</v>
      </c>
    </row>
    <row r="315" s="1" customFormat="1" ht="25.5" customHeight="1">
      <c r="B315" s="47"/>
      <c r="C315" s="223" t="s">
        <v>389</v>
      </c>
      <c r="D315" s="223" t="s">
        <v>160</v>
      </c>
      <c r="E315" s="224" t="s">
        <v>390</v>
      </c>
      <c r="F315" s="225" t="s">
        <v>391</v>
      </c>
      <c r="G315" s="226" t="s">
        <v>240</v>
      </c>
      <c r="H315" s="227">
        <v>401.11399999999998</v>
      </c>
      <c r="I315" s="228"/>
      <c r="J315" s="229">
        <f>ROUND(I315*H315,2)</f>
        <v>0</v>
      </c>
      <c r="K315" s="225" t="s">
        <v>164</v>
      </c>
      <c r="L315" s="73"/>
      <c r="M315" s="230" t="s">
        <v>37</v>
      </c>
      <c r="N315" s="231" t="s">
        <v>51</v>
      </c>
      <c r="O315" s="48"/>
      <c r="P315" s="232">
        <f>O315*H315</f>
        <v>0</v>
      </c>
      <c r="Q315" s="232">
        <v>0</v>
      </c>
      <c r="R315" s="232">
        <f>Q315*H315</f>
        <v>0</v>
      </c>
      <c r="S315" s="232">
        <v>0</v>
      </c>
      <c r="T315" s="233">
        <f>S315*H315</f>
        <v>0</v>
      </c>
      <c r="AR315" s="24" t="s">
        <v>165</v>
      </c>
      <c r="AT315" s="24" t="s">
        <v>160</v>
      </c>
      <c r="AU315" s="24" t="s">
        <v>90</v>
      </c>
      <c r="AY315" s="24" t="s">
        <v>158</v>
      </c>
      <c r="BE315" s="234">
        <f>IF(N315="základní",J315,0)</f>
        <v>0</v>
      </c>
      <c r="BF315" s="234">
        <f>IF(N315="snížená",J315,0)</f>
        <v>0</v>
      </c>
      <c r="BG315" s="234">
        <f>IF(N315="zákl. přenesená",J315,0)</f>
        <v>0</v>
      </c>
      <c r="BH315" s="234">
        <f>IF(N315="sníž. přenesená",J315,0)</f>
        <v>0</v>
      </c>
      <c r="BI315" s="234">
        <f>IF(N315="nulová",J315,0)</f>
        <v>0</v>
      </c>
      <c r="BJ315" s="24" t="s">
        <v>88</v>
      </c>
      <c r="BK315" s="234">
        <f>ROUND(I315*H315,2)</f>
        <v>0</v>
      </c>
      <c r="BL315" s="24" t="s">
        <v>165</v>
      </c>
      <c r="BM315" s="24" t="s">
        <v>392</v>
      </c>
    </row>
    <row r="316" s="1" customFormat="1">
      <c r="B316" s="47"/>
      <c r="C316" s="75"/>
      <c r="D316" s="235" t="s">
        <v>167</v>
      </c>
      <c r="E316" s="75"/>
      <c r="F316" s="236" t="s">
        <v>393</v>
      </c>
      <c r="G316" s="75"/>
      <c r="H316" s="75"/>
      <c r="I316" s="193"/>
      <c r="J316" s="75"/>
      <c r="K316" s="75"/>
      <c r="L316" s="73"/>
      <c r="M316" s="237"/>
      <c r="N316" s="48"/>
      <c r="O316" s="48"/>
      <c r="P316" s="48"/>
      <c r="Q316" s="48"/>
      <c r="R316" s="48"/>
      <c r="S316" s="48"/>
      <c r="T316" s="96"/>
      <c r="AT316" s="24" t="s">
        <v>167</v>
      </c>
      <c r="AU316" s="24" t="s">
        <v>90</v>
      </c>
    </row>
    <row r="317" s="11" customFormat="1">
      <c r="B317" s="238"/>
      <c r="C317" s="239"/>
      <c r="D317" s="235" t="s">
        <v>169</v>
      </c>
      <c r="E317" s="240" t="s">
        <v>37</v>
      </c>
      <c r="F317" s="241" t="s">
        <v>394</v>
      </c>
      <c r="G317" s="239"/>
      <c r="H317" s="242">
        <v>361.64499999999998</v>
      </c>
      <c r="I317" s="243"/>
      <c r="J317" s="239"/>
      <c r="K317" s="239"/>
      <c r="L317" s="244"/>
      <c r="M317" s="245"/>
      <c r="N317" s="246"/>
      <c r="O317" s="246"/>
      <c r="P317" s="246"/>
      <c r="Q317" s="246"/>
      <c r="R317" s="246"/>
      <c r="S317" s="246"/>
      <c r="T317" s="247"/>
      <c r="AT317" s="248" t="s">
        <v>169</v>
      </c>
      <c r="AU317" s="248" t="s">
        <v>90</v>
      </c>
      <c r="AV317" s="11" t="s">
        <v>90</v>
      </c>
      <c r="AW317" s="11" t="s">
        <v>43</v>
      </c>
      <c r="AX317" s="11" t="s">
        <v>80</v>
      </c>
      <c r="AY317" s="248" t="s">
        <v>158</v>
      </c>
    </row>
    <row r="318" s="11" customFormat="1">
      <c r="B318" s="238"/>
      <c r="C318" s="239"/>
      <c r="D318" s="235" t="s">
        <v>169</v>
      </c>
      <c r="E318" s="240" t="s">
        <v>37</v>
      </c>
      <c r="F318" s="241" t="s">
        <v>395</v>
      </c>
      <c r="G318" s="239"/>
      <c r="H318" s="242">
        <v>48.840000000000003</v>
      </c>
      <c r="I318" s="243"/>
      <c r="J318" s="239"/>
      <c r="K318" s="239"/>
      <c r="L318" s="244"/>
      <c r="M318" s="245"/>
      <c r="N318" s="246"/>
      <c r="O318" s="246"/>
      <c r="P318" s="246"/>
      <c r="Q318" s="246"/>
      <c r="R318" s="246"/>
      <c r="S318" s="246"/>
      <c r="T318" s="247"/>
      <c r="AT318" s="248" t="s">
        <v>169</v>
      </c>
      <c r="AU318" s="248" t="s">
        <v>90</v>
      </c>
      <c r="AV318" s="11" t="s">
        <v>90</v>
      </c>
      <c r="AW318" s="11" t="s">
        <v>43</v>
      </c>
      <c r="AX318" s="11" t="s">
        <v>80</v>
      </c>
      <c r="AY318" s="248" t="s">
        <v>158</v>
      </c>
    </row>
    <row r="319" s="14" customFormat="1">
      <c r="B319" s="270"/>
      <c r="C319" s="271"/>
      <c r="D319" s="235" t="s">
        <v>169</v>
      </c>
      <c r="E319" s="272" t="s">
        <v>37</v>
      </c>
      <c r="F319" s="273" t="s">
        <v>396</v>
      </c>
      <c r="G319" s="271"/>
      <c r="H319" s="274">
        <v>410.48500000000001</v>
      </c>
      <c r="I319" s="275"/>
      <c r="J319" s="271"/>
      <c r="K319" s="271"/>
      <c r="L319" s="276"/>
      <c r="M319" s="277"/>
      <c r="N319" s="278"/>
      <c r="O319" s="278"/>
      <c r="P319" s="278"/>
      <c r="Q319" s="278"/>
      <c r="R319" s="278"/>
      <c r="S319" s="278"/>
      <c r="T319" s="279"/>
      <c r="AT319" s="280" t="s">
        <v>169</v>
      </c>
      <c r="AU319" s="280" t="s">
        <v>90</v>
      </c>
      <c r="AV319" s="14" t="s">
        <v>185</v>
      </c>
      <c r="AW319" s="14" t="s">
        <v>43</v>
      </c>
      <c r="AX319" s="14" t="s">
        <v>80</v>
      </c>
      <c r="AY319" s="280" t="s">
        <v>158</v>
      </c>
    </row>
    <row r="320" s="13" customFormat="1">
      <c r="B320" s="260"/>
      <c r="C320" s="261"/>
      <c r="D320" s="235" t="s">
        <v>169</v>
      </c>
      <c r="E320" s="262" t="s">
        <v>37</v>
      </c>
      <c r="F320" s="263" t="s">
        <v>397</v>
      </c>
      <c r="G320" s="261"/>
      <c r="H320" s="262" t="s">
        <v>37</v>
      </c>
      <c r="I320" s="264"/>
      <c r="J320" s="261"/>
      <c r="K320" s="261"/>
      <c r="L320" s="265"/>
      <c r="M320" s="266"/>
      <c r="N320" s="267"/>
      <c r="O320" s="267"/>
      <c r="P320" s="267"/>
      <c r="Q320" s="267"/>
      <c r="R320" s="267"/>
      <c r="S320" s="267"/>
      <c r="T320" s="268"/>
      <c r="AT320" s="269" t="s">
        <v>169</v>
      </c>
      <c r="AU320" s="269" t="s">
        <v>90</v>
      </c>
      <c r="AV320" s="13" t="s">
        <v>88</v>
      </c>
      <c r="AW320" s="13" t="s">
        <v>43</v>
      </c>
      <c r="AX320" s="13" t="s">
        <v>80</v>
      </c>
      <c r="AY320" s="269" t="s">
        <v>158</v>
      </c>
    </row>
    <row r="321" s="11" customFormat="1">
      <c r="B321" s="238"/>
      <c r="C321" s="239"/>
      <c r="D321" s="235" t="s">
        <v>169</v>
      </c>
      <c r="E321" s="240" t="s">
        <v>37</v>
      </c>
      <c r="F321" s="241" t="s">
        <v>398</v>
      </c>
      <c r="G321" s="239"/>
      <c r="H321" s="242">
        <v>-0.32600000000000001</v>
      </c>
      <c r="I321" s="243"/>
      <c r="J321" s="239"/>
      <c r="K321" s="239"/>
      <c r="L321" s="244"/>
      <c r="M321" s="245"/>
      <c r="N321" s="246"/>
      <c r="O321" s="246"/>
      <c r="P321" s="246"/>
      <c r="Q321" s="246"/>
      <c r="R321" s="246"/>
      <c r="S321" s="246"/>
      <c r="T321" s="247"/>
      <c r="AT321" s="248" t="s">
        <v>169</v>
      </c>
      <c r="AU321" s="248" t="s">
        <v>90</v>
      </c>
      <c r="AV321" s="11" t="s">
        <v>90</v>
      </c>
      <c r="AW321" s="11" t="s">
        <v>43</v>
      </c>
      <c r="AX321" s="11" t="s">
        <v>80</v>
      </c>
      <c r="AY321" s="248" t="s">
        <v>158</v>
      </c>
    </row>
    <row r="322" s="11" customFormat="1">
      <c r="B322" s="238"/>
      <c r="C322" s="239"/>
      <c r="D322" s="235" t="s">
        <v>169</v>
      </c>
      <c r="E322" s="240" t="s">
        <v>37</v>
      </c>
      <c r="F322" s="241" t="s">
        <v>399</v>
      </c>
      <c r="G322" s="239"/>
      <c r="H322" s="242">
        <v>-0.95399999999999996</v>
      </c>
      <c r="I322" s="243"/>
      <c r="J322" s="239"/>
      <c r="K322" s="239"/>
      <c r="L322" s="244"/>
      <c r="M322" s="245"/>
      <c r="N322" s="246"/>
      <c r="O322" s="246"/>
      <c r="P322" s="246"/>
      <c r="Q322" s="246"/>
      <c r="R322" s="246"/>
      <c r="S322" s="246"/>
      <c r="T322" s="247"/>
      <c r="AT322" s="248" t="s">
        <v>169</v>
      </c>
      <c r="AU322" s="248" t="s">
        <v>90</v>
      </c>
      <c r="AV322" s="11" t="s">
        <v>90</v>
      </c>
      <c r="AW322" s="11" t="s">
        <v>43</v>
      </c>
      <c r="AX322" s="11" t="s">
        <v>80</v>
      </c>
      <c r="AY322" s="248" t="s">
        <v>158</v>
      </c>
    </row>
    <row r="323" s="11" customFormat="1">
      <c r="B323" s="238"/>
      <c r="C323" s="239"/>
      <c r="D323" s="235" t="s">
        <v>169</v>
      </c>
      <c r="E323" s="240" t="s">
        <v>37</v>
      </c>
      <c r="F323" s="241" t="s">
        <v>400</v>
      </c>
      <c r="G323" s="239"/>
      <c r="H323" s="242">
        <v>-1.9319999999999999</v>
      </c>
      <c r="I323" s="243"/>
      <c r="J323" s="239"/>
      <c r="K323" s="239"/>
      <c r="L323" s="244"/>
      <c r="M323" s="245"/>
      <c r="N323" s="246"/>
      <c r="O323" s="246"/>
      <c r="P323" s="246"/>
      <c r="Q323" s="246"/>
      <c r="R323" s="246"/>
      <c r="S323" s="246"/>
      <c r="T323" s="247"/>
      <c r="AT323" s="248" t="s">
        <v>169</v>
      </c>
      <c r="AU323" s="248" t="s">
        <v>90</v>
      </c>
      <c r="AV323" s="11" t="s">
        <v>90</v>
      </c>
      <c r="AW323" s="11" t="s">
        <v>43</v>
      </c>
      <c r="AX323" s="11" t="s">
        <v>80</v>
      </c>
      <c r="AY323" s="248" t="s">
        <v>158</v>
      </c>
    </row>
    <row r="324" s="11" customFormat="1">
      <c r="B324" s="238"/>
      <c r="C324" s="239"/>
      <c r="D324" s="235" t="s">
        <v>169</v>
      </c>
      <c r="E324" s="240" t="s">
        <v>37</v>
      </c>
      <c r="F324" s="241" t="s">
        <v>401</v>
      </c>
      <c r="G324" s="239"/>
      <c r="H324" s="242">
        <v>-2.7530000000000001</v>
      </c>
      <c r="I324" s="243"/>
      <c r="J324" s="239"/>
      <c r="K324" s="239"/>
      <c r="L324" s="244"/>
      <c r="M324" s="245"/>
      <c r="N324" s="246"/>
      <c r="O324" s="246"/>
      <c r="P324" s="246"/>
      <c r="Q324" s="246"/>
      <c r="R324" s="246"/>
      <c r="S324" s="246"/>
      <c r="T324" s="247"/>
      <c r="AT324" s="248" t="s">
        <v>169</v>
      </c>
      <c r="AU324" s="248" t="s">
        <v>90</v>
      </c>
      <c r="AV324" s="11" t="s">
        <v>90</v>
      </c>
      <c r="AW324" s="11" t="s">
        <v>43</v>
      </c>
      <c r="AX324" s="11" t="s">
        <v>80</v>
      </c>
      <c r="AY324" s="248" t="s">
        <v>158</v>
      </c>
    </row>
    <row r="325" s="11" customFormat="1">
      <c r="B325" s="238"/>
      <c r="C325" s="239"/>
      <c r="D325" s="235" t="s">
        <v>169</v>
      </c>
      <c r="E325" s="240" t="s">
        <v>37</v>
      </c>
      <c r="F325" s="241" t="s">
        <v>402</v>
      </c>
      <c r="G325" s="239"/>
      <c r="H325" s="242">
        <v>-2.0289999999999999</v>
      </c>
      <c r="I325" s="243"/>
      <c r="J325" s="239"/>
      <c r="K325" s="239"/>
      <c r="L325" s="244"/>
      <c r="M325" s="245"/>
      <c r="N325" s="246"/>
      <c r="O325" s="246"/>
      <c r="P325" s="246"/>
      <c r="Q325" s="246"/>
      <c r="R325" s="246"/>
      <c r="S325" s="246"/>
      <c r="T325" s="247"/>
      <c r="AT325" s="248" t="s">
        <v>169</v>
      </c>
      <c r="AU325" s="248" t="s">
        <v>90</v>
      </c>
      <c r="AV325" s="11" t="s">
        <v>90</v>
      </c>
      <c r="AW325" s="11" t="s">
        <v>43</v>
      </c>
      <c r="AX325" s="11" t="s">
        <v>80</v>
      </c>
      <c r="AY325" s="248" t="s">
        <v>158</v>
      </c>
    </row>
    <row r="326" s="11" customFormat="1">
      <c r="B326" s="238"/>
      <c r="C326" s="239"/>
      <c r="D326" s="235" t="s">
        <v>169</v>
      </c>
      <c r="E326" s="240" t="s">
        <v>37</v>
      </c>
      <c r="F326" s="241" t="s">
        <v>403</v>
      </c>
      <c r="G326" s="239"/>
      <c r="H326" s="242">
        <v>-1.377</v>
      </c>
      <c r="I326" s="243"/>
      <c r="J326" s="239"/>
      <c r="K326" s="239"/>
      <c r="L326" s="244"/>
      <c r="M326" s="245"/>
      <c r="N326" s="246"/>
      <c r="O326" s="246"/>
      <c r="P326" s="246"/>
      <c r="Q326" s="246"/>
      <c r="R326" s="246"/>
      <c r="S326" s="246"/>
      <c r="T326" s="247"/>
      <c r="AT326" s="248" t="s">
        <v>169</v>
      </c>
      <c r="AU326" s="248" t="s">
        <v>90</v>
      </c>
      <c r="AV326" s="11" t="s">
        <v>90</v>
      </c>
      <c r="AW326" s="11" t="s">
        <v>43</v>
      </c>
      <c r="AX326" s="11" t="s">
        <v>80</v>
      </c>
      <c r="AY326" s="248" t="s">
        <v>158</v>
      </c>
    </row>
    <row r="327" s="14" customFormat="1">
      <c r="B327" s="270"/>
      <c r="C327" s="271"/>
      <c r="D327" s="235" t="s">
        <v>169</v>
      </c>
      <c r="E327" s="272" t="s">
        <v>404</v>
      </c>
      <c r="F327" s="273" t="s">
        <v>396</v>
      </c>
      <c r="G327" s="271"/>
      <c r="H327" s="274">
        <v>-9.3710000000000004</v>
      </c>
      <c r="I327" s="275"/>
      <c r="J327" s="271"/>
      <c r="K327" s="271"/>
      <c r="L327" s="276"/>
      <c r="M327" s="277"/>
      <c r="N327" s="278"/>
      <c r="O327" s="278"/>
      <c r="P327" s="278"/>
      <c r="Q327" s="278"/>
      <c r="R327" s="278"/>
      <c r="S327" s="278"/>
      <c r="T327" s="279"/>
      <c r="AT327" s="280" t="s">
        <v>169</v>
      </c>
      <c r="AU327" s="280" t="s">
        <v>90</v>
      </c>
      <c r="AV327" s="14" t="s">
        <v>185</v>
      </c>
      <c r="AW327" s="14" t="s">
        <v>43</v>
      </c>
      <c r="AX327" s="14" t="s">
        <v>80</v>
      </c>
      <c r="AY327" s="280" t="s">
        <v>158</v>
      </c>
    </row>
    <row r="328" s="12" customFormat="1">
      <c r="B328" s="249"/>
      <c r="C328" s="250"/>
      <c r="D328" s="235" t="s">
        <v>169</v>
      </c>
      <c r="E328" s="251" t="s">
        <v>123</v>
      </c>
      <c r="F328" s="252" t="s">
        <v>180</v>
      </c>
      <c r="G328" s="250"/>
      <c r="H328" s="253">
        <v>401.11399999999998</v>
      </c>
      <c r="I328" s="254"/>
      <c r="J328" s="250"/>
      <c r="K328" s="250"/>
      <c r="L328" s="255"/>
      <c r="M328" s="256"/>
      <c r="N328" s="257"/>
      <c r="O328" s="257"/>
      <c r="P328" s="257"/>
      <c r="Q328" s="257"/>
      <c r="R328" s="257"/>
      <c r="S328" s="257"/>
      <c r="T328" s="258"/>
      <c r="AT328" s="259" t="s">
        <v>169</v>
      </c>
      <c r="AU328" s="259" t="s">
        <v>90</v>
      </c>
      <c r="AV328" s="12" t="s">
        <v>165</v>
      </c>
      <c r="AW328" s="12" t="s">
        <v>43</v>
      </c>
      <c r="AX328" s="12" t="s">
        <v>88</v>
      </c>
      <c r="AY328" s="259" t="s">
        <v>158</v>
      </c>
    </row>
    <row r="329" s="1" customFormat="1" ht="16.5" customHeight="1">
      <c r="B329" s="47"/>
      <c r="C329" s="281" t="s">
        <v>405</v>
      </c>
      <c r="D329" s="281" t="s">
        <v>406</v>
      </c>
      <c r="E329" s="282" t="s">
        <v>407</v>
      </c>
      <c r="F329" s="283" t="s">
        <v>408</v>
      </c>
      <c r="G329" s="284" t="s">
        <v>386</v>
      </c>
      <c r="H329" s="285">
        <v>401.11500000000001</v>
      </c>
      <c r="I329" s="286"/>
      <c r="J329" s="287">
        <f>ROUND(I329*H329,2)</f>
        <v>0</v>
      </c>
      <c r="K329" s="283" t="s">
        <v>164</v>
      </c>
      <c r="L329" s="288"/>
      <c r="M329" s="289" t="s">
        <v>37</v>
      </c>
      <c r="N329" s="290" t="s">
        <v>51</v>
      </c>
      <c r="O329" s="48"/>
      <c r="P329" s="232">
        <f>O329*H329</f>
        <v>0</v>
      </c>
      <c r="Q329" s="232">
        <v>1</v>
      </c>
      <c r="R329" s="232">
        <f>Q329*H329</f>
        <v>401.11500000000001</v>
      </c>
      <c r="S329" s="232">
        <v>0</v>
      </c>
      <c r="T329" s="233">
        <f>S329*H329</f>
        <v>0</v>
      </c>
      <c r="AR329" s="24" t="s">
        <v>224</v>
      </c>
      <c r="AT329" s="24" t="s">
        <v>406</v>
      </c>
      <c r="AU329" s="24" t="s">
        <v>90</v>
      </c>
      <c r="AY329" s="24" t="s">
        <v>158</v>
      </c>
      <c r="BE329" s="234">
        <f>IF(N329="základní",J329,0)</f>
        <v>0</v>
      </c>
      <c r="BF329" s="234">
        <f>IF(N329="snížená",J329,0)</f>
        <v>0</v>
      </c>
      <c r="BG329" s="234">
        <f>IF(N329="zákl. přenesená",J329,0)</f>
        <v>0</v>
      </c>
      <c r="BH329" s="234">
        <f>IF(N329="sníž. přenesená",J329,0)</f>
        <v>0</v>
      </c>
      <c r="BI329" s="234">
        <f>IF(N329="nulová",J329,0)</f>
        <v>0</v>
      </c>
      <c r="BJ329" s="24" t="s">
        <v>88</v>
      </c>
      <c r="BK329" s="234">
        <f>ROUND(I329*H329,2)</f>
        <v>0</v>
      </c>
      <c r="BL329" s="24" t="s">
        <v>165</v>
      </c>
      <c r="BM329" s="24" t="s">
        <v>409</v>
      </c>
    </row>
    <row r="330" s="11" customFormat="1">
      <c r="B330" s="238"/>
      <c r="C330" s="239"/>
      <c r="D330" s="235" t="s">
        <v>169</v>
      </c>
      <c r="E330" s="239"/>
      <c r="F330" s="241" t="s">
        <v>410</v>
      </c>
      <c r="G330" s="239"/>
      <c r="H330" s="242">
        <v>401.11500000000001</v>
      </c>
      <c r="I330" s="243"/>
      <c r="J330" s="239"/>
      <c r="K330" s="239"/>
      <c r="L330" s="244"/>
      <c r="M330" s="245"/>
      <c r="N330" s="246"/>
      <c r="O330" s="246"/>
      <c r="P330" s="246"/>
      <c r="Q330" s="246"/>
      <c r="R330" s="246"/>
      <c r="S330" s="246"/>
      <c r="T330" s="247"/>
      <c r="AT330" s="248" t="s">
        <v>169</v>
      </c>
      <c r="AU330" s="248" t="s">
        <v>90</v>
      </c>
      <c r="AV330" s="11" t="s">
        <v>90</v>
      </c>
      <c r="AW330" s="11" t="s">
        <v>6</v>
      </c>
      <c r="AX330" s="11" t="s">
        <v>88</v>
      </c>
      <c r="AY330" s="248" t="s">
        <v>158</v>
      </c>
    </row>
    <row r="331" s="1" customFormat="1" ht="38.25" customHeight="1">
      <c r="B331" s="47"/>
      <c r="C331" s="223" t="s">
        <v>411</v>
      </c>
      <c r="D331" s="223" t="s">
        <v>160</v>
      </c>
      <c r="E331" s="224" t="s">
        <v>412</v>
      </c>
      <c r="F331" s="225" t="s">
        <v>413</v>
      </c>
      <c r="G331" s="226" t="s">
        <v>240</v>
      </c>
      <c r="H331" s="227">
        <v>163.50200000000001</v>
      </c>
      <c r="I331" s="228"/>
      <c r="J331" s="229">
        <f>ROUND(I331*H331,2)</f>
        <v>0</v>
      </c>
      <c r="K331" s="225" t="s">
        <v>164</v>
      </c>
      <c r="L331" s="73"/>
      <c r="M331" s="230" t="s">
        <v>37</v>
      </c>
      <c r="N331" s="231" t="s">
        <v>51</v>
      </c>
      <c r="O331" s="48"/>
      <c r="P331" s="232">
        <f>O331*H331</f>
        <v>0</v>
      </c>
      <c r="Q331" s="232">
        <v>0</v>
      </c>
      <c r="R331" s="232">
        <f>Q331*H331</f>
        <v>0</v>
      </c>
      <c r="S331" s="232">
        <v>0</v>
      </c>
      <c r="T331" s="233">
        <f>S331*H331</f>
        <v>0</v>
      </c>
      <c r="AR331" s="24" t="s">
        <v>165</v>
      </c>
      <c r="AT331" s="24" t="s">
        <v>160</v>
      </c>
      <c r="AU331" s="24" t="s">
        <v>90</v>
      </c>
      <c r="AY331" s="24" t="s">
        <v>158</v>
      </c>
      <c r="BE331" s="234">
        <f>IF(N331="základní",J331,0)</f>
        <v>0</v>
      </c>
      <c r="BF331" s="234">
        <f>IF(N331="snížená",J331,0)</f>
        <v>0</v>
      </c>
      <c r="BG331" s="234">
        <f>IF(N331="zákl. přenesená",J331,0)</f>
        <v>0</v>
      </c>
      <c r="BH331" s="234">
        <f>IF(N331="sníž. přenesená",J331,0)</f>
        <v>0</v>
      </c>
      <c r="BI331" s="234">
        <f>IF(N331="nulová",J331,0)</f>
        <v>0</v>
      </c>
      <c r="BJ331" s="24" t="s">
        <v>88</v>
      </c>
      <c r="BK331" s="234">
        <f>ROUND(I331*H331,2)</f>
        <v>0</v>
      </c>
      <c r="BL331" s="24" t="s">
        <v>165</v>
      </c>
      <c r="BM331" s="24" t="s">
        <v>414</v>
      </c>
    </row>
    <row r="332" s="1" customFormat="1">
      <c r="B332" s="47"/>
      <c r="C332" s="75"/>
      <c r="D332" s="235" t="s">
        <v>167</v>
      </c>
      <c r="E332" s="75"/>
      <c r="F332" s="236" t="s">
        <v>415</v>
      </c>
      <c r="G332" s="75"/>
      <c r="H332" s="75"/>
      <c r="I332" s="193"/>
      <c r="J332" s="75"/>
      <c r="K332" s="75"/>
      <c r="L332" s="73"/>
      <c r="M332" s="237"/>
      <c r="N332" s="48"/>
      <c r="O332" s="48"/>
      <c r="P332" s="48"/>
      <c r="Q332" s="48"/>
      <c r="R332" s="48"/>
      <c r="S332" s="48"/>
      <c r="T332" s="96"/>
      <c r="AT332" s="24" t="s">
        <v>167</v>
      </c>
      <c r="AU332" s="24" t="s">
        <v>90</v>
      </c>
    </row>
    <row r="333" s="13" customFormat="1">
      <c r="B333" s="260"/>
      <c r="C333" s="261"/>
      <c r="D333" s="235" t="s">
        <v>169</v>
      </c>
      <c r="E333" s="262" t="s">
        <v>37</v>
      </c>
      <c r="F333" s="263" t="s">
        <v>257</v>
      </c>
      <c r="G333" s="261"/>
      <c r="H333" s="262" t="s">
        <v>37</v>
      </c>
      <c r="I333" s="264"/>
      <c r="J333" s="261"/>
      <c r="K333" s="261"/>
      <c r="L333" s="265"/>
      <c r="M333" s="266"/>
      <c r="N333" s="267"/>
      <c r="O333" s="267"/>
      <c r="P333" s="267"/>
      <c r="Q333" s="267"/>
      <c r="R333" s="267"/>
      <c r="S333" s="267"/>
      <c r="T333" s="268"/>
      <c r="AT333" s="269" t="s">
        <v>169</v>
      </c>
      <c r="AU333" s="269" t="s">
        <v>90</v>
      </c>
      <c r="AV333" s="13" t="s">
        <v>88</v>
      </c>
      <c r="AW333" s="13" t="s">
        <v>43</v>
      </c>
      <c r="AX333" s="13" t="s">
        <v>80</v>
      </c>
      <c r="AY333" s="269" t="s">
        <v>158</v>
      </c>
    </row>
    <row r="334" s="11" customFormat="1">
      <c r="B334" s="238"/>
      <c r="C334" s="239"/>
      <c r="D334" s="235" t="s">
        <v>169</v>
      </c>
      <c r="E334" s="240" t="s">
        <v>37</v>
      </c>
      <c r="F334" s="241" t="s">
        <v>416</v>
      </c>
      <c r="G334" s="239"/>
      <c r="H334" s="242">
        <v>87.317999999999998</v>
      </c>
      <c r="I334" s="243"/>
      <c r="J334" s="239"/>
      <c r="K334" s="239"/>
      <c r="L334" s="244"/>
      <c r="M334" s="245"/>
      <c r="N334" s="246"/>
      <c r="O334" s="246"/>
      <c r="P334" s="246"/>
      <c r="Q334" s="246"/>
      <c r="R334" s="246"/>
      <c r="S334" s="246"/>
      <c r="T334" s="247"/>
      <c r="AT334" s="248" t="s">
        <v>169</v>
      </c>
      <c r="AU334" s="248" t="s">
        <v>90</v>
      </c>
      <c r="AV334" s="11" t="s">
        <v>90</v>
      </c>
      <c r="AW334" s="11" t="s">
        <v>43</v>
      </c>
      <c r="AX334" s="11" t="s">
        <v>80</v>
      </c>
      <c r="AY334" s="248" t="s">
        <v>158</v>
      </c>
    </row>
    <row r="335" s="11" customFormat="1">
      <c r="B335" s="238"/>
      <c r="C335" s="239"/>
      <c r="D335" s="235" t="s">
        <v>169</v>
      </c>
      <c r="E335" s="240" t="s">
        <v>37</v>
      </c>
      <c r="F335" s="241" t="s">
        <v>417</v>
      </c>
      <c r="G335" s="239"/>
      <c r="H335" s="242">
        <v>2.3490000000000002</v>
      </c>
      <c r="I335" s="243"/>
      <c r="J335" s="239"/>
      <c r="K335" s="239"/>
      <c r="L335" s="244"/>
      <c r="M335" s="245"/>
      <c r="N335" s="246"/>
      <c r="O335" s="246"/>
      <c r="P335" s="246"/>
      <c r="Q335" s="246"/>
      <c r="R335" s="246"/>
      <c r="S335" s="246"/>
      <c r="T335" s="247"/>
      <c r="AT335" s="248" t="s">
        <v>169</v>
      </c>
      <c r="AU335" s="248" t="s">
        <v>90</v>
      </c>
      <c r="AV335" s="11" t="s">
        <v>90</v>
      </c>
      <c r="AW335" s="11" t="s">
        <v>43</v>
      </c>
      <c r="AX335" s="11" t="s">
        <v>80</v>
      </c>
      <c r="AY335" s="248" t="s">
        <v>158</v>
      </c>
    </row>
    <row r="336" s="11" customFormat="1">
      <c r="B336" s="238"/>
      <c r="C336" s="239"/>
      <c r="D336" s="235" t="s">
        <v>169</v>
      </c>
      <c r="E336" s="240" t="s">
        <v>37</v>
      </c>
      <c r="F336" s="241" t="s">
        <v>418</v>
      </c>
      <c r="G336" s="239"/>
      <c r="H336" s="242">
        <v>1.458</v>
      </c>
      <c r="I336" s="243"/>
      <c r="J336" s="239"/>
      <c r="K336" s="239"/>
      <c r="L336" s="244"/>
      <c r="M336" s="245"/>
      <c r="N336" s="246"/>
      <c r="O336" s="246"/>
      <c r="P336" s="246"/>
      <c r="Q336" s="246"/>
      <c r="R336" s="246"/>
      <c r="S336" s="246"/>
      <c r="T336" s="247"/>
      <c r="AT336" s="248" t="s">
        <v>169</v>
      </c>
      <c r="AU336" s="248" t="s">
        <v>90</v>
      </c>
      <c r="AV336" s="11" t="s">
        <v>90</v>
      </c>
      <c r="AW336" s="11" t="s">
        <v>43</v>
      </c>
      <c r="AX336" s="11" t="s">
        <v>80</v>
      </c>
      <c r="AY336" s="248" t="s">
        <v>158</v>
      </c>
    </row>
    <row r="337" s="11" customFormat="1">
      <c r="B337" s="238"/>
      <c r="C337" s="239"/>
      <c r="D337" s="235" t="s">
        <v>169</v>
      </c>
      <c r="E337" s="240" t="s">
        <v>37</v>
      </c>
      <c r="F337" s="241" t="s">
        <v>419</v>
      </c>
      <c r="G337" s="239"/>
      <c r="H337" s="242">
        <v>1.458</v>
      </c>
      <c r="I337" s="243"/>
      <c r="J337" s="239"/>
      <c r="K337" s="239"/>
      <c r="L337" s="244"/>
      <c r="M337" s="245"/>
      <c r="N337" s="246"/>
      <c r="O337" s="246"/>
      <c r="P337" s="246"/>
      <c r="Q337" s="246"/>
      <c r="R337" s="246"/>
      <c r="S337" s="246"/>
      <c r="T337" s="247"/>
      <c r="AT337" s="248" t="s">
        <v>169</v>
      </c>
      <c r="AU337" s="248" t="s">
        <v>90</v>
      </c>
      <c r="AV337" s="11" t="s">
        <v>90</v>
      </c>
      <c r="AW337" s="11" t="s">
        <v>43</v>
      </c>
      <c r="AX337" s="11" t="s">
        <v>80</v>
      </c>
      <c r="AY337" s="248" t="s">
        <v>158</v>
      </c>
    </row>
    <row r="338" s="13" customFormat="1">
      <c r="B338" s="260"/>
      <c r="C338" s="261"/>
      <c r="D338" s="235" t="s">
        <v>169</v>
      </c>
      <c r="E338" s="262" t="s">
        <v>37</v>
      </c>
      <c r="F338" s="263" t="s">
        <v>267</v>
      </c>
      <c r="G338" s="261"/>
      <c r="H338" s="262" t="s">
        <v>37</v>
      </c>
      <c r="I338" s="264"/>
      <c r="J338" s="261"/>
      <c r="K338" s="261"/>
      <c r="L338" s="265"/>
      <c r="M338" s="266"/>
      <c r="N338" s="267"/>
      <c r="O338" s="267"/>
      <c r="P338" s="267"/>
      <c r="Q338" s="267"/>
      <c r="R338" s="267"/>
      <c r="S338" s="267"/>
      <c r="T338" s="268"/>
      <c r="AT338" s="269" t="s">
        <v>169</v>
      </c>
      <c r="AU338" s="269" t="s">
        <v>90</v>
      </c>
      <c r="AV338" s="13" t="s">
        <v>88</v>
      </c>
      <c r="AW338" s="13" t="s">
        <v>43</v>
      </c>
      <c r="AX338" s="13" t="s">
        <v>80</v>
      </c>
      <c r="AY338" s="269" t="s">
        <v>158</v>
      </c>
    </row>
    <row r="339" s="11" customFormat="1">
      <c r="B339" s="238"/>
      <c r="C339" s="239"/>
      <c r="D339" s="235" t="s">
        <v>169</v>
      </c>
      <c r="E339" s="240" t="s">
        <v>37</v>
      </c>
      <c r="F339" s="241" t="s">
        <v>420</v>
      </c>
      <c r="G339" s="239"/>
      <c r="H339" s="242">
        <v>44.225999999999999</v>
      </c>
      <c r="I339" s="243"/>
      <c r="J339" s="239"/>
      <c r="K339" s="239"/>
      <c r="L339" s="244"/>
      <c r="M339" s="245"/>
      <c r="N339" s="246"/>
      <c r="O339" s="246"/>
      <c r="P339" s="246"/>
      <c r="Q339" s="246"/>
      <c r="R339" s="246"/>
      <c r="S339" s="246"/>
      <c r="T339" s="247"/>
      <c r="AT339" s="248" t="s">
        <v>169</v>
      </c>
      <c r="AU339" s="248" t="s">
        <v>90</v>
      </c>
      <c r="AV339" s="11" t="s">
        <v>90</v>
      </c>
      <c r="AW339" s="11" t="s">
        <v>43</v>
      </c>
      <c r="AX339" s="11" t="s">
        <v>80</v>
      </c>
      <c r="AY339" s="248" t="s">
        <v>158</v>
      </c>
    </row>
    <row r="340" s="11" customFormat="1">
      <c r="B340" s="238"/>
      <c r="C340" s="239"/>
      <c r="D340" s="235" t="s">
        <v>169</v>
      </c>
      <c r="E340" s="240" t="s">
        <v>37</v>
      </c>
      <c r="F340" s="241" t="s">
        <v>421</v>
      </c>
      <c r="G340" s="239"/>
      <c r="H340" s="242">
        <v>1.1339999999999999</v>
      </c>
      <c r="I340" s="243"/>
      <c r="J340" s="239"/>
      <c r="K340" s="239"/>
      <c r="L340" s="244"/>
      <c r="M340" s="245"/>
      <c r="N340" s="246"/>
      <c r="O340" s="246"/>
      <c r="P340" s="246"/>
      <c r="Q340" s="246"/>
      <c r="R340" s="246"/>
      <c r="S340" s="246"/>
      <c r="T340" s="247"/>
      <c r="AT340" s="248" t="s">
        <v>169</v>
      </c>
      <c r="AU340" s="248" t="s">
        <v>90</v>
      </c>
      <c r="AV340" s="11" t="s">
        <v>90</v>
      </c>
      <c r="AW340" s="11" t="s">
        <v>43</v>
      </c>
      <c r="AX340" s="11" t="s">
        <v>80</v>
      </c>
      <c r="AY340" s="248" t="s">
        <v>158</v>
      </c>
    </row>
    <row r="341" s="13" customFormat="1">
      <c r="B341" s="260"/>
      <c r="C341" s="261"/>
      <c r="D341" s="235" t="s">
        <v>169</v>
      </c>
      <c r="E341" s="262" t="s">
        <v>37</v>
      </c>
      <c r="F341" s="263" t="s">
        <v>272</v>
      </c>
      <c r="G341" s="261"/>
      <c r="H341" s="262" t="s">
        <v>37</v>
      </c>
      <c r="I341" s="264"/>
      <c r="J341" s="261"/>
      <c r="K341" s="261"/>
      <c r="L341" s="265"/>
      <c r="M341" s="266"/>
      <c r="N341" s="267"/>
      <c r="O341" s="267"/>
      <c r="P341" s="267"/>
      <c r="Q341" s="267"/>
      <c r="R341" s="267"/>
      <c r="S341" s="267"/>
      <c r="T341" s="268"/>
      <c r="AT341" s="269" t="s">
        <v>169</v>
      </c>
      <c r="AU341" s="269" t="s">
        <v>90</v>
      </c>
      <c r="AV341" s="13" t="s">
        <v>88</v>
      </c>
      <c r="AW341" s="13" t="s">
        <v>43</v>
      </c>
      <c r="AX341" s="13" t="s">
        <v>80</v>
      </c>
      <c r="AY341" s="269" t="s">
        <v>158</v>
      </c>
    </row>
    <row r="342" s="11" customFormat="1">
      <c r="B342" s="238"/>
      <c r="C342" s="239"/>
      <c r="D342" s="235" t="s">
        <v>169</v>
      </c>
      <c r="E342" s="240" t="s">
        <v>37</v>
      </c>
      <c r="F342" s="241" t="s">
        <v>422</v>
      </c>
      <c r="G342" s="239"/>
      <c r="H342" s="242">
        <v>36.854999999999997</v>
      </c>
      <c r="I342" s="243"/>
      <c r="J342" s="239"/>
      <c r="K342" s="239"/>
      <c r="L342" s="244"/>
      <c r="M342" s="245"/>
      <c r="N342" s="246"/>
      <c r="O342" s="246"/>
      <c r="P342" s="246"/>
      <c r="Q342" s="246"/>
      <c r="R342" s="246"/>
      <c r="S342" s="246"/>
      <c r="T342" s="247"/>
      <c r="AT342" s="248" t="s">
        <v>169</v>
      </c>
      <c r="AU342" s="248" t="s">
        <v>90</v>
      </c>
      <c r="AV342" s="11" t="s">
        <v>90</v>
      </c>
      <c r="AW342" s="11" t="s">
        <v>43</v>
      </c>
      <c r="AX342" s="11" t="s">
        <v>80</v>
      </c>
      <c r="AY342" s="248" t="s">
        <v>158</v>
      </c>
    </row>
    <row r="343" s="11" customFormat="1">
      <c r="B343" s="238"/>
      <c r="C343" s="239"/>
      <c r="D343" s="235" t="s">
        <v>169</v>
      </c>
      <c r="E343" s="240" t="s">
        <v>37</v>
      </c>
      <c r="F343" s="241" t="s">
        <v>423</v>
      </c>
      <c r="G343" s="239"/>
      <c r="H343" s="242">
        <v>1.1339999999999999</v>
      </c>
      <c r="I343" s="243"/>
      <c r="J343" s="239"/>
      <c r="K343" s="239"/>
      <c r="L343" s="244"/>
      <c r="M343" s="245"/>
      <c r="N343" s="246"/>
      <c r="O343" s="246"/>
      <c r="P343" s="246"/>
      <c r="Q343" s="246"/>
      <c r="R343" s="246"/>
      <c r="S343" s="246"/>
      <c r="T343" s="247"/>
      <c r="AT343" s="248" t="s">
        <v>169</v>
      </c>
      <c r="AU343" s="248" t="s">
        <v>90</v>
      </c>
      <c r="AV343" s="11" t="s">
        <v>90</v>
      </c>
      <c r="AW343" s="11" t="s">
        <v>43</v>
      </c>
      <c r="AX343" s="11" t="s">
        <v>80</v>
      </c>
      <c r="AY343" s="248" t="s">
        <v>158</v>
      </c>
    </row>
    <row r="344" s="13" customFormat="1">
      <c r="B344" s="260"/>
      <c r="C344" s="261"/>
      <c r="D344" s="235" t="s">
        <v>169</v>
      </c>
      <c r="E344" s="262" t="s">
        <v>37</v>
      </c>
      <c r="F344" s="263" t="s">
        <v>277</v>
      </c>
      <c r="G344" s="261"/>
      <c r="H344" s="262" t="s">
        <v>37</v>
      </c>
      <c r="I344" s="264"/>
      <c r="J344" s="261"/>
      <c r="K344" s="261"/>
      <c r="L344" s="265"/>
      <c r="M344" s="266"/>
      <c r="N344" s="267"/>
      <c r="O344" s="267"/>
      <c r="P344" s="267"/>
      <c r="Q344" s="267"/>
      <c r="R344" s="267"/>
      <c r="S344" s="267"/>
      <c r="T344" s="268"/>
      <c r="AT344" s="269" t="s">
        <v>169</v>
      </c>
      <c r="AU344" s="269" t="s">
        <v>90</v>
      </c>
      <c r="AV344" s="13" t="s">
        <v>88</v>
      </c>
      <c r="AW344" s="13" t="s">
        <v>43</v>
      </c>
      <c r="AX344" s="13" t="s">
        <v>80</v>
      </c>
      <c r="AY344" s="269" t="s">
        <v>158</v>
      </c>
    </row>
    <row r="345" s="11" customFormat="1">
      <c r="B345" s="238"/>
      <c r="C345" s="239"/>
      <c r="D345" s="235" t="s">
        <v>169</v>
      </c>
      <c r="E345" s="240" t="s">
        <v>37</v>
      </c>
      <c r="F345" s="241" t="s">
        <v>424</v>
      </c>
      <c r="G345" s="239"/>
      <c r="H345" s="242">
        <v>34.222999999999999</v>
      </c>
      <c r="I345" s="243"/>
      <c r="J345" s="239"/>
      <c r="K345" s="239"/>
      <c r="L345" s="244"/>
      <c r="M345" s="245"/>
      <c r="N345" s="246"/>
      <c r="O345" s="246"/>
      <c r="P345" s="246"/>
      <c r="Q345" s="246"/>
      <c r="R345" s="246"/>
      <c r="S345" s="246"/>
      <c r="T345" s="247"/>
      <c r="AT345" s="248" t="s">
        <v>169</v>
      </c>
      <c r="AU345" s="248" t="s">
        <v>90</v>
      </c>
      <c r="AV345" s="11" t="s">
        <v>90</v>
      </c>
      <c r="AW345" s="11" t="s">
        <v>43</v>
      </c>
      <c r="AX345" s="11" t="s">
        <v>80</v>
      </c>
      <c r="AY345" s="248" t="s">
        <v>158</v>
      </c>
    </row>
    <row r="346" s="11" customFormat="1">
      <c r="B346" s="238"/>
      <c r="C346" s="239"/>
      <c r="D346" s="235" t="s">
        <v>169</v>
      </c>
      <c r="E346" s="240" t="s">
        <v>37</v>
      </c>
      <c r="F346" s="241" t="s">
        <v>425</v>
      </c>
      <c r="G346" s="239"/>
      <c r="H346" s="242">
        <v>2.1869999999999998</v>
      </c>
      <c r="I346" s="243"/>
      <c r="J346" s="239"/>
      <c r="K346" s="239"/>
      <c r="L346" s="244"/>
      <c r="M346" s="245"/>
      <c r="N346" s="246"/>
      <c r="O346" s="246"/>
      <c r="P346" s="246"/>
      <c r="Q346" s="246"/>
      <c r="R346" s="246"/>
      <c r="S346" s="246"/>
      <c r="T346" s="247"/>
      <c r="AT346" s="248" t="s">
        <v>169</v>
      </c>
      <c r="AU346" s="248" t="s">
        <v>90</v>
      </c>
      <c r="AV346" s="11" t="s">
        <v>90</v>
      </c>
      <c r="AW346" s="11" t="s">
        <v>43</v>
      </c>
      <c r="AX346" s="11" t="s">
        <v>80</v>
      </c>
      <c r="AY346" s="248" t="s">
        <v>158</v>
      </c>
    </row>
    <row r="347" s="14" customFormat="1">
      <c r="B347" s="270"/>
      <c r="C347" s="271"/>
      <c r="D347" s="235" t="s">
        <v>169</v>
      </c>
      <c r="E347" s="272" t="s">
        <v>37</v>
      </c>
      <c r="F347" s="273" t="s">
        <v>396</v>
      </c>
      <c r="G347" s="271"/>
      <c r="H347" s="274">
        <v>212.34200000000001</v>
      </c>
      <c r="I347" s="275"/>
      <c r="J347" s="271"/>
      <c r="K347" s="271"/>
      <c r="L347" s="276"/>
      <c r="M347" s="277"/>
      <c r="N347" s="278"/>
      <c r="O347" s="278"/>
      <c r="P347" s="278"/>
      <c r="Q347" s="278"/>
      <c r="R347" s="278"/>
      <c r="S347" s="278"/>
      <c r="T347" s="279"/>
      <c r="AT347" s="280" t="s">
        <v>169</v>
      </c>
      <c r="AU347" s="280" t="s">
        <v>90</v>
      </c>
      <c r="AV347" s="14" t="s">
        <v>185</v>
      </c>
      <c r="AW347" s="14" t="s">
        <v>43</v>
      </c>
      <c r="AX347" s="14" t="s">
        <v>80</v>
      </c>
      <c r="AY347" s="280" t="s">
        <v>158</v>
      </c>
    </row>
    <row r="348" s="13" customFormat="1">
      <c r="B348" s="260"/>
      <c r="C348" s="261"/>
      <c r="D348" s="235" t="s">
        <v>169</v>
      </c>
      <c r="E348" s="262" t="s">
        <v>37</v>
      </c>
      <c r="F348" s="263" t="s">
        <v>426</v>
      </c>
      <c r="G348" s="261"/>
      <c r="H348" s="262" t="s">
        <v>37</v>
      </c>
      <c r="I348" s="264"/>
      <c r="J348" s="261"/>
      <c r="K348" s="261"/>
      <c r="L348" s="265"/>
      <c r="M348" s="266"/>
      <c r="N348" s="267"/>
      <c r="O348" s="267"/>
      <c r="P348" s="267"/>
      <c r="Q348" s="267"/>
      <c r="R348" s="267"/>
      <c r="S348" s="267"/>
      <c r="T348" s="268"/>
      <c r="AT348" s="269" t="s">
        <v>169</v>
      </c>
      <c r="AU348" s="269" t="s">
        <v>90</v>
      </c>
      <c r="AV348" s="13" t="s">
        <v>88</v>
      </c>
      <c r="AW348" s="13" t="s">
        <v>43</v>
      </c>
      <c r="AX348" s="13" t="s">
        <v>80</v>
      </c>
      <c r="AY348" s="269" t="s">
        <v>158</v>
      </c>
    </row>
    <row r="349" s="11" customFormat="1">
      <c r="B349" s="238"/>
      <c r="C349" s="239"/>
      <c r="D349" s="235" t="s">
        <v>169</v>
      </c>
      <c r="E349" s="240" t="s">
        <v>37</v>
      </c>
      <c r="F349" s="241" t="s">
        <v>427</v>
      </c>
      <c r="G349" s="239"/>
      <c r="H349" s="242">
        <v>-42.389000000000003</v>
      </c>
      <c r="I349" s="243"/>
      <c r="J349" s="239"/>
      <c r="K349" s="239"/>
      <c r="L349" s="244"/>
      <c r="M349" s="245"/>
      <c r="N349" s="246"/>
      <c r="O349" s="246"/>
      <c r="P349" s="246"/>
      <c r="Q349" s="246"/>
      <c r="R349" s="246"/>
      <c r="S349" s="246"/>
      <c r="T349" s="247"/>
      <c r="AT349" s="248" t="s">
        <v>169</v>
      </c>
      <c r="AU349" s="248" t="s">
        <v>90</v>
      </c>
      <c r="AV349" s="11" t="s">
        <v>90</v>
      </c>
      <c r="AW349" s="11" t="s">
        <v>43</v>
      </c>
      <c r="AX349" s="11" t="s">
        <v>80</v>
      </c>
      <c r="AY349" s="248" t="s">
        <v>158</v>
      </c>
    </row>
    <row r="350" s="13" customFormat="1">
      <c r="B350" s="260"/>
      <c r="C350" s="261"/>
      <c r="D350" s="235" t="s">
        <v>169</v>
      </c>
      <c r="E350" s="262" t="s">
        <v>37</v>
      </c>
      <c r="F350" s="263" t="s">
        <v>428</v>
      </c>
      <c r="G350" s="261"/>
      <c r="H350" s="262" t="s">
        <v>37</v>
      </c>
      <c r="I350" s="264"/>
      <c r="J350" s="261"/>
      <c r="K350" s="261"/>
      <c r="L350" s="265"/>
      <c r="M350" s="266"/>
      <c r="N350" s="267"/>
      <c r="O350" s="267"/>
      <c r="P350" s="267"/>
      <c r="Q350" s="267"/>
      <c r="R350" s="267"/>
      <c r="S350" s="267"/>
      <c r="T350" s="268"/>
      <c r="AT350" s="269" t="s">
        <v>169</v>
      </c>
      <c r="AU350" s="269" t="s">
        <v>90</v>
      </c>
      <c r="AV350" s="13" t="s">
        <v>88</v>
      </c>
      <c r="AW350" s="13" t="s">
        <v>43</v>
      </c>
      <c r="AX350" s="13" t="s">
        <v>80</v>
      </c>
      <c r="AY350" s="269" t="s">
        <v>158</v>
      </c>
    </row>
    <row r="351" s="11" customFormat="1">
      <c r="B351" s="238"/>
      <c r="C351" s="239"/>
      <c r="D351" s="235" t="s">
        <v>169</v>
      </c>
      <c r="E351" s="240" t="s">
        <v>37</v>
      </c>
      <c r="F351" s="241" t="s">
        <v>429</v>
      </c>
      <c r="G351" s="239"/>
      <c r="H351" s="242">
        <v>-6.4509999999999996</v>
      </c>
      <c r="I351" s="243"/>
      <c r="J351" s="239"/>
      <c r="K351" s="239"/>
      <c r="L351" s="244"/>
      <c r="M351" s="245"/>
      <c r="N351" s="246"/>
      <c r="O351" s="246"/>
      <c r="P351" s="246"/>
      <c r="Q351" s="246"/>
      <c r="R351" s="246"/>
      <c r="S351" s="246"/>
      <c r="T351" s="247"/>
      <c r="AT351" s="248" t="s">
        <v>169</v>
      </c>
      <c r="AU351" s="248" t="s">
        <v>90</v>
      </c>
      <c r="AV351" s="11" t="s">
        <v>90</v>
      </c>
      <c r="AW351" s="11" t="s">
        <v>43</v>
      </c>
      <c r="AX351" s="11" t="s">
        <v>80</v>
      </c>
      <c r="AY351" s="248" t="s">
        <v>158</v>
      </c>
    </row>
    <row r="352" s="14" customFormat="1">
      <c r="B352" s="270"/>
      <c r="C352" s="271"/>
      <c r="D352" s="235" t="s">
        <v>169</v>
      </c>
      <c r="E352" s="272" t="s">
        <v>120</v>
      </c>
      <c r="F352" s="273" t="s">
        <v>396</v>
      </c>
      <c r="G352" s="271"/>
      <c r="H352" s="274">
        <v>-48.840000000000003</v>
      </c>
      <c r="I352" s="275"/>
      <c r="J352" s="271"/>
      <c r="K352" s="271"/>
      <c r="L352" s="276"/>
      <c r="M352" s="277"/>
      <c r="N352" s="278"/>
      <c r="O352" s="278"/>
      <c r="P352" s="278"/>
      <c r="Q352" s="278"/>
      <c r="R352" s="278"/>
      <c r="S352" s="278"/>
      <c r="T352" s="279"/>
      <c r="AT352" s="280" t="s">
        <v>169</v>
      </c>
      <c r="AU352" s="280" t="s">
        <v>90</v>
      </c>
      <c r="AV352" s="14" t="s">
        <v>185</v>
      </c>
      <c r="AW352" s="14" t="s">
        <v>43</v>
      </c>
      <c r="AX352" s="14" t="s">
        <v>80</v>
      </c>
      <c r="AY352" s="280" t="s">
        <v>158</v>
      </c>
    </row>
    <row r="353" s="13" customFormat="1">
      <c r="B353" s="260"/>
      <c r="C353" s="261"/>
      <c r="D353" s="235" t="s">
        <v>169</v>
      </c>
      <c r="E353" s="262" t="s">
        <v>37</v>
      </c>
      <c r="F353" s="263" t="s">
        <v>430</v>
      </c>
      <c r="G353" s="261"/>
      <c r="H353" s="262" t="s">
        <v>37</v>
      </c>
      <c r="I353" s="264"/>
      <c r="J353" s="261"/>
      <c r="K353" s="261"/>
      <c r="L353" s="265"/>
      <c r="M353" s="266"/>
      <c r="N353" s="267"/>
      <c r="O353" s="267"/>
      <c r="P353" s="267"/>
      <c r="Q353" s="267"/>
      <c r="R353" s="267"/>
      <c r="S353" s="267"/>
      <c r="T353" s="268"/>
      <c r="AT353" s="269" t="s">
        <v>169</v>
      </c>
      <c r="AU353" s="269" t="s">
        <v>90</v>
      </c>
      <c r="AV353" s="13" t="s">
        <v>88</v>
      </c>
      <c r="AW353" s="13" t="s">
        <v>43</v>
      </c>
      <c r="AX353" s="13" t="s">
        <v>80</v>
      </c>
      <c r="AY353" s="269" t="s">
        <v>158</v>
      </c>
    </row>
    <row r="354" s="12" customFormat="1">
      <c r="B354" s="249"/>
      <c r="C354" s="250"/>
      <c r="D354" s="235" t="s">
        <v>169</v>
      </c>
      <c r="E354" s="251" t="s">
        <v>117</v>
      </c>
      <c r="F354" s="252" t="s">
        <v>180</v>
      </c>
      <c r="G354" s="250"/>
      <c r="H354" s="253">
        <v>163.50200000000001</v>
      </c>
      <c r="I354" s="254"/>
      <c r="J354" s="250"/>
      <c r="K354" s="250"/>
      <c r="L354" s="255"/>
      <c r="M354" s="256"/>
      <c r="N354" s="257"/>
      <c r="O354" s="257"/>
      <c r="P354" s="257"/>
      <c r="Q354" s="257"/>
      <c r="R354" s="257"/>
      <c r="S354" s="257"/>
      <c r="T354" s="258"/>
      <c r="AT354" s="259" t="s">
        <v>169</v>
      </c>
      <c r="AU354" s="259" t="s">
        <v>90</v>
      </c>
      <c r="AV354" s="12" t="s">
        <v>165</v>
      </c>
      <c r="AW354" s="12" t="s">
        <v>43</v>
      </c>
      <c r="AX354" s="12" t="s">
        <v>88</v>
      </c>
      <c r="AY354" s="259" t="s">
        <v>158</v>
      </c>
    </row>
    <row r="355" s="1" customFormat="1" ht="16.5" customHeight="1">
      <c r="B355" s="47"/>
      <c r="C355" s="281" t="s">
        <v>431</v>
      </c>
      <c r="D355" s="281" t="s">
        <v>406</v>
      </c>
      <c r="E355" s="282" t="s">
        <v>432</v>
      </c>
      <c r="F355" s="283" t="s">
        <v>433</v>
      </c>
      <c r="G355" s="284" t="s">
        <v>386</v>
      </c>
      <c r="H355" s="285">
        <v>327.00400000000002</v>
      </c>
      <c r="I355" s="286"/>
      <c r="J355" s="287">
        <f>ROUND(I355*H355,2)</f>
        <v>0</v>
      </c>
      <c r="K355" s="283" t="s">
        <v>164</v>
      </c>
      <c r="L355" s="288"/>
      <c r="M355" s="289" t="s">
        <v>37</v>
      </c>
      <c r="N355" s="290" t="s">
        <v>51</v>
      </c>
      <c r="O355" s="48"/>
      <c r="P355" s="232">
        <f>O355*H355</f>
        <v>0</v>
      </c>
      <c r="Q355" s="232">
        <v>1</v>
      </c>
      <c r="R355" s="232">
        <f>Q355*H355</f>
        <v>327.00400000000002</v>
      </c>
      <c r="S355" s="232">
        <v>0</v>
      </c>
      <c r="T355" s="233">
        <f>S355*H355</f>
        <v>0</v>
      </c>
      <c r="AR355" s="24" t="s">
        <v>224</v>
      </c>
      <c r="AT355" s="24" t="s">
        <v>406</v>
      </c>
      <c r="AU355" s="24" t="s">
        <v>90</v>
      </c>
      <c r="AY355" s="24" t="s">
        <v>158</v>
      </c>
      <c r="BE355" s="234">
        <f>IF(N355="základní",J355,0)</f>
        <v>0</v>
      </c>
      <c r="BF355" s="234">
        <f>IF(N355="snížená",J355,0)</f>
        <v>0</v>
      </c>
      <c r="BG355" s="234">
        <f>IF(N355="zákl. přenesená",J355,0)</f>
        <v>0</v>
      </c>
      <c r="BH355" s="234">
        <f>IF(N355="sníž. přenesená",J355,0)</f>
        <v>0</v>
      </c>
      <c r="BI355" s="234">
        <f>IF(N355="nulová",J355,0)</f>
        <v>0</v>
      </c>
      <c r="BJ355" s="24" t="s">
        <v>88</v>
      </c>
      <c r="BK355" s="234">
        <f>ROUND(I355*H355,2)</f>
        <v>0</v>
      </c>
      <c r="BL355" s="24" t="s">
        <v>165</v>
      </c>
      <c r="BM355" s="24" t="s">
        <v>434</v>
      </c>
    </row>
    <row r="356" s="11" customFormat="1">
      <c r="B356" s="238"/>
      <c r="C356" s="239"/>
      <c r="D356" s="235" t="s">
        <v>169</v>
      </c>
      <c r="E356" s="239"/>
      <c r="F356" s="241" t="s">
        <v>435</v>
      </c>
      <c r="G356" s="239"/>
      <c r="H356" s="242">
        <v>327.00400000000002</v>
      </c>
      <c r="I356" s="243"/>
      <c r="J356" s="239"/>
      <c r="K356" s="239"/>
      <c r="L356" s="244"/>
      <c r="M356" s="245"/>
      <c r="N356" s="246"/>
      <c r="O356" s="246"/>
      <c r="P356" s="246"/>
      <c r="Q356" s="246"/>
      <c r="R356" s="246"/>
      <c r="S356" s="246"/>
      <c r="T356" s="247"/>
      <c r="AT356" s="248" t="s">
        <v>169</v>
      </c>
      <c r="AU356" s="248" t="s">
        <v>90</v>
      </c>
      <c r="AV356" s="11" t="s">
        <v>90</v>
      </c>
      <c r="AW356" s="11" t="s">
        <v>6</v>
      </c>
      <c r="AX356" s="11" t="s">
        <v>88</v>
      </c>
      <c r="AY356" s="248" t="s">
        <v>158</v>
      </c>
    </row>
    <row r="357" s="1" customFormat="1" ht="25.5" customHeight="1">
      <c r="B357" s="47"/>
      <c r="C357" s="223" t="s">
        <v>436</v>
      </c>
      <c r="D357" s="223" t="s">
        <v>160</v>
      </c>
      <c r="E357" s="224" t="s">
        <v>437</v>
      </c>
      <c r="F357" s="225" t="s">
        <v>438</v>
      </c>
      <c r="G357" s="226" t="s">
        <v>163</v>
      </c>
      <c r="H357" s="227">
        <v>262.14999999999998</v>
      </c>
      <c r="I357" s="228"/>
      <c r="J357" s="229">
        <f>ROUND(I357*H357,2)</f>
        <v>0</v>
      </c>
      <c r="K357" s="225" t="s">
        <v>164</v>
      </c>
      <c r="L357" s="73"/>
      <c r="M357" s="230" t="s">
        <v>37</v>
      </c>
      <c r="N357" s="231" t="s">
        <v>51</v>
      </c>
      <c r="O357" s="48"/>
      <c r="P357" s="232">
        <f>O357*H357</f>
        <v>0</v>
      </c>
      <c r="Q357" s="232">
        <v>0</v>
      </c>
      <c r="R357" s="232">
        <f>Q357*H357</f>
        <v>0</v>
      </c>
      <c r="S357" s="232">
        <v>0</v>
      </c>
      <c r="T357" s="233">
        <f>S357*H357</f>
        <v>0</v>
      </c>
      <c r="AR357" s="24" t="s">
        <v>165</v>
      </c>
      <c r="AT357" s="24" t="s">
        <v>160</v>
      </c>
      <c r="AU357" s="24" t="s">
        <v>90</v>
      </c>
      <c r="AY357" s="24" t="s">
        <v>158</v>
      </c>
      <c r="BE357" s="234">
        <f>IF(N357="základní",J357,0)</f>
        <v>0</v>
      </c>
      <c r="BF357" s="234">
        <f>IF(N357="snížená",J357,0)</f>
        <v>0</v>
      </c>
      <c r="BG357" s="234">
        <f>IF(N357="zákl. přenesená",J357,0)</f>
        <v>0</v>
      </c>
      <c r="BH357" s="234">
        <f>IF(N357="sníž. přenesená",J357,0)</f>
        <v>0</v>
      </c>
      <c r="BI357" s="234">
        <f>IF(N357="nulová",J357,0)</f>
        <v>0</v>
      </c>
      <c r="BJ357" s="24" t="s">
        <v>88</v>
      </c>
      <c r="BK357" s="234">
        <f>ROUND(I357*H357,2)</f>
        <v>0</v>
      </c>
      <c r="BL357" s="24" t="s">
        <v>165</v>
      </c>
      <c r="BM357" s="24" t="s">
        <v>439</v>
      </c>
    </row>
    <row r="358" s="1" customFormat="1">
      <c r="B358" s="47"/>
      <c r="C358" s="75"/>
      <c r="D358" s="235" t="s">
        <v>167</v>
      </c>
      <c r="E358" s="75"/>
      <c r="F358" s="236" t="s">
        <v>440</v>
      </c>
      <c r="G358" s="75"/>
      <c r="H358" s="75"/>
      <c r="I358" s="193"/>
      <c r="J358" s="75"/>
      <c r="K358" s="75"/>
      <c r="L358" s="73"/>
      <c r="M358" s="237"/>
      <c r="N358" s="48"/>
      <c r="O358" s="48"/>
      <c r="P358" s="48"/>
      <c r="Q358" s="48"/>
      <c r="R358" s="48"/>
      <c r="S358" s="48"/>
      <c r="T358" s="96"/>
      <c r="AT358" s="24" t="s">
        <v>167</v>
      </c>
      <c r="AU358" s="24" t="s">
        <v>90</v>
      </c>
    </row>
    <row r="359" s="11" customFormat="1">
      <c r="B359" s="238"/>
      <c r="C359" s="239"/>
      <c r="D359" s="235" t="s">
        <v>169</v>
      </c>
      <c r="E359" s="240" t="s">
        <v>37</v>
      </c>
      <c r="F359" s="241" t="s">
        <v>441</v>
      </c>
      <c r="G359" s="239"/>
      <c r="H359" s="242">
        <v>262.14999999999998</v>
      </c>
      <c r="I359" s="243"/>
      <c r="J359" s="239"/>
      <c r="K359" s="239"/>
      <c r="L359" s="244"/>
      <c r="M359" s="245"/>
      <c r="N359" s="246"/>
      <c r="O359" s="246"/>
      <c r="P359" s="246"/>
      <c r="Q359" s="246"/>
      <c r="R359" s="246"/>
      <c r="S359" s="246"/>
      <c r="T359" s="247"/>
      <c r="AT359" s="248" t="s">
        <v>169</v>
      </c>
      <c r="AU359" s="248" t="s">
        <v>90</v>
      </c>
      <c r="AV359" s="11" t="s">
        <v>90</v>
      </c>
      <c r="AW359" s="11" t="s">
        <v>43</v>
      </c>
      <c r="AX359" s="11" t="s">
        <v>88</v>
      </c>
      <c r="AY359" s="248" t="s">
        <v>158</v>
      </c>
    </row>
    <row r="360" s="10" customFormat="1" ht="29.88" customHeight="1">
      <c r="B360" s="207"/>
      <c r="C360" s="208"/>
      <c r="D360" s="209" t="s">
        <v>79</v>
      </c>
      <c r="E360" s="221" t="s">
        <v>185</v>
      </c>
      <c r="F360" s="221" t="s">
        <v>442</v>
      </c>
      <c r="G360" s="208"/>
      <c r="H360" s="208"/>
      <c r="I360" s="211"/>
      <c r="J360" s="222">
        <f>BK360</f>
        <v>0</v>
      </c>
      <c r="K360" s="208"/>
      <c r="L360" s="213"/>
      <c r="M360" s="214"/>
      <c r="N360" s="215"/>
      <c r="O360" s="215"/>
      <c r="P360" s="216">
        <f>SUM(P361:P378)</f>
        <v>0</v>
      </c>
      <c r="Q360" s="215"/>
      <c r="R360" s="216">
        <f>SUM(R361:R378)</f>
        <v>0</v>
      </c>
      <c r="S360" s="215"/>
      <c r="T360" s="217">
        <f>SUM(T361:T378)</f>
        <v>87.907600000000002</v>
      </c>
      <c r="AR360" s="218" t="s">
        <v>88</v>
      </c>
      <c r="AT360" s="219" t="s">
        <v>79</v>
      </c>
      <c r="AU360" s="219" t="s">
        <v>88</v>
      </c>
      <c r="AY360" s="218" t="s">
        <v>158</v>
      </c>
      <c r="BK360" s="220">
        <f>SUM(BK361:BK378)</f>
        <v>0</v>
      </c>
    </row>
    <row r="361" s="1" customFormat="1" ht="25.5" customHeight="1">
      <c r="B361" s="47"/>
      <c r="C361" s="223" t="s">
        <v>443</v>
      </c>
      <c r="D361" s="223" t="s">
        <v>160</v>
      </c>
      <c r="E361" s="224" t="s">
        <v>444</v>
      </c>
      <c r="F361" s="225" t="s">
        <v>445</v>
      </c>
      <c r="G361" s="226" t="s">
        <v>240</v>
      </c>
      <c r="H361" s="227">
        <v>39.957999999999998</v>
      </c>
      <c r="I361" s="228"/>
      <c r="J361" s="229">
        <f>ROUND(I361*H361,2)</f>
        <v>0</v>
      </c>
      <c r="K361" s="225" t="s">
        <v>164</v>
      </c>
      <c r="L361" s="73"/>
      <c r="M361" s="230" t="s">
        <v>37</v>
      </c>
      <c r="N361" s="231" t="s">
        <v>51</v>
      </c>
      <c r="O361" s="48"/>
      <c r="P361" s="232">
        <f>O361*H361</f>
        <v>0</v>
      </c>
      <c r="Q361" s="232">
        <v>0</v>
      </c>
      <c r="R361" s="232">
        <f>Q361*H361</f>
        <v>0</v>
      </c>
      <c r="S361" s="232">
        <v>2.2000000000000002</v>
      </c>
      <c r="T361" s="233">
        <f>S361*H361</f>
        <v>87.907600000000002</v>
      </c>
      <c r="AR361" s="24" t="s">
        <v>165</v>
      </c>
      <c r="AT361" s="24" t="s">
        <v>160</v>
      </c>
      <c r="AU361" s="24" t="s">
        <v>90</v>
      </c>
      <c r="AY361" s="24" t="s">
        <v>158</v>
      </c>
      <c r="BE361" s="234">
        <f>IF(N361="základní",J361,0)</f>
        <v>0</v>
      </c>
      <c r="BF361" s="234">
        <f>IF(N361="snížená",J361,0)</f>
        <v>0</v>
      </c>
      <c r="BG361" s="234">
        <f>IF(N361="zákl. přenesená",J361,0)</f>
        <v>0</v>
      </c>
      <c r="BH361" s="234">
        <f>IF(N361="sníž. přenesená",J361,0)</f>
        <v>0</v>
      </c>
      <c r="BI361" s="234">
        <f>IF(N361="nulová",J361,0)</f>
        <v>0</v>
      </c>
      <c r="BJ361" s="24" t="s">
        <v>88</v>
      </c>
      <c r="BK361" s="234">
        <f>ROUND(I361*H361,2)</f>
        <v>0</v>
      </c>
      <c r="BL361" s="24" t="s">
        <v>165</v>
      </c>
      <c r="BM361" s="24" t="s">
        <v>446</v>
      </c>
    </row>
    <row r="362" s="1" customFormat="1">
      <c r="B362" s="47"/>
      <c r="C362" s="75"/>
      <c r="D362" s="235" t="s">
        <v>167</v>
      </c>
      <c r="E362" s="75"/>
      <c r="F362" s="236" t="s">
        <v>447</v>
      </c>
      <c r="G362" s="75"/>
      <c r="H362" s="75"/>
      <c r="I362" s="193"/>
      <c r="J362" s="75"/>
      <c r="K362" s="75"/>
      <c r="L362" s="73"/>
      <c r="M362" s="237"/>
      <c r="N362" s="48"/>
      <c r="O362" s="48"/>
      <c r="P362" s="48"/>
      <c r="Q362" s="48"/>
      <c r="R362" s="48"/>
      <c r="S362" s="48"/>
      <c r="T362" s="96"/>
      <c r="AT362" s="24" t="s">
        <v>167</v>
      </c>
      <c r="AU362" s="24" t="s">
        <v>90</v>
      </c>
    </row>
    <row r="363" s="13" customFormat="1">
      <c r="B363" s="260"/>
      <c r="C363" s="261"/>
      <c r="D363" s="235" t="s">
        <v>169</v>
      </c>
      <c r="E363" s="262" t="s">
        <v>37</v>
      </c>
      <c r="F363" s="263" t="s">
        <v>448</v>
      </c>
      <c r="G363" s="261"/>
      <c r="H363" s="262" t="s">
        <v>37</v>
      </c>
      <c r="I363" s="264"/>
      <c r="J363" s="261"/>
      <c r="K363" s="261"/>
      <c r="L363" s="265"/>
      <c r="M363" s="266"/>
      <c r="N363" s="267"/>
      <c r="O363" s="267"/>
      <c r="P363" s="267"/>
      <c r="Q363" s="267"/>
      <c r="R363" s="267"/>
      <c r="S363" s="267"/>
      <c r="T363" s="268"/>
      <c r="AT363" s="269" t="s">
        <v>169</v>
      </c>
      <c r="AU363" s="269" t="s">
        <v>90</v>
      </c>
      <c r="AV363" s="13" t="s">
        <v>88</v>
      </c>
      <c r="AW363" s="13" t="s">
        <v>43</v>
      </c>
      <c r="AX363" s="13" t="s">
        <v>80</v>
      </c>
      <c r="AY363" s="269" t="s">
        <v>158</v>
      </c>
    </row>
    <row r="364" s="11" customFormat="1">
      <c r="B364" s="238"/>
      <c r="C364" s="239"/>
      <c r="D364" s="235" t="s">
        <v>169</v>
      </c>
      <c r="E364" s="240" t="s">
        <v>37</v>
      </c>
      <c r="F364" s="241" t="s">
        <v>449</v>
      </c>
      <c r="G364" s="239"/>
      <c r="H364" s="242">
        <v>1.3500000000000001</v>
      </c>
      <c r="I364" s="243"/>
      <c r="J364" s="239"/>
      <c r="K364" s="239"/>
      <c r="L364" s="244"/>
      <c r="M364" s="245"/>
      <c r="N364" s="246"/>
      <c r="O364" s="246"/>
      <c r="P364" s="246"/>
      <c r="Q364" s="246"/>
      <c r="R364" s="246"/>
      <c r="S364" s="246"/>
      <c r="T364" s="247"/>
      <c r="AT364" s="248" t="s">
        <v>169</v>
      </c>
      <c r="AU364" s="248" t="s">
        <v>90</v>
      </c>
      <c r="AV364" s="11" t="s">
        <v>90</v>
      </c>
      <c r="AW364" s="11" t="s">
        <v>43</v>
      </c>
      <c r="AX364" s="11" t="s">
        <v>80</v>
      </c>
      <c r="AY364" s="248" t="s">
        <v>158</v>
      </c>
    </row>
    <row r="365" s="13" customFormat="1">
      <c r="B365" s="260"/>
      <c r="C365" s="261"/>
      <c r="D365" s="235" t="s">
        <v>169</v>
      </c>
      <c r="E365" s="262" t="s">
        <v>37</v>
      </c>
      <c r="F365" s="263" t="s">
        <v>450</v>
      </c>
      <c r="G365" s="261"/>
      <c r="H365" s="262" t="s">
        <v>37</v>
      </c>
      <c r="I365" s="264"/>
      <c r="J365" s="261"/>
      <c r="K365" s="261"/>
      <c r="L365" s="265"/>
      <c r="M365" s="266"/>
      <c r="N365" s="267"/>
      <c r="O365" s="267"/>
      <c r="P365" s="267"/>
      <c r="Q365" s="267"/>
      <c r="R365" s="267"/>
      <c r="S365" s="267"/>
      <c r="T365" s="268"/>
      <c r="AT365" s="269" t="s">
        <v>169</v>
      </c>
      <c r="AU365" s="269" t="s">
        <v>90</v>
      </c>
      <c r="AV365" s="13" t="s">
        <v>88</v>
      </c>
      <c r="AW365" s="13" t="s">
        <v>43</v>
      </c>
      <c r="AX365" s="13" t="s">
        <v>80</v>
      </c>
      <c r="AY365" s="269" t="s">
        <v>158</v>
      </c>
    </row>
    <row r="366" s="11" customFormat="1">
      <c r="B366" s="238"/>
      <c r="C366" s="239"/>
      <c r="D366" s="235" t="s">
        <v>169</v>
      </c>
      <c r="E366" s="240" t="s">
        <v>37</v>
      </c>
      <c r="F366" s="241" t="s">
        <v>451</v>
      </c>
      <c r="G366" s="239"/>
      <c r="H366" s="242">
        <v>64.683000000000007</v>
      </c>
      <c r="I366" s="243"/>
      <c r="J366" s="239"/>
      <c r="K366" s="239"/>
      <c r="L366" s="244"/>
      <c r="M366" s="245"/>
      <c r="N366" s="246"/>
      <c r="O366" s="246"/>
      <c r="P366" s="246"/>
      <c r="Q366" s="246"/>
      <c r="R366" s="246"/>
      <c r="S366" s="246"/>
      <c r="T366" s="247"/>
      <c r="AT366" s="248" t="s">
        <v>169</v>
      </c>
      <c r="AU366" s="248" t="s">
        <v>90</v>
      </c>
      <c r="AV366" s="11" t="s">
        <v>90</v>
      </c>
      <c r="AW366" s="11" t="s">
        <v>43</v>
      </c>
      <c r="AX366" s="11" t="s">
        <v>80</v>
      </c>
      <c r="AY366" s="248" t="s">
        <v>158</v>
      </c>
    </row>
    <row r="367" s="11" customFormat="1">
      <c r="B367" s="238"/>
      <c r="C367" s="239"/>
      <c r="D367" s="235" t="s">
        <v>169</v>
      </c>
      <c r="E367" s="240" t="s">
        <v>37</v>
      </c>
      <c r="F367" s="241" t="s">
        <v>452</v>
      </c>
      <c r="G367" s="239"/>
      <c r="H367" s="242">
        <v>-26.074999999999999</v>
      </c>
      <c r="I367" s="243"/>
      <c r="J367" s="239"/>
      <c r="K367" s="239"/>
      <c r="L367" s="244"/>
      <c r="M367" s="245"/>
      <c r="N367" s="246"/>
      <c r="O367" s="246"/>
      <c r="P367" s="246"/>
      <c r="Q367" s="246"/>
      <c r="R367" s="246"/>
      <c r="S367" s="246"/>
      <c r="T367" s="247"/>
      <c r="AT367" s="248" t="s">
        <v>169</v>
      </c>
      <c r="AU367" s="248" t="s">
        <v>90</v>
      </c>
      <c r="AV367" s="11" t="s">
        <v>90</v>
      </c>
      <c r="AW367" s="11" t="s">
        <v>43</v>
      </c>
      <c r="AX367" s="11" t="s">
        <v>80</v>
      </c>
      <c r="AY367" s="248" t="s">
        <v>158</v>
      </c>
    </row>
    <row r="368" s="12" customFormat="1">
      <c r="B368" s="249"/>
      <c r="C368" s="250"/>
      <c r="D368" s="235" t="s">
        <v>169</v>
      </c>
      <c r="E368" s="251" t="s">
        <v>37</v>
      </c>
      <c r="F368" s="252" t="s">
        <v>180</v>
      </c>
      <c r="G368" s="250"/>
      <c r="H368" s="253">
        <v>39.957999999999998</v>
      </c>
      <c r="I368" s="254"/>
      <c r="J368" s="250"/>
      <c r="K368" s="250"/>
      <c r="L368" s="255"/>
      <c r="M368" s="256"/>
      <c r="N368" s="257"/>
      <c r="O368" s="257"/>
      <c r="P368" s="257"/>
      <c r="Q368" s="257"/>
      <c r="R368" s="257"/>
      <c r="S368" s="257"/>
      <c r="T368" s="258"/>
      <c r="AT368" s="259" t="s">
        <v>169</v>
      </c>
      <c r="AU368" s="259" t="s">
        <v>90</v>
      </c>
      <c r="AV368" s="12" t="s">
        <v>165</v>
      </c>
      <c r="AW368" s="12" t="s">
        <v>43</v>
      </c>
      <c r="AX368" s="12" t="s">
        <v>88</v>
      </c>
      <c r="AY368" s="259" t="s">
        <v>158</v>
      </c>
    </row>
    <row r="369" s="1" customFormat="1" ht="16.5" customHeight="1">
      <c r="B369" s="47"/>
      <c r="C369" s="223" t="s">
        <v>453</v>
      </c>
      <c r="D369" s="223" t="s">
        <v>160</v>
      </c>
      <c r="E369" s="224" t="s">
        <v>454</v>
      </c>
      <c r="F369" s="225" t="s">
        <v>455</v>
      </c>
      <c r="G369" s="226" t="s">
        <v>202</v>
      </c>
      <c r="H369" s="227">
        <v>207.5</v>
      </c>
      <c r="I369" s="228"/>
      <c r="J369" s="229">
        <f>ROUND(I369*H369,2)</f>
        <v>0</v>
      </c>
      <c r="K369" s="225" t="s">
        <v>164</v>
      </c>
      <c r="L369" s="73"/>
      <c r="M369" s="230" t="s">
        <v>37</v>
      </c>
      <c r="N369" s="231" t="s">
        <v>51</v>
      </c>
      <c r="O369" s="48"/>
      <c r="P369" s="232">
        <f>O369*H369</f>
        <v>0</v>
      </c>
      <c r="Q369" s="232">
        <v>0</v>
      </c>
      <c r="R369" s="232">
        <f>Q369*H369</f>
        <v>0</v>
      </c>
      <c r="S369" s="232">
        <v>0</v>
      </c>
      <c r="T369" s="233">
        <f>S369*H369</f>
        <v>0</v>
      </c>
      <c r="AR369" s="24" t="s">
        <v>165</v>
      </c>
      <c r="AT369" s="24" t="s">
        <v>160</v>
      </c>
      <c r="AU369" s="24" t="s">
        <v>90</v>
      </c>
      <c r="AY369" s="24" t="s">
        <v>158</v>
      </c>
      <c r="BE369" s="234">
        <f>IF(N369="základní",J369,0)</f>
        <v>0</v>
      </c>
      <c r="BF369" s="234">
        <f>IF(N369="snížená",J369,0)</f>
        <v>0</v>
      </c>
      <c r="BG369" s="234">
        <f>IF(N369="zákl. přenesená",J369,0)</f>
        <v>0</v>
      </c>
      <c r="BH369" s="234">
        <f>IF(N369="sníž. přenesená",J369,0)</f>
        <v>0</v>
      </c>
      <c r="BI369" s="234">
        <f>IF(N369="nulová",J369,0)</f>
        <v>0</v>
      </c>
      <c r="BJ369" s="24" t="s">
        <v>88</v>
      </c>
      <c r="BK369" s="234">
        <f>ROUND(I369*H369,2)</f>
        <v>0</v>
      </c>
      <c r="BL369" s="24" t="s">
        <v>165</v>
      </c>
      <c r="BM369" s="24" t="s">
        <v>456</v>
      </c>
    </row>
    <row r="370" s="1" customFormat="1">
      <c r="B370" s="47"/>
      <c r="C370" s="75"/>
      <c r="D370" s="235" t="s">
        <v>167</v>
      </c>
      <c r="E370" s="75"/>
      <c r="F370" s="236" t="s">
        <v>457</v>
      </c>
      <c r="G370" s="75"/>
      <c r="H370" s="75"/>
      <c r="I370" s="193"/>
      <c r="J370" s="75"/>
      <c r="K370" s="75"/>
      <c r="L370" s="73"/>
      <c r="M370" s="237"/>
      <c r="N370" s="48"/>
      <c r="O370" s="48"/>
      <c r="P370" s="48"/>
      <c r="Q370" s="48"/>
      <c r="R370" s="48"/>
      <c r="S370" s="48"/>
      <c r="T370" s="96"/>
      <c r="AT370" s="24" t="s">
        <v>167</v>
      </c>
      <c r="AU370" s="24" t="s">
        <v>90</v>
      </c>
    </row>
    <row r="371" s="11" customFormat="1">
      <c r="B371" s="238"/>
      <c r="C371" s="239"/>
      <c r="D371" s="235" t="s">
        <v>169</v>
      </c>
      <c r="E371" s="240" t="s">
        <v>37</v>
      </c>
      <c r="F371" s="241" t="s">
        <v>458</v>
      </c>
      <c r="G371" s="239"/>
      <c r="H371" s="242">
        <v>207.5</v>
      </c>
      <c r="I371" s="243"/>
      <c r="J371" s="239"/>
      <c r="K371" s="239"/>
      <c r="L371" s="244"/>
      <c r="M371" s="245"/>
      <c r="N371" s="246"/>
      <c r="O371" s="246"/>
      <c r="P371" s="246"/>
      <c r="Q371" s="246"/>
      <c r="R371" s="246"/>
      <c r="S371" s="246"/>
      <c r="T371" s="247"/>
      <c r="AT371" s="248" t="s">
        <v>169</v>
      </c>
      <c r="AU371" s="248" t="s">
        <v>90</v>
      </c>
      <c r="AV371" s="11" t="s">
        <v>90</v>
      </c>
      <c r="AW371" s="11" t="s">
        <v>43</v>
      </c>
      <c r="AX371" s="11" t="s">
        <v>88</v>
      </c>
      <c r="AY371" s="248" t="s">
        <v>158</v>
      </c>
    </row>
    <row r="372" s="1" customFormat="1" ht="16.5" customHeight="1">
      <c r="B372" s="47"/>
      <c r="C372" s="223" t="s">
        <v>459</v>
      </c>
      <c r="D372" s="223" t="s">
        <v>160</v>
      </c>
      <c r="E372" s="224" t="s">
        <v>460</v>
      </c>
      <c r="F372" s="225" t="s">
        <v>461</v>
      </c>
      <c r="G372" s="226" t="s">
        <v>202</v>
      </c>
      <c r="H372" s="227">
        <v>207.5</v>
      </c>
      <c r="I372" s="228"/>
      <c r="J372" s="229">
        <f>ROUND(I372*H372,2)</f>
        <v>0</v>
      </c>
      <c r="K372" s="225" t="s">
        <v>164</v>
      </c>
      <c r="L372" s="73"/>
      <c r="M372" s="230" t="s">
        <v>37</v>
      </c>
      <c r="N372" s="231" t="s">
        <v>51</v>
      </c>
      <c r="O372" s="48"/>
      <c r="P372" s="232">
        <f>O372*H372</f>
        <v>0</v>
      </c>
      <c r="Q372" s="232">
        <v>0</v>
      </c>
      <c r="R372" s="232">
        <f>Q372*H372</f>
        <v>0</v>
      </c>
      <c r="S372" s="232">
        <v>0</v>
      </c>
      <c r="T372" s="233">
        <f>S372*H372</f>
        <v>0</v>
      </c>
      <c r="AR372" s="24" t="s">
        <v>165</v>
      </c>
      <c r="AT372" s="24" t="s">
        <v>160</v>
      </c>
      <c r="AU372" s="24" t="s">
        <v>90</v>
      </c>
      <c r="AY372" s="24" t="s">
        <v>158</v>
      </c>
      <c r="BE372" s="234">
        <f>IF(N372="základní",J372,0)</f>
        <v>0</v>
      </c>
      <c r="BF372" s="234">
        <f>IF(N372="snížená",J372,0)</f>
        <v>0</v>
      </c>
      <c r="BG372" s="234">
        <f>IF(N372="zákl. přenesená",J372,0)</f>
        <v>0</v>
      </c>
      <c r="BH372" s="234">
        <f>IF(N372="sníž. přenesená",J372,0)</f>
        <v>0</v>
      </c>
      <c r="BI372" s="234">
        <f>IF(N372="nulová",J372,0)</f>
        <v>0</v>
      </c>
      <c r="BJ372" s="24" t="s">
        <v>88</v>
      </c>
      <c r="BK372" s="234">
        <f>ROUND(I372*H372,2)</f>
        <v>0</v>
      </c>
      <c r="BL372" s="24" t="s">
        <v>165</v>
      </c>
      <c r="BM372" s="24" t="s">
        <v>462</v>
      </c>
    </row>
    <row r="373" s="1" customFormat="1">
      <c r="B373" s="47"/>
      <c r="C373" s="75"/>
      <c r="D373" s="235" t="s">
        <v>167</v>
      </c>
      <c r="E373" s="75"/>
      <c r="F373" s="236" t="s">
        <v>463</v>
      </c>
      <c r="G373" s="75"/>
      <c r="H373" s="75"/>
      <c r="I373" s="193"/>
      <c r="J373" s="75"/>
      <c r="K373" s="75"/>
      <c r="L373" s="73"/>
      <c r="M373" s="237"/>
      <c r="N373" s="48"/>
      <c r="O373" s="48"/>
      <c r="P373" s="48"/>
      <c r="Q373" s="48"/>
      <c r="R373" s="48"/>
      <c r="S373" s="48"/>
      <c r="T373" s="96"/>
      <c r="AT373" s="24" t="s">
        <v>167</v>
      </c>
      <c r="AU373" s="24" t="s">
        <v>90</v>
      </c>
    </row>
    <row r="374" s="11" customFormat="1">
      <c r="B374" s="238"/>
      <c r="C374" s="239"/>
      <c r="D374" s="235" t="s">
        <v>169</v>
      </c>
      <c r="E374" s="240" t="s">
        <v>37</v>
      </c>
      <c r="F374" s="241" t="s">
        <v>458</v>
      </c>
      <c r="G374" s="239"/>
      <c r="H374" s="242">
        <v>207.5</v>
      </c>
      <c r="I374" s="243"/>
      <c r="J374" s="239"/>
      <c r="K374" s="239"/>
      <c r="L374" s="244"/>
      <c r="M374" s="245"/>
      <c r="N374" s="246"/>
      <c r="O374" s="246"/>
      <c r="P374" s="246"/>
      <c r="Q374" s="246"/>
      <c r="R374" s="246"/>
      <c r="S374" s="246"/>
      <c r="T374" s="247"/>
      <c r="AT374" s="248" t="s">
        <v>169</v>
      </c>
      <c r="AU374" s="248" t="s">
        <v>90</v>
      </c>
      <c r="AV374" s="11" t="s">
        <v>90</v>
      </c>
      <c r="AW374" s="11" t="s">
        <v>43</v>
      </c>
      <c r="AX374" s="11" t="s">
        <v>88</v>
      </c>
      <c r="AY374" s="248" t="s">
        <v>158</v>
      </c>
    </row>
    <row r="375" s="1" customFormat="1" ht="16.5" customHeight="1">
      <c r="B375" s="47"/>
      <c r="C375" s="223" t="s">
        <v>464</v>
      </c>
      <c r="D375" s="223" t="s">
        <v>160</v>
      </c>
      <c r="E375" s="224" t="s">
        <v>465</v>
      </c>
      <c r="F375" s="225" t="s">
        <v>466</v>
      </c>
      <c r="G375" s="226" t="s">
        <v>202</v>
      </c>
      <c r="H375" s="227">
        <v>207.5</v>
      </c>
      <c r="I375" s="228"/>
      <c r="J375" s="229">
        <f>ROUND(I375*H375,2)</f>
        <v>0</v>
      </c>
      <c r="K375" s="225" t="s">
        <v>164</v>
      </c>
      <c r="L375" s="73"/>
      <c r="M375" s="230" t="s">
        <v>37</v>
      </c>
      <c r="N375" s="231" t="s">
        <v>51</v>
      </c>
      <c r="O375" s="48"/>
      <c r="P375" s="232">
        <f>O375*H375</f>
        <v>0</v>
      </c>
      <c r="Q375" s="232">
        <v>0</v>
      </c>
      <c r="R375" s="232">
        <f>Q375*H375</f>
        <v>0</v>
      </c>
      <c r="S375" s="232">
        <v>0</v>
      </c>
      <c r="T375" s="233">
        <f>S375*H375</f>
        <v>0</v>
      </c>
      <c r="AR375" s="24" t="s">
        <v>165</v>
      </c>
      <c r="AT375" s="24" t="s">
        <v>160</v>
      </c>
      <c r="AU375" s="24" t="s">
        <v>90</v>
      </c>
      <c r="AY375" s="24" t="s">
        <v>158</v>
      </c>
      <c r="BE375" s="234">
        <f>IF(N375="základní",J375,0)</f>
        <v>0</v>
      </c>
      <c r="BF375" s="234">
        <f>IF(N375="snížená",J375,0)</f>
        <v>0</v>
      </c>
      <c r="BG375" s="234">
        <f>IF(N375="zákl. přenesená",J375,0)</f>
        <v>0</v>
      </c>
      <c r="BH375" s="234">
        <f>IF(N375="sníž. přenesená",J375,0)</f>
        <v>0</v>
      </c>
      <c r="BI375" s="234">
        <f>IF(N375="nulová",J375,0)</f>
        <v>0</v>
      </c>
      <c r="BJ375" s="24" t="s">
        <v>88</v>
      </c>
      <c r="BK375" s="234">
        <f>ROUND(I375*H375,2)</f>
        <v>0</v>
      </c>
      <c r="BL375" s="24" t="s">
        <v>165</v>
      </c>
      <c r="BM375" s="24" t="s">
        <v>467</v>
      </c>
    </row>
    <row r="376" s="1" customFormat="1">
      <c r="B376" s="47"/>
      <c r="C376" s="75"/>
      <c r="D376" s="235" t="s">
        <v>167</v>
      </c>
      <c r="E376" s="75"/>
      <c r="F376" s="236" t="s">
        <v>463</v>
      </c>
      <c r="G376" s="75"/>
      <c r="H376" s="75"/>
      <c r="I376" s="193"/>
      <c r="J376" s="75"/>
      <c r="K376" s="75"/>
      <c r="L376" s="73"/>
      <c r="M376" s="237"/>
      <c r="N376" s="48"/>
      <c r="O376" s="48"/>
      <c r="P376" s="48"/>
      <c r="Q376" s="48"/>
      <c r="R376" s="48"/>
      <c r="S376" s="48"/>
      <c r="T376" s="96"/>
      <c r="AT376" s="24" t="s">
        <v>167</v>
      </c>
      <c r="AU376" s="24" t="s">
        <v>90</v>
      </c>
    </row>
    <row r="377" s="13" customFormat="1">
      <c r="B377" s="260"/>
      <c r="C377" s="261"/>
      <c r="D377" s="235" t="s">
        <v>169</v>
      </c>
      <c r="E377" s="262" t="s">
        <v>37</v>
      </c>
      <c r="F377" s="263" t="s">
        <v>468</v>
      </c>
      <c r="G377" s="261"/>
      <c r="H377" s="262" t="s">
        <v>37</v>
      </c>
      <c r="I377" s="264"/>
      <c r="J377" s="261"/>
      <c r="K377" s="261"/>
      <c r="L377" s="265"/>
      <c r="M377" s="266"/>
      <c r="N377" s="267"/>
      <c r="O377" s="267"/>
      <c r="P377" s="267"/>
      <c r="Q377" s="267"/>
      <c r="R377" s="267"/>
      <c r="S377" s="267"/>
      <c r="T377" s="268"/>
      <c r="AT377" s="269" t="s">
        <v>169</v>
      </c>
      <c r="AU377" s="269" t="s">
        <v>90</v>
      </c>
      <c r="AV377" s="13" t="s">
        <v>88</v>
      </c>
      <c r="AW377" s="13" t="s">
        <v>43</v>
      </c>
      <c r="AX377" s="13" t="s">
        <v>80</v>
      </c>
      <c r="AY377" s="269" t="s">
        <v>158</v>
      </c>
    </row>
    <row r="378" s="11" customFormat="1">
      <c r="B378" s="238"/>
      <c r="C378" s="239"/>
      <c r="D378" s="235" t="s">
        <v>169</v>
      </c>
      <c r="E378" s="240" t="s">
        <v>37</v>
      </c>
      <c r="F378" s="241" t="s">
        <v>458</v>
      </c>
      <c r="G378" s="239"/>
      <c r="H378" s="242">
        <v>207.5</v>
      </c>
      <c r="I378" s="243"/>
      <c r="J378" s="239"/>
      <c r="K378" s="239"/>
      <c r="L378" s="244"/>
      <c r="M378" s="245"/>
      <c r="N378" s="246"/>
      <c r="O378" s="246"/>
      <c r="P378" s="246"/>
      <c r="Q378" s="246"/>
      <c r="R378" s="246"/>
      <c r="S378" s="246"/>
      <c r="T378" s="247"/>
      <c r="AT378" s="248" t="s">
        <v>169</v>
      </c>
      <c r="AU378" s="248" t="s">
        <v>90</v>
      </c>
      <c r="AV378" s="11" t="s">
        <v>90</v>
      </c>
      <c r="AW378" s="11" t="s">
        <v>43</v>
      </c>
      <c r="AX378" s="11" t="s">
        <v>88</v>
      </c>
      <c r="AY378" s="248" t="s">
        <v>158</v>
      </c>
    </row>
    <row r="379" s="10" customFormat="1" ht="29.88" customHeight="1">
      <c r="B379" s="207"/>
      <c r="C379" s="208"/>
      <c r="D379" s="209" t="s">
        <v>79</v>
      </c>
      <c r="E379" s="221" t="s">
        <v>165</v>
      </c>
      <c r="F379" s="221" t="s">
        <v>469</v>
      </c>
      <c r="G379" s="208"/>
      <c r="H379" s="208"/>
      <c r="I379" s="211"/>
      <c r="J379" s="222">
        <f>BK379</f>
        <v>0</v>
      </c>
      <c r="K379" s="208"/>
      <c r="L379" s="213"/>
      <c r="M379" s="214"/>
      <c r="N379" s="215"/>
      <c r="O379" s="215"/>
      <c r="P379" s="216">
        <f>SUM(P380:P405)</f>
        <v>0</v>
      </c>
      <c r="Q379" s="215"/>
      <c r="R379" s="216">
        <f>SUM(R380:R405)</f>
        <v>0.58614999999999995</v>
      </c>
      <c r="S379" s="215"/>
      <c r="T379" s="217">
        <f>SUM(T380:T405)</f>
        <v>0</v>
      </c>
      <c r="AR379" s="218" t="s">
        <v>88</v>
      </c>
      <c r="AT379" s="219" t="s">
        <v>79</v>
      </c>
      <c r="AU379" s="219" t="s">
        <v>88</v>
      </c>
      <c r="AY379" s="218" t="s">
        <v>158</v>
      </c>
      <c r="BK379" s="220">
        <f>SUM(BK380:BK405)</f>
        <v>0</v>
      </c>
    </row>
    <row r="380" s="1" customFormat="1" ht="25.5" customHeight="1">
      <c r="B380" s="47"/>
      <c r="C380" s="223" t="s">
        <v>470</v>
      </c>
      <c r="D380" s="223" t="s">
        <v>160</v>
      </c>
      <c r="E380" s="224" t="s">
        <v>471</v>
      </c>
      <c r="F380" s="225" t="s">
        <v>472</v>
      </c>
      <c r="G380" s="226" t="s">
        <v>240</v>
      </c>
      <c r="H380" s="227">
        <v>26.215</v>
      </c>
      <c r="I380" s="228"/>
      <c r="J380" s="229">
        <f>ROUND(I380*H380,2)</f>
        <v>0</v>
      </c>
      <c r="K380" s="225" t="s">
        <v>164</v>
      </c>
      <c r="L380" s="73"/>
      <c r="M380" s="230" t="s">
        <v>37</v>
      </c>
      <c r="N380" s="231" t="s">
        <v>51</v>
      </c>
      <c r="O380" s="48"/>
      <c r="P380" s="232">
        <f>O380*H380</f>
        <v>0</v>
      </c>
      <c r="Q380" s="232">
        <v>0</v>
      </c>
      <c r="R380" s="232">
        <f>Q380*H380</f>
        <v>0</v>
      </c>
      <c r="S380" s="232">
        <v>0</v>
      </c>
      <c r="T380" s="233">
        <f>S380*H380</f>
        <v>0</v>
      </c>
      <c r="AR380" s="24" t="s">
        <v>165</v>
      </c>
      <c r="AT380" s="24" t="s">
        <v>160</v>
      </c>
      <c r="AU380" s="24" t="s">
        <v>90</v>
      </c>
      <c r="AY380" s="24" t="s">
        <v>158</v>
      </c>
      <c r="BE380" s="234">
        <f>IF(N380="základní",J380,0)</f>
        <v>0</v>
      </c>
      <c r="BF380" s="234">
        <f>IF(N380="snížená",J380,0)</f>
        <v>0</v>
      </c>
      <c r="BG380" s="234">
        <f>IF(N380="zákl. přenesená",J380,0)</f>
        <v>0</v>
      </c>
      <c r="BH380" s="234">
        <f>IF(N380="sníž. přenesená",J380,0)</f>
        <v>0</v>
      </c>
      <c r="BI380" s="234">
        <f>IF(N380="nulová",J380,0)</f>
        <v>0</v>
      </c>
      <c r="BJ380" s="24" t="s">
        <v>88</v>
      </c>
      <c r="BK380" s="234">
        <f>ROUND(I380*H380,2)</f>
        <v>0</v>
      </c>
      <c r="BL380" s="24" t="s">
        <v>165</v>
      </c>
      <c r="BM380" s="24" t="s">
        <v>473</v>
      </c>
    </row>
    <row r="381" s="1" customFormat="1">
      <c r="B381" s="47"/>
      <c r="C381" s="75"/>
      <c r="D381" s="235" t="s">
        <v>167</v>
      </c>
      <c r="E381" s="75"/>
      <c r="F381" s="236" t="s">
        <v>474</v>
      </c>
      <c r="G381" s="75"/>
      <c r="H381" s="75"/>
      <c r="I381" s="193"/>
      <c r="J381" s="75"/>
      <c r="K381" s="75"/>
      <c r="L381" s="73"/>
      <c r="M381" s="237"/>
      <c r="N381" s="48"/>
      <c r="O381" s="48"/>
      <c r="P381" s="48"/>
      <c r="Q381" s="48"/>
      <c r="R381" s="48"/>
      <c r="S381" s="48"/>
      <c r="T381" s="96"/>
      <c r="AT381" s="24" t="s">
        <v>167</v>
      </c>
      <c r="AU381" s="24" t="s">
        <v>90</v>
      </c>
    </row>
    <row r="382" s="13" customFormat="1">
      <c r="B382" s="260"/>
      <c r="C382" s="261"/>
      <c r="D382" s="235" t="s">
        <v>169</v>
      </c>
      <c r="E382" s="262" t="s">
        <v>37</v>
      </c>
      <c r="F382" s="263" t="s">
        <v>257</v>
      </c>
      <c r="G382" s="261"/>
      <c r="H382" s="262" t="s">
        <v>37</v>
      </c>
      <c r="I382" s="264"/>
      <c r="J382" s="261"/>
      <c r="K382" s="261"/>
      <c r="L382" s="265"/>
      <c r="M382" s="266"/>
      <c r="N382" s="267"/>
      <c r="O382" s="267"/>
      <c r="P382" s="267"/>
      <c r="Q382" s="267"/>
      <c r="R382" s="267"/>
      <c r="S382" s="267"/>
      <c r="T382" s="268"/>
      <c r="AT382" s="269" t="s">
        <v>169</v>
      </c>
      <c r="AU382" s="269" t="s">
        <v>90</v>
      </c>
      <c r="AV382" s="13" t="s">
        <v>88</v>
      </c>
      <c r="AW382" s="13" t="s">
        <v>43</v>
      </c>
      <c r="AX382" s="13" t="s">
        <v>80</v>
      </c>
      <c r="AY382" s="269" t="s">
        <v>158</v>
      </c>
    </row>
    <row r="383" s="11" customFormat="1">
      <c r="B383" s="238"/>
      <c r="C383" s="239"/>
      <c r="D383" s="235" t="s">
        <v>169</v>
      </c>
      <c r="E383" s="240" t="s">
        <v>37</v>
      </c>
      <c r="F383" s="241" t="s">
        <v>475</v>
      </c>
      <c r="G383" s="239"/>
      <c r="H383" s="242">
        <v>10.779999999999999</v>
      </c>
      <c r="I383" s="243"/>
      <c r="J383" s="239"/>
      <c r="K383" s="239"/>
      <c r="L383" s="244"/>
      <c r="M383" s="245"/>
      <c r="N383" s="246"/>
      <c r="O383" s="246"/>
      <c r="P383" s="246"/>
      <c r="Q383" s="246"/>
      <c r="R383" s="246"/>
      <c r="S383" s="246"/>
      <c r="T383" s="247"/>
      <c r="AT383" s="248" t="s">
        <v>169</v>
      </c>
      <c r="AU383" s="248" t="s">
        <v>90</v>
      </c>
      <c r="AV383" s="11" t="s">
        <v>90</v>
      </c>
      <c r="AW383" s="11" t="s">
        <v>43</v>
      </c>
      <c r="AX383" s="11" t="s">
        <v>80</v>
      </c>
      <c r="AY383" s="248" t="s">
        <v>158</v>
      </c>
    </row>
    <row r="384" s="11" customFormat="1">
      <c r="B384" s="238"/>
      <c r="C384" s="239"/>
      <c r="D384" s="235" t="s">
        <v>169</v>
      </c>
      <c r="E384" s="240" t="s">
        <v>37</v>
      </c>
      <c r="F384" s="241" t="s">
        <v>476</v>
      </c>
      <c r="G384" s="239"/>
      <c r="H384" s="242">
        <v>0.28999999999999998</v>
      </c>
      <c r="I384" s="243"/>
      <c r="J384" s="239"/>
      <c r="K384" s="239"/>
      <c r="L384" s="244"/>
      <c r="M384" s="245"/>
      <c r="N384" s="246"/>
      <c r="O384" s="246"/>
      <c r="P384" s="246"/>
      <c r="Q384" s="246"/>
      <c r="R384" s="246"/>
      <c r="S384" s="246"/>
      <c r="T384" s="247"/>
      <c r="AT384" s="248" t="s">
        <v>169</v>
      </c>
      <c r="AU384" s="248" t="s">
        <v>90</v>
      </c>
      <c r="AV384" s="11" t="s">
        <v>90</v>
      </c>
      <c r="AW384" s="11" t="s">
        <v>43</v>
      </c>
      <c r="AX384" s="11" t="s">
        <v>80</v>
      </c>
      <c r="AY384" s="248" t="s">
        <v>158</v>
      </c>
    </row>
    <row r="385" s="11" customFormat="1">
      <c r="B385" s="238"/>
      <c r="C385" s="239"/>
      <c r="D385" s="235" t="s">
        <v>169</v>
      </c>
      <c r="E385" s="240" t="s">
        <v>37</v>
      </c>
      <c r="F385" s="241" t="s">
        <v>477</v>
      </c>
      <c r="G385" s="239"/>
      <c r="H385" s="242">
        <v>0.17999999999999999</v>
      </c>
      <c r="I385" s="243"/>
      <c r="J385" s="239"/>
      <c r="K385" s="239"/>
      <c r="L385" s="244"/>
      <c r="M385" s="245"/>
      <c r="N385" s="246"/>
      <c r="O385" s="246"/>
      <c r="P385" s="246"/>
      <c r="Q385" s="246"/>
      <c r="R385" s="246"/>
      <c r="S385" s="246"/>
      <c r="T385" s="247"/>
      <c r="AT385" s="248" t="s">
        <v>169</v>
      </c>
      <c r="AU385" s="248" t="s">
        <v>90</v>
      </c>
      <c r="AV385" s="11" t="s">
        <v>90</v>
      </c>
      <c r="AW385" s="11" t="s">
        <v>43</v>
      </c>
      <c r="AX385" s="11" t="s">
        <v>80</v>
      </c>
      <c r="AY385" s="248" t="s">
        <v>158</v>
      </c>
    </row>
    <row r="386" s="11" customFormat="1">
      <c r="B386" s="238"/>
      <c r="C386" s="239"/>
      <c r="D386" s="235" t="s">
        <v>169</v>
      </c>
      <c r="E386" s="240" t="s">
        <v>37</v>
      </c>
      <c r="F386" s="241" t="s">
        <v>478</v>
      </c>
      <c r="G386" s="239"/>
      <c r="H386" s="242">
        <v>0.17999999999999999</v>
      </c>
      <c r="I386" s="243"/>
      <c r="J386" s="239"/>
      <c r="K386" s="239"/>
      <c r="L386" s="244"/>
      <c r="M386" s="245"/>
      <c r="N386" s="246"/>
      <c r="O386" s="246"/>
      <c r="P386" s="246"/>
      <c r="Q386" s="246"/>
      <c r="R386" s="246"/>
      <c r="S386" s="246"/>
      <c r="T386" s="247"/>
      <c r="AT386" s="248" t="s">
        <v>169</v>
      </c>
      <c r="AU386" s="248" t="s">
        <v>90</v>
      </c>
      <c r="AV386" s="11" t="s">
        <v>90</v>
      </c>
      <c r="AW386" s="11" t="s">
        <v>43</v>
      </c>
      <c r="AX386" s="11" t="s">
        <v>80</v>
      </c>
      <c r="AY386" s="248" t="s">
        <v>158</v>
      </c>
    </row>
    <row r="387" s="13" customFormat="1">
      <c r="B387" s="260"/>
      <c r="C387" s="261"/>
      <c r="D387" s="235" t="s">
        <v>169</v>
      </c>
      <c r="E387" s="262" t="s">
        <v>37</v>
      </c>
      <c r="F387" s="263" t="s">
        <v>267</v>
      </c>
      <c r="G387" s="261"/>
      <c r="H387" s="262" t="s">
        <v>37</v>
      </c>
      <c r="I387" s="264"/>
      <c r="J387" s="261"/>
      <c r="K387" s="261"/>
      <c r="L387" s="265"/>
      <c r="M387" s="266"/>
      <c r="N387" s="267"/>
      <c r="O387" s="267"/>
      <c r="P387" s="267"/>
      <c r="Q387" s="267"/>
      <c r="R387" s="267"/>
      <c r="S387" s="267"/>
      <c r="T387" s="268"/>
      <c r="AT387" s="269" t="s">
        <v>169</v>
      </c>
      <c r="AU387" s="269" t="s">
        <v>90</v>
      </c>
      <c r="AV387" s="13" t="s">
        <v>88</v>
      </c>
      <c r="AW387" s="13" t="s">
        <v>43</v>
      </c>
      <c r="AX387" s="13" t="s">
        <v>80</v>
      </c>
      <c r="AY387" s="269" t="s">
        <v>158</v>
      </c>
    </row>
    <row r="388" s="11" customFormat="1">
      <c r="B388" s="238"/>
      <c r="C388" s="239"/>
      <c r="D388" s="235" t="s">
        <v>169</v>
      </c>
      <c r="E388" s="240" t="s">
        <v>37</v>
      </c>
      <c r="F388" s="241" t="s">
        <v>479</v>
      </c>
      <c r="G388" s="239"/>
      <c r="H388" s="242">
        <v>5.46</v>
      </c>
      <c r="I388" s="243"/>
      <c r="J388" s="239"/>
      <c r="K388" s="239"/>
      <c r="L388" s="244"/>
      <c r="M388" s="245"/>
      <c r="N388" s="246"/>
      <c r="O388" s="246"/>
      <c r="P388" s="246"/>
      <c r="Q388" s="246"/>
      <c r="R388" s="246"/>
      <c r="S388" s="246"/>
      <c r="T388" s="247"/>
      <c r="AT388" s="248" t="s">
        <v>169</v>
      </c>
      <c r="AU388" s="248" t="s">
        <v>90</v>
      </c>
      <c r="AV388" s="11" t="s">
        <v>90</v>
      </c>
      <c r="AW388" s="11" t="s">
        <v>43</v>
      </c>
      <c r="AX388" s="11" t="s">
        <v>80</v>
      </c>
      <c r="AY388" s="248" t="s">
        <v>158</v>
      </c>
    </row>
    <row r="389" s="11" customFormat="1">
      <c r="B389" s="238"/>
      <c r="C389" s="239"/>
      <c r="D389" s="235" t="s">
        <v>169</v>
      </c>
      <c r="E389" s="240" t="s">
        <v>37</v>
      </c>
      <c r="F389" s="241" t="s">
        <v>480</v>
      </c>
      <c r="G389" s="239"/>
      <c r="H389" s="242">
        <v>0.14000000000000001</v>
      </c>
      <c r="I389" s="243"/>
      <c r="J389" s="239"/>
      <c r="K389" s="239"/>
      <c r="L389" s="244"/>
      <c r="M389" s="245"/>
      <c r="N389" s="246"/>
      <c r="O389" s="246"/>
      <c r="P389" s="246"/>
      <c r="Q389" s="246"/>
      <c r="R389" s="246"/>
      <c r="S389" s="246"/>
      <c r="T389" s="247"/>
      <c r="AT389" s="248" t="s">
        <v>169</v>
      </c>
      <c r="AU389" s="248" t="s">
        <v>90</v>
      </c>
      <c r="AV389" s="11" t="s">
        <v>90</v>
      </c>
      <c r="AW389" s="11" t="s">
        <v>43</v>
      </c>
      <c r="AX389" s="11" t="s">
        <v>80</v>
      </c>
      <c r="AY389" s="248" t="s">
        <v>158</v>
      </c>
    </row>
    <row r="390" s="13" customFormat="1">
      <c r="B390" s="260"/>
      <c r="C390" s="261"/>
      <c r="D390" s="235" t="s">
        <v>169</v>
      </c>
      <c r="E390" s="262" t="s">
        <v>37</v>
      </c>
      <c r="F390" s="263" t="s">
        <v>272</v>
      </c>
      <c r="G390" s="261"/>
      <c r="H390" s="262" t="s">
        <v>37</v>
      </c>
      <c r="I390" s="264"/>
      <c r="J390" s="261"/>
      <c r="K390" s="261"/>
      <c r="L390" s="265"/>
      <c r="M390" s="266"/>
      <c r="N390" s="267"/>
      <c r="O390" s="267"/>
      <c r="P390" s="267"/>
      <c r="Q390" s="267"/>
      <c r="R390" s="267"/>
      <c r="S390" s="267"/>
      <c r="T390" s="268"/>
      <c r="AT390" s="269" t="s">
        <v>169</v>
      </c>
      <c r="AU390" s="269" t="s">
        <v>90</v>
      </c>
      <c r="AV390" s="13" t="s">
        <v>88</v>
      </c>
      <c r="AW390" s="13" t="s">
        <v>43</v>
      </c>
      <c r="AX390" s="13" t="s">
        <v>80</v>
      </c>
      <c r="AY390" s="269" t="s">
        <v>158</v>
      </c>
    </row>
    <row r="391" s="11" customFormat="1">
      <c r="B391" s="238"/>
      <c r="C391" s="239"/>
      <c r="D391" s="235" t="s">
        <v>169</v>
      </c>
      <c r="E391" s="240" t="s">
        <v>37</v>
      </c>
      <c r="F391" s="241" t="s">
        <v>481</v>
      </c>
      <c r="G391" s="239"/>
      <c r="H391" s="242">
        <v>4.5499999999999998</v>
      </c>
      <c r="I391" s="243"/>
      <c r="J391" s="239"/>
      <c r="K391" s="239"/>
      <c r="L391" s="244"/>
      <c r="M391" s="245"/>
      <c r="N391" s="246"/>
      <c r="O391" s="246"/>
      <c r="P391" s="246"/>
      <c r="Q391" s="246"/>
      <c r="R391" s="246"/>
      <c r="S391" s="246"/>
      <c r="T391" s="247"/>
      <c r="AT391" s="248" t="s">
        <v>169</v>
      </c>
      <c r="AU391" s="248" t="s">
        <v>90</v>
      </c>
      <c r="AV391" s="11" t="s">
        <v>90</v>
      </c>
      <c r="AW391" s="11" t="s">
        <v>43</v>
      </c>
      <c r="AX391" s="11" t="s">
        <v>80</v>
      </c>
      <c r="AY391" s="248" t="s">
        <v>158</v>
      </c>
    </row>
    <row r="392" s="11" customFormat="1">
      <c r="B392" s="238"/>
      <c r="C392" s="239"/>
      <c r="D392" s="235" t="s">
        <v>169</v>
      </c>
      <c r="E392" s="240" t="s">
        <v>37</v>
      </c>
      <c r="F392" s="241" t="s">
        <v>482</v>
      </c>
      <c r="G392" s="239"/>
      <c r="H392" s="242">
        <v>0.14000000000000001</v>
      </c>
      <c r="I392" s="243"/>
      <c r="J392" s="239"/>
      <c r="K392" s="239"/>
      <c r="L392" s="244"/>
      <c r="M392" s="245"/>
      <c r="N392" s="246"/>
      <c r="O392" s="246"/>
      <c r="P392" s="246"/>
      <c r="Q392" s="246"/>
      <c r="R392" s="246"/>
      <c r="S392" s="246"/>
      <c r="T392" s="247"/>
      <c r="AT392" s="248" t="s">
        <v>169</v>
      </c>
      <c r="AU392" s="248" t="s">
        <v>90</v>
      </c>
      <c r="AV392" s="11" t="s">
        <v>90</v>
      </c>
      <c r="AW392" s="11" t="s">
        <v>43</v>
      </c>
      <c r="AX392" s="11" t="s">
        <v>80</v>
      </c>
      <c r="AY392" s="248" t="s">
        <v>158</v>
      </c>
    </row>
    <row r="393" s="13" customFormat="1">
      <c r="B393" s="260"/>
      <c r="C393" s="261"/>
      <c r="D393" s="235" t="s">
        <v>169</v>
      </c>
      <c r="E393" s="262" t="s">
        <v>37</v>
      </c>
      <c r="F393" s="263" t="s">
        <v>277</v>
      </c>
      <c r="G393" s="261"/>
      <c r="H393" s="262" t="s">
        <v>37</v>
      </c>
      <c r="I393" s="264"/>
      <c r="J393" s="261"/>
      <c r="K393" s="261"/>
      <c r="L393" s="265"/>
      <c r="M393" s="266"/>
      <c r="N393" s="267"/>
      <c r="O393" s="267"/>
      <c r="P393" s="267"/>
      <c r="Q393" s="267"/>
      <c r="R393" s="267"/>
      <c r="S393" s="267"/>
      <c r="T393" s="268"/>
      <c r="AT393" s="269" t="s">
        <v>169</v>
      </c>
      <c r="AU393" s="269" t="s">
        <v>90</v>
      </c>
      <c r="AV393" s="13" t="s">
        <v>88</v>
      </c>
      <c r="AW393" s="13" t="s">
        <v>43</v>
      </c>
      <c r="AX393" s="13" t="s">
        <v>80</v>
      </c>
      <c r="AY393" s="269" t="s">
        <v>158</v>
      </c>
    </row>
    <row r="394" s="11" customFormat="1">
      <c r="B394" s="238"/>
      <c r="C394" s="239"/>
      <c r="D394" s="235" t="s">
        <v>169</v>
      </c>
      <c r="E394" s="240" t="s">
        <v>37</v>
      </c>
      <c r="F394" s="241" t="s">
        <v>483</v>
      </c>
      <c r="G394" s="239"/>
      <c r="H394" s="242">
        <v>4.2249999999999996</v>
      </c>
      <c r="I394" s="243"/>
      <c r="J394" s="239"/>
      <c r="K394" s="239"/>
      <c r="L394" s="244"/>
      <c r="M394" s="245"/>
      <c r="N394" s="246"/>
      <c r="O394" s="246"/>
      <c r="P394" s="246"/>
      <c r="Q394" s="246"/>
      <c r="R394" s="246"/>
      <c r="S394" s="246"/>
      <c r="T394" s="247"/>
      <c r="AT394" s="248" t="s">
        <v>169</v>
      </c>
      <c r="AU394" s="248" t="s">
        <v>90</v>
      </c>
      <c r="AV394" s="11" t="s">
        <v>90</v>
      </c>
      <c r="AW394" s="11" t="s">
        <v>43</v>
      </c>
      <c r="AX394" s="11" t="s">
        <v>80</v>
      </c>
      <c r="AY394" s="248" t="s">
        <v>158</v>
      </c>
    </row>
    <row r="395" s="11" customFormat="1">
      <c r="B395" s="238"/>
      <c r="C395" s="239"/>
      <c r="D395" s="235" t="s">
        <v>169</v>
      </c>
      <c r="E395" s="240" t="s">
        <v>37</v>
      </c>
      <c r="F395" s="241" t="s">
        <v>484</v>
      </c>
      <c r="G395" s="239"/>
      <c r="H395" s="242">
        <v>0.27000000000000002</v>
      </c>
      <c r="I395" s="243"/>
      <c r="J395" s="239"/>
      <c r="K395" s="239"/>
      <c r="L395" s="244"/>
      <c r="M395" s="245"/>
      <c r="N395" s="246"/>
      <c r="O395" s="246"/>
      <c r="P395" s="246"/>
      <c r="Q395" s="246"/>
      <c r="R395" s="246"/>
      <c r="S395" s="246"/>
      <c r="T395" s="247"/>
      <c r="AT395" s="248" t="s">
        <v>169</v>
      </c>
      <c r="AU395" s="248" t="s">
        <v>90</v>
      </c>
      <c r="AV395" s="11" t="s">
        <v>90</v>
      </c>
      <c r="AW395" s="11" t="s">
        <v>43</v>
      </c>
      <c r="AX395" s="11" t="s">
        <v>80</v>
      </c>
      <c r="AY395" s="248" t="s">
        <v>158</v>
      </c>
    </row>
    <row r="396" s="12" customFormat="1">
      <c r="B396" s="249"/>
      <c r="C396" s="250"/>
      <c r="D396" s="235" t="s">
        <v>169</v>
      </c>
      <c r="E396" s="251" t="s">
        <v>114</v>
      </c>
      <c r="F396" s="252" t="s">
        <v>180</v>
      </c>
      <c r="G396" s="250"/>
      <c r="H396" s="253">
        <v>26.215</v>
      </c>
      <c r="I396" s="254"/>
      <c r="J396" s="250"/>
      <c r="K396" s="250"/>
      <c r="L396" s="255"/>
      <c r="M396" s="256"/>
      <c r="N396" s="257"/>
      <c r="O396" s="257"/>
      <c r="P396" s="257"/>
      <c r="Q396" s="257"/>
      <c r="R396" s="257"/>
      <c r="S396" s="257"/>
      <c r="T396" s="258"/>
      <c r="AT396" s="259" t="s">
        <v>169</v>
      </c>
      <c r="AU396" s="259" t="s">
        <v>90</v>
      </c>
      <c r="AV396" s="12" t="s">
        <v>165</v>
      </c>
      <c r="AW396" s="12" t="s">
        <v>43</v>
      </c>
      <c r="AX396" s="12" t="s">
        <v>88</v>
      </c>
      <c r="AY396" s="259" t="s">
        <v>158</v>
      </c>
    </row>
    <row r="397" s="1" customFormat="1" ht="25.5" customHeight="1">
      <c r="B397" s="47"/>
      <c r="C397" s="223" t="s">
        <v>485</v>
      </c>
      <c r="D397" s="223" t="s">
        <v>160</v>
      </c>
      <c r="E397" s="224" t="s">
        <v>486</v>
      </c>
      <c r="F397" s="225" t="s">
        <v>487</v>
      </c>
      <c r="G397" s="226" t="s">
        <v>488</v>
      </c>
      <c r="H397" s="227">
        <v>10</v>
      </c>
      <c r="I397" s="228"/>
      <c r="J397" s="229">
        <f>ROUND(I397*H397,2)</f>
        <v>0</v>
      </c>
      <c r="K397" s="225" t="s">
        <v>164</v>
      </c>
      <c r="L397" s="73"/>
      <c r="M397" s="230" t="s">
        <v>37</v>
      </c>
      <c r="N397" s="231" t="s">
        <v>51</v>
      </c>
      <c r="O397" s="48"/>
      <c r="P397" s="232">
        <f>O397*H397</f>
        <v>0</v>
      </c>
      <c r="Q397" s="232">
        <v>0.0066</v>
      </c>
      <c r="R397" s="232">
        <f>Q397*H397</f>
        <v>0.066000000000000003</v>
      </c>
      <c r="S397" s="232">
        <v>0</v>
      </c>
      <c r="T397" s="233">
        <f>S397*H397</f>
        <v>0</v>
      </c>
      <c r="AR397" s="24" t="s">
        <v>165</v>
      </c>
      <c r="AT397" s="24" t="s">
        <v>160</v>
      </c>
      <c r="AU397" s="24" t="s">
        <v>90</v>
      </c>
      <c r="AY397" s="24" t="s">
        <v>158</v>
      </c>
      <c r="BE397" s="234">
        <f>IF(N397="základní",J397,0)</f>
        <v>0</v>
      </c>
      <c r="BF397" s="234">
        <f>IF(N397="snížená",J397,0)</f>
        <v>0</v>
      </c>
      <c r="BG397" s="234">
        <f>IF(N397="zákl. přenesená",J397,0)</f>
        <v>0</v>
      </c>
      <c r="BH397" s="234">
        <f>IF(N397="sníž. přenesená",J397,0)</f>
        <v>0</v>
      </c>
      <c r="BI397" s="234">
        <f>IF(N397="nulová",J397,0)</f>
        <v>0</v>
      </c>
      <c r="BJ397" s="24" t="s">
        <v>88</v>
      </c>
      <c r="BK397" s="234">
        <f>ROUND(I397*H397,2)</f>
        <v>0</v>
      </c>
      <c r="BL397" s="24" t="s">
        <v>165</v>
      </c>
      <c r="BM397" s="24" t="s">
        <v>489</v>
      </c>
    </row>
    <row r="398" s="1" customFormat="1">
      <c r="B398" s="47"/>
      <c r="C398" s="75"/>
      <c r="D398" s="235" t="s">
        <v>167</v>
      </c>
      <c r="E398" s="75"/>
      <c r="F398" s="236" t="s">
        <v>490</v>
      </c>
      <c r="G398" s="75"/>
      <c r="H398" s="75"/>
      <c r="I398" s="193"/>
      <c r="J398" s="75"/>
      <c r="K398" s="75"/>
      <c r="L398" s="73"/>
      <c r="M398" s="237"/>
      <c r="N398" s="48"/>
      <c r="O398" s="48"/>
      <c r="P398" s="48"/>
      <c r="Q398" s="48"/>
      <c r="R398" s="48"/>
      <c r="S398" s="48"/>
      <c r="T398" s="96"/>
      <c r="AT398" s="24" t="s">
        <v>167</v>
      </c>
      <c r="AU398" s="24" t="s">
        <v>90</v>
      </c>
    </row>
    <row r="399" s="11" customFormat="1">
      <c r="B399" s="238"/>
      <c r="C399" s="239"/>
      <c r="D399" s="235" t="s">
        <v>169</v>
      </c>
      <c r="E399" s="240" t="s">
        <v>37</v>
      </c>
      <c r="F399" s="241" t="s">
        <v>233</v>
      </c>
      <c r="G399" s="239"/>
      <c r="H399" s="242">
        <v>10</v>
      </c>
      <c r="I399" s="243"/>
      <c r="J399" s="239"/>
      <c r="K399" s="239"/>
      <c r="L399" s="244"/>
      <c r="M399" s="245"/>
      <c r="N399" s="246"/>
      <c r="O399" s="246"/>
      <c r="P399" s="246"/>
      <c r="Q399" s="246"/>
      <c r="R399" s="246"/>
      <c r="S399" s="246"/>
      <c r="T399" s="247"/>
      <c r="AT399" s="248" t="s">
        <v>169</v>
      </c>
      <c r="AU399" s="248" t="s">
        <v>90</v>
      </c>
      <c r="AV399" s="11" t="s">
        <v>90</v>
      </c>
      <c r="AW399" s="11" t="s">
        <v>43</v>
      </c>
      <c r="AX399" s="11" t="s">
        <v>88</v>
      </c>
      <c r="AY399" s="248" t="s">
        <v>158</v>
      </c>
    </row>
    <row r="400" s="1" customFormat="1" ht="16.5" customHeight="1">
      <c r="B400" s="47"/>
      <c r="C400" s="281" t="s">
        <v>491</v>
      </c>
      <c r="D400" s="281" t="s">
        <v>406</v>
      </c>
      <c r="E400" s="282" t="s">
        <v>492</v>
      </c>
      <c r="F400" s="283" t="s">
        <v>493</v>
      </c>
      <c r="G400" s="284" t="s">
        <v>488</v>
      </c>
      <c r="H400" s="285">
        <v>5.0499999999999998</v>
      </c>
      <c r="I400" s="286"/>
      <c r="J400" s="287">
        <f>ROUND(I400*H400,2)</f>
        <v>0</v>
      </c>
      <c r="K400" s="283" t="s">
        <v>164</v>
      </c>
      <c r="L400" s="288"/>
      <c r="M400" s="289" t="s">
        <v>37</v>
      </c>
      <c r="N400" s="290" t="s">
        <v>51</v>
      </c>
      <c r="O400" s="48"/>
      <c r="P400" s="232">
        <f>O400*H400</f>
        <v>0</v>
      </c>
      <c r="Q400" s="232">
        <v>0.064000000000000001</v>
      </c>
      <c r="R400" s="232">
        <f>Q400*H400</f>
        <v>0.32319999999999999</v>
      </c>
      <c r="S400" s="232">
        <v>0</v>
      </c>
      <c r="T400" s="233">
        <f>S400*H400</f>
        <v>0</v>
      </c>
      <c r="AR400" s="24" t="s">
        <v>224</v>
      </c>
      <c r="AT400" s="24" t="s">
        <v>406</v>
      </c>
      <c r="AU400" s="24" t="s">
        <v>90</v>
      </c>
      <c r="AY400" s="24" t="s">
        <v>158</v>
      </c>
      <c r="BE400" s="234">
        <f>IF(N400="základní",J400,0)</f>
        <v>0</v>
      </c>
      <c r="BF400" s="234">
        <f>IF(N400="snížená",J400,0)</f>
        <v>0</v>
      </c>
      <c r="BG400" s="234">
        <f>IF(N400="zákl. přenesená",J400,0)</f>
        <v>0</v>
      </c>
      <c r="BH400" s="234">
        <f>IF(N400="sníž. přenesená",J400,0)</f>
        <v>0</v>
      </c>
      <c r="BI400" s="234">
        <f>IF(N400="nulová",J400,0)</f>
        <v>0</v>
      </c>
      <c r="BJ400" s="24" t="s">
        <v>88</v>
      </c>
      <c r="BK400" s="234">
        <f>ROUND(I400*H400,2)</f>
        <v>0</v>
      </c>
      <c r="BL400" s="24" t="s">
        <v>165</v>
      </c>
      <c r="BM400" s="24" t="s">
        <v>494</v>
      </c>
    </row>
    <row r="401" s="11" customFormat="1">
      <c r="B401" s="238"/>
      <c r="C401" s="239"/>
      <c r="D401" s="235" t="s">
        <v>169</v>
      </c>
      <c r="E401" s="240" t="s">
        <v>37</v>
      </c>
      <c r="F401" s="241" t="s">
        <v>199</v>
      </c>
      <c r="G401" s="239"/>
      <c r="H401" s="242">
        <v>5</v>
      </c>
      <c r="I401" s="243"/>
      <c r="J401" s="239"/>
      <c r="K401" s="239"/>
      <c r="L401" s="244"/>
      <c r="M401" s="245"/>
      <c r="N401" s="246"/>
      <c r="O401" s="246"/>
      <c r="P401" s="246"/>
      <c r="Q401" s="246"/>
      <c r="R401" s="246"/>
      <c r="S401" s="246"/>
      <c r="T401" s="247"/>
      <c r="AT401" s="248" t="s">
        <v>169</v>
      </c>
      <c r="AU401" s="248" t="s">
        <v>90</v>
      </c>
      <c r="AV401" s="11" t="s">
        <v>90</v>
      </c>
      <c r="AW401" s="11" t="s">
        <v>43</v>
      </c>
      <c r="AX401" s="11" t="s">
        <v>88</v>
      </c>
      <c r="AY401" s="248" t="s">
        <v>158</v>
      </c>
    </row>
    <row r="402" s="11" customFormat="1">
      <c r="B402" s="238"/>
      <c r="C402" s="239"/>
      <c r="D402" s="235" t="s">
        <v>169</v>
      </c>
      <c r="E402" s="239"/>
      <c r="F402" s="241" t="s">
        <v>495</v>
      </c>
      <c r="G402" s="239"/>
      <c r="H402" s="242">
        <v>5.0499999999999998</v>
      </c>
      <c r="I402" s="243"/>
      <c r="J402" s="239"/>
      <c r="K402" s="239"/>
      <c r="L402" s="244"/>
      <c r="M402" s="245"/>
      <c r="N402" s="246"/>
      <c r="O402" s="246"/>
      <c r="P402" s="246"/>
      <c r="Q402" s="246"/>
      <c r="R402" s="246"/>
      <c r="S402" s="246"/>
      <c r="T402" s="247"/>
      <c r="AT402" s="248" t="s">
        <v>169</v>
      </c>
      <c r="AU402" s="248" t="s">
        <v>90</v>
      </c>
      <c r="AV402" s="11" t="s">
        <v>90</v>
      </c>
      <c r="AW402" s="11" t="s">
        <v>6</v>
      </c>
      <c r="AX402" s="11" t="s">
        <v>88</v>
      </c>
      <c r="AY402" s="248" t="s">
        <v>158</v>
      </c>
    </row>
    <row r="403" s="1" customFormat="1" ht="16.5" customHeight="1">
      <c r="B403" s="47"/>
      <c r="C403" s="281" t="s">
        <v>496</v>
      </c>
      <c r="D403" s="281" t="s">
        <v>406</v>
      </c>
      <c r="E403" s="282" t="s">
        <v>497</v>
      </c>
      <c r="F403" s="283" t="s">
        <v>498</v>
      </c>
      <c r="G403" s="284" t="s">
        <v>488</v>
      </c>
      <c r="H403" s="285">
        <v>5.0499999999999998</v>
      </c>
      <c r="I403" s="286"/>
      <c r="J403" s="287">
        <f>ROUND(I403*H403,2)</f>
        <v>0</v>
      </c>
      <c r="K403" s="283" t="s">
        <v>164</v>
      </c>
      <c r="L403" s="288"/>
      <c r="M403" s="289" t="s">
        <v>37</v>
      </c>
      <c r="N403" s="290" t="s">
        <v>51</v>
      </c>
      <c r="O403" s="48"/>
      <c r="P403" s="232">
        <f>O403*H403</f>
        <v>0</v>
      </c>
      <c r="Q403" s="232">
        <v>0.039</v>
      </c>
      <c r="R403" s="232">
        <f>Q403*H403</f>
        <v>0.19694999999999999</v>
      </c>
      <c r="S403" s="232">
        <v>0</v>
      </c>
      <c r="T403" s="233">
        <f>S403*H403</f>
        <v>0</v>
      </c>
      <c r="AR403" s="24" t="s">
        <v>224</v>
      </c>
      <c r="AT403" s="24" t="s">
        <v>406</v>
      </c>
      <c r="AU403" s="24" t="s">
        <v>90</v>
      </c>
      <c r="AY403" s="24" t="s">
        <v>158</v>
      </c>
      <c r="BE403" s="234">
        <f>IF(N403="základní",J403,0)</f>
        <v>0</v>
      </c>
      <c r="BF403" s="234">
        <f>IF(N403="snížená",J403,0)</f>
        <v>0</v>
      </c>
      <c r="BG403" s="234">
        <f>IF(N403="zákl. přenesená",J403,0)</f>
        <v>0</v>
      </c>
      <c r="BH403" s="234">
        <f>IF(N403="sníž. přenesená",J403,0)</f>
        <v>0</v>
      </c>
      <c r="BI403" s="234">
        <f>IF(N403="nulová",J403,0)</f>
        <v>0</v>
      </c>
      <c r="BJ403" s="24" t="s">
        <v>88</v>
      </c>
      <c r="BK403" s="234">
        <f>ROUND(I403*H403,2)</f>
        <v>0</v>
      </c>
      <c r="BL403" s="24" t="s">
        <v>165</v>
      </c>
      <c r="BM403" s="24" t="s">
        <v>499</v>
      </c>
    </row>
    <row r="404" s="11" customFormat="1">
      <c r="B404" s="238"/>
      <c r="C404" s="239"/>
      <c r="D404" s="235" t="s">
        <v>169</v>
      </c>
      <c r="E404" s="240" t="s">
        <v>37</v>
      </c>
      <c r="F404" s="241" t="s">
        <v>199</v>
      </c>
      <c r="G404" s="239"/>
      <c r="H404" s="242">
        <v>5</v>
      </c>
      <c r="I404" s="243"/>
      <c r="J404" s="239"/>
      <c r="K404" s="239"/>
      <c r="L404" s="244"/>
      <c r="M404" s="245"/>
      <c r="N404" s="246"/>
      <c r="O404" s="246"/>
      <c r="P404" s="246"/>
      <c r="Q404" s="246"/>
      <c r="R404" s="246"/>
      <c r="S404" s="246"/>
      <c r="T404" s="247"/>
      <c r="AT404" s="248" t="s">
        <v>169</v>
      </c>
      <c r="AU404" s="248" t="s">
        <v>90</v>
      </c>
      <c r="AV404" s="11" t="s">
        <v>90</v>
      </c>
      <c r="AW404" s="11" t="s">
        <v>43</v>
      </c>
      <c r="AX404" s="11" t="s">
        <v>88</v>
      </c>
      <c r="AY404" s="248" t="s">
        <v>158</v>
      </c>
    </row>
    <row r="405" s="11" customFormat="1">
      <c r="B405" s="238"/>
      <c r="C405" s="239"/>
      <c r="D405" s="235" t="s">
        <v>169</v>
      </c>
      <c r="E405" s="239"/>
      <c r="F405" s="241" t="s">
        <v>495</v>
      </c>
      <c r="G405" s="239"/>
      <c r="H405" s="242">
        <v>5.0499999999999998</v>
      </c>
      <c r="I405" s="243"/>
      <c r="J405" s="239"/>
      <c r="K405" s="239"/>
      <c r="L405" s="244"/>
      <c r="M405" s="245"/>
      <c r="N405" s="246"/>
      <c r="O405" s="246"/>
      <c r="P405" s="246"/>
      <c r="Q405" s="246"/>
      <c r="R405" s="246"/>
      <c r="S405" s="246"/>
      <c r="T405" s="247"/>
      <c r="AT405" s="248" t="s">
        <v>169</v>
      </c>
      <c r="AU405" s="248" t="s">
        <v>90</v>
      </c>
      <c r="AV405" s="11" t="s">
        <v>90</v>
      </c>
      <c r="AW405" s="11" t="s">
        <v>6</v>
      </c>
      <c r="AX405" s="11" t="s">
        <v>88</v>
      </c>
      <c r="AY405" s="248" t="s">
        <v>158</v>
      </c>
    </row>
    <row r="406" s="10" customFormat="1" ht="29.88" customHeight="1">
      <c r="B406" s="207"/>
      <c r="C406" s="208"/>
      <c r="D406" s="209" t="s">
        <v>79</v>
      </c>
      <c r="E406" s="221" t="s">
        <v>199</v>
      </c>
      <c r="F406" s="221" t="s">
        <v>500</v>
      </c>
      <c r="G406" s="208"/>
      <c r="H406" s="208"/>
      <c r="I406" s="211"/>
      <c r="J406" s="222">
        <f>BK406</f>
        <v>0</v>
      </c>
      <c r="K406" s="208"/>
      <c r="L406" s="213"/>
      <c r="M406" s="214"/>
      <c r="N406" s="215"/>
      <c r="O406" s="215"/>
      <c r="P406" s="216">
        <f>SUM(P407:P419)</f>
        <v>0</v>
      </c>
      <c r="Q406" s="215"/>
      <c r="R406" s="216">
        <f>SUM(R407:R419)</f>
        <v>0</v>
      </c>
      <c r="S406" s="215"/>
      <c r="T406" s="217">
        <f>SUM(T407:T419)</f>
        <v>0</v>
      </c>
      <c r="AR406" s="218" t="s">
        <v>88</v>
      </c>
      <c r="AT406" s="219" t="s">
        <v>79</v>
      </c>
      <c r="AU406" s="219" t="s">
        <v>88</v>
      </c>
      <c r="AY406" s="218" t="s">
        <v>158</v>
      </c>
      <c r="BK406" s="220">
        <f>SUM(BK407:BK419)</f>
        <v>0</v>
      </c>
    </row>
    <row r="407" s="1" customFormat="1" ht="25.5" customHeight="1">
      <c r="B407" s="47"/>
      <c r="C407" s="223" t="s">
        <v>501</v>
      </c>
      <c r="D407" s="223" t="s">
        <v>160</v>
      </c>
      <c r="E407" s="224" t="s">
        <v>502</v>
      </c>
      <c r="F407" s="225" t="s">
        <v>503</v>
      </c>
      <c r="G407" s="226" t="s">
        <v>163</v>
      </c>
      <c r="H407" s="227">
        <v>261.05000000000001</v>
      </c>
      <c r="I407" s="228"/>
      <c r="J407" s="229">
        <f>ROUND(I407*H407,2)</f>
        <v>0</v>
      </c>
      <c r="K407" s="225" t="s">
        <v>164</v>
      </c>
      <c r="L407" s="73"/>
      <c r="M407" s="230" t="s">
        <v>37</v>
      </c>
      <c r="N407" s="231" t="s">
        <v>51</v>
      </c>
      <c r="O407" s="48"/>
      <c r="P407" s="232">
        <f>O407*H407</f>
        <v>0</v>
      </c>
      <c r="Q407" s="232">
        <v>0</v>
      </c>
      <c r="R407" s="232">
        <f>Q407*H407</f>
        <v>0</v>
      </c>
      <c r="S407" s="232">
        <v>0</v>
      </c>
      <c r="T407" s="233">
        <f>S407*H407</f>
        <v>0</v>
      </c>
      <c r="AR407" s="24" t="s">
        <v>165</v>
      </c>
      <c r="AT407" s="24" t="s">
        <v>160</v>
      </c>
      <c r="AU407" s="24" t="s">
        <v>90</v>
      </c>
      <c r="AY407" s="24" t="s">
        <v>158</v>
      </c>
      <c r="BE407" s="234">
        <f>IF(N407="základní",J407,0)</f>
        <v>0</v>
      </c>
      <c r="BF407" s="234">
        <f>IF(N407="snížená",J407,0)</f>
        <v>0</v>
      </c>
      <c r="BG407" s="234">
        <f>IF(N407="zákl. přenesená",J407,0)</f>
        <v>0</v>
      </c>
      <c r="BH407" s="234">
        <f>IF(N407="sníž. přenesená",J407,0)</f>
        <v>0</v>
      </c>
      <c r="BI407" s="234">
        <f>IF(N407="nulová",J407,0)</f>
        <v>0</v>
      </c>
      <c r="BJ407" s="24" t="s">
        <v>88</v>
      </c>
      <c r="BK407" s="234">
        <f>ROUND(I407*H407,2)</f>
        <v>0</v>
      </c>
      <c r="BL407" s="24" t="s">
        <v>165</v>
      </c>
      <c r="BM407" s="24" t="s">
        <v>504</v>
      </c>
    </row>
    <row r="408" s="13" customFormat="1">
      <c r="B408" s="260"/>
      <c r="C408" s="261"/>
      <c r="D408" s="235" t="s">
        <v>169</v>
      </c>
      <c r="E408" s="262" t="s">
        <v>37</v>
      </c>
      <c r="F408" s="263" t="s">
        <v>505</v>
      </c>
      <c r="G408" s="261"/>
      <c r="H408" s="262" t="s">
        <v>37</v>
      </c>
      <c r="I408" s="264"/>
      <c r="J408" s="261"/>
      <c r="K408" s="261"/>
      <c r="L408" s="265"/>
      <c r="M408" s="266"/>
      <c r="N408" s="267"/>
      <c r="O408" s="267"/>
      <c r="P408" s="267"/>
      <c r="Q408" s="267"/>
      <c r="R408" s="267"/>
      <c r="S408" s="267"/>
      <c r="T408" s="268"/>
      <c r="AT408" s="269" t="s">
        <v>169</v>
      </c>
      <c r="AU408" s="269" t="s">
        <v>90</v>
      </c>
      <c r="AV408" s="13" t="s">
        <v>88</v>
      </c>
      <c r="AW408" s="13" t="s">
        <v>43</v>
      </c>
      <c r="AX408" s="13" t="s">
        <v>80</v>
      </c>
      <c r="AY408" s="269" t="s">
        <v>158</v>
      </c>
    </row>
    <row r="409" s="11" customFormat="1">
      <c r="B409" s="238"/>
      <c r="C409" s="239"/>
      <c r="D409" s="235" t="s">
        <v>169</v>
      </c>
      <c r="E409" s="240" t="s">
        <v>37</v>
      </c>
      <c r="F409" s="241" t="s">
        <v>170</v>
      </c>
      <c r="G409" s="239"/>
      <c r="H409" s="242">
        <v>107.8</v>
      </c>
      <c r="I409" s="243"/>
      <c r="J409" s="239"/>
      <c r="K409" s="239"/>
      <c r="L409" s="244"/>
      <c r="M409" s="245"/>
      <c r="N409" s="246"/>
      <c r="O409" s="246"/>
      <c r="P409" s="246"/>
      <c r="Q409" s="246"/>
      <c r="R409" s="246"/>
      <c r="S409" s="246"/>
      <c r="T409" s="247"/>
      <c r="AT409" s="248" t="s">
        <v>169</v>
      </c>
      <c r="AU409" s="248" t="s">
        <v>90</v>
      </c>
      <c r="AV409" s="11" t="s">
        <v>90</v>
      </c>
      <c r="AW409" s="11" t="s">
        <v>43</v>
      </c>
      <c r="AX409" s="11" t="s">
        <v>80</v>
      </c>
      <c r="AY409" s="248" t="s">
        <v>158</v>
      </c>
    </row>
    <row r="410" s="11" customFormat="1">
      <c r="B410" s="238"/>
      <c r="C410" s="239"/>
      <c r="D410" s="235" t="s">
        <v>169</v>
      </c>
      <c r="E410" s="240" t="s">
        <v>37</v>
      </c>
      <c r="F410" s="241" t="s">
        <v>506</v>
      </c>
      <c r="G410" s="239"/>
      <c r="H410" s="242">
        <v>1.8</v>
      </c>
      <c r="I410" s="243"/>
      <c r="J410" s="239"/>
      <c r="K410" s="239"/>
      <c r="L410" s="244"/>
      <c r="M410" s="245"/>
      <c r="N410" s="246"/>
      <c r="O410" s="246"/>
      <c r="P410" s="246"/>
      <c r="Q410" s="246"/>
      <c r="R410" s="246"/>
      <c r="S410" s="246"/>
      <c r="T410" s="247"/>
      <c r="AT410" s="248" t="s">
        <v>169</v>
      </c>
      <c r="AU410" s="248" t="s">
        <v>90</v>
      </c>
      <c r="AV410" s="11" t="s">
        <v>90</v>
      </c>
      <c r="AW410" s="11" t="s">
        <v>43</v>
      </c>
      <c r="AX410" s="11" t="s">
        <v>80</v>
      </c>
      <c r="AY410" s="248" t="s">
        <v>158</v>
      </c>
    </row>
    <row r="411" s="11" customFormat="1">
      <c r="B411" s="238"/>
      <c r="C411" s="239"/>
      <c r="D411" s="235" t="s">
        <v>169</v>
      </c>
      <c r="E411" s="240" t="s">
        <v>37</v>
      </c>
      <c r="F411" s="241" t="s">
        <v>172</v>
      </c>
      <c r="G411" s="239"/>
      <c r="H411" s="242">
        <v>1.8</v>
      </c>
      <c r="I411" s="243"/>
      <c r="J411" s="239"/>
      <c r="K411" s="239"/>
      <c r="L411" s="244"/>
      <c r="M411" s="245"/>
      <c r="N411" s="246"/>
      <c r="O411" s="246"/>
      <c r="P411" s="246"/>
      <c r="Q411" s="246"/>
      <c r="R411" s="246"/>
      <c r="S411" s="246"/>
      <c r="T411" s="247"/>
      <c r="AT411" s="248" t="s">
        <v>169</v>
      </c>
      <c r="AU411" s="248" t="s">
        <v>90</v>
      </c>
      <c r="AV411" s="11" t="s">
        <v>90</v>
      </c>
      <c r="AW411" s="11" t="s">
        <v>43</v>
      </c>
      <c r="AX411" s="11" t="s">
        <v>80</v>
      </c>
      <c r="AY411" s="248" t="s">
        <v>158</v>
      </c>
    </row>
    <row r="412" s="11" customFormat="1">
      <c r="B412" s="238"/>
      <c r="C412" s="239"/>
      <c r="D412" s="235" t="s">
        <v>169</v>
      </c>
      <c r="E412" s="240" t="s">
        <v>37</v>
      </c>
      <c r="F412" s="241" t="s">
        <v>173</v>
      </c>
      <c r="G412" s="239"/>
      <c r="H412" s="242">
        <v>1.8</v>
      </c>
      <c r="I412" s="243"/>
      <c r="J412" s="239"/>
      <c r="K412" s="239"/>
      <c r="L412" s="244"/>
      <c r="M412" s="245"/>
      <c r="N412" s="246"/>
      <c r="O412" s="246"/>
      <c r="P412" s="246"/>
      <c r="Q412" s="246"/>
      <c r="R412" s="246"/>
      <c r="S412" s="246"/>
      <c r="T412" s="247"/>
      <c r="AT412" s="248" t="s">
        <v>169</v>
      </c>
      <c r="AU412" s="248" t="s">
        <v>90</v>
      </c>
      <c r="AV412" s="11" t="s">
        <v>90</v>
      </c>
      <c r="AW412" s="11" t="s">
        <v>43</v>
      </c>
      <c r="AX412" s="11" t="s">
        <v>80</v>
      </c>
      <c r="AY412" s="248" t="s">
        <v>158</v>
      </c>
    </row>
    <row r="413" s="11" customFormat="1">
      <c r="B413" s="238"/>
      <c r="C413" s="239"/>
      <c r="D413" s="235" t="s">
        <v>169</v>
      </c>
      <c r="E413" s="240" t="s">
        <v>37</v>
      </c>
      <c r="F413" s="241" t="s">
        <v>174</v>
      </c>
      <c r="G413" s="239"/>
      <c r="H413" s="242">
        <v>54.600000000000001</v>
      </c>
      <c r="I413" s="243"/>
      <c r="J413" s="239"/>
      <c r="K413" s="239"/>
      <c r="L413" s="244"/>
      <c r="M413" s="245"/>
      <c r="N413" s="246"/>
      <c r="O413" s="246"/>
      <c r="P413" s="246"/>
      <c r="Q413" s="246"/>
      <c r="R413" s="246"/>
      <c r="S413" s="246"/>
      <c r="T413" s="247"/>
      <c r="AT413" s="248" t="s">
        <v>169</v>
      </c>
      <c r="AU413" s="248" t="s">
        <v>90</v>
      </c>
      <c r="AV413" s="11" t="s">
        <v>90</v>
      </c>
      <c r="AW413" s="11" t="s">
        <v>43</v>
      </c>
      <c r="AX413" s="11" t="s">
        <v>80</v>
      </c>
      <c r="AY413" s="248" t="s">
        <v>158</v>
      </c>
    </row>
    <row r="414" s="11" customFormat="1">
      <c r="B414" s="238"/>
      <c r="C414" s="239"/>
      <c r="D414" s="235" t="s">
        <v>169</v>
      </c>
      <c r="E414" s="240" t="s">
        <v>37</v>
      </c>
      <c r="F414" s="241" t="s">
        <v>175</v>
      </c>
      <c r="G414" s="239"/>
      <c r="H414" s="242">
        <v>1.3999999999999999</v>
      </c>
      <c r="I414" s="243"/>
      <c r="J414" s="239"/>
      <c r="K414" s="239"/>
      <c r="L414" s="244"/>
      <c r="M414" s="245"/>
      <c r="N414" s="246"/>
      <c r="O414" s="246"/>
      <c r="P414" s="246"/>
      <c r="Q414" s="246"/>
      <c r="R414" s="246"/>
      <c r="S414" s="246"/>
      <c r="T414" s="247"/>
      <c r="AT414" s="248" t="s">
        <v>169</v>
      </c>
      <c r="AU414" s="248" t="s">
        <v>90</v>
      </c>
      <c r="AV414" s="11" t="s">
        <v>90</v>
      </c>
      <c r="AW414" s="11" t="s">
        <v>43</v>
      </c>
      <c r="AX414" s="11" t="s">
        <v>80</v>
      </c>
      <c r="AY414" s="248" t="s">
        <v>158</v>
      </c>
    </row>
    <row r="415" s="11" customFormat="1">
      <c r="B415" s="238"/>
      <c r="C415" s="239"/>
      <c r="D415" s="235" t="s">
        <v>169</v>
      </c>
      <c r="E415" s="240" t="s">
        <v>37</v>
      </c>
      <c r="F415" s="241" t="s">
        <v>176</v>
      </c>
      <c r="G415" s="239"/>
      <c r="H415" s="242">
        <v>45.5</v>
      </c>
      <c r="I415" s="243"/>
      <c r="J415" s="239"/>
      <c r="K415" s="239"/>
      <c r="L415" s="244"/>
      <c r="M415" s="245"/>
      <c r="N415" s="246"/>
      <c r="O415" s="246"/>
      <c r="P415" s="246"/>
      <c r="Q415" s="246"/>
      <c r="R415" s="246"/>
      <c r="S415" s="246"/>
      <c r="T415" s="247"/>
      <c r="AT415" s="248" t="s">
        <v>169</v>
      </c>
      <c r="AU415" s="248" t="s">
        <v>90</v>
      </c>
      <c r="AV415" s="11" t="s">
        <v>90</v>
      </c>
      <c r="AW415" s="11" t="s">
        <v>43</v>
      </c>
      <c r="AX415" s="11" t="s">
        <v>80</v>
      </c>
      <c r="AY415" s="248" t="s">
        <v>158</v>
      </c>
    </row>
    <row r="416" s="11" customFormat="1">
      <c r="B416" s="238"/>
      <c r="C416" s="239"/>
      <c r="D416" s="235" t="s">
        <v>169</v>
      </c>
      <c r="E416" s="240" t="s">
        <v>37</v>
      </c>
      <c r="F416" s="241" t="s">
        <v>177</v>
      </c>
      <c r="G416" s="239"/>
      <c r="H416" s="242">
        <v>1.3999999999999999</v>
      </c>
      <c r="I416" s="243"/>
      <c r="J416" s="239"/>
      <c r="K416" s="239"/>
      <c r="L416" s="244"/>
      <c r="M416" s="245"/>
      <c r="N416" s="246"/>
      <c r="O416" s="246"/>
      <c r="P416" s="246"/>
      <c r="Q416" s="246"/>
      <c r="R416" s="246"/>
      <c r="S416" s="246"/>
      <c r="T416" s="247"/>
      <c r="AT416" s="248" t="s">
        <v>169</v>
      </c>
      <c r="AU416" s="248" t="s">
        <v>90</v>
      </c>
      <c r="AV416" s="11" t="s">
        <v>90</v>
      </c>
      <c r="AW416" s="11" t="s">
        <v>43</v>
      </c>
      <c r="AX416" s="11" t="s">
        <v>80</v>
      </c>
      <c r="AY416" s="248" t="s">
        <v>158</v>
      </c>
    </row>
    <row r="417" s="11" customFormat="1">
      <c r="B417" s="238"/>
      <c r="C417" s="239"/>
      <c r="D417" s="235" t="s">
        <v>169</v>
      </c>
      <c r="E417" s="240" t="s">
        <v>37</v>
      </c>
      <c r="F417" s="241" t="s">
        <v>178</v>
      </c>
      <c r="G417" s="239"/>
      <c r="H417" s="242">
        <v>42.25</v>
      </c>
      <c r="I417" s="243"/>
      <c r="J417" s="239"/>
      <c r="K417" s="239"/>
      <c r="L417" s="244"/>
      <c r="M417" s="245"/>
      <c r="N417" s="246"/>
      <c r="O417" s="246"/>
      <c r="P417" s="246"/>
      <c r="Q417" s="246"/>
      <c r="R417" s="246"/>
      <c r="S417" s="246"/>
      <c r="T417" s="247"/>
      <c r="AT417" s="248" t="s">
        <v>169</v>
      </c>
      <c r="AU417" s="248" t="s">
        <v>90</v>
      </c>
      <c r="AV417" s="11" t="s">
        <v>90</v>
      </c>
      <c r="AW417" s="11" t="s">
        <v>43</v>
      </c>
      <c r="AX417" s="11" t="s">
        <v>80</v>
      </c>
      <c r="AY417" s="248" t="s">
        <v>158</v>
      </c>
    </row>
    <row r="418" s="11" customFormat="1">
      <c r="B418" s="238"/>
      <c r="C418" s="239"/>
      <c r="D418" s="235" t="s">
        <v>169</v>
      </c>
      <c r="E418" s="240" t="s">
        <v>37</v>
      </c>
      <c r="F418" s="241" t="s">
        <v>179</v>
      </c>
      <c r="G418" s="239"/>
      <c r="H418" s="242">
        <v>2.7000000000000002</v>
      </c>
      <c r="I418" s="243"/>
      <c r="J418" s="239"/>
      <c r="K418" s="239"/>
      <c r="L418" s="244"/>
      <c r="M418" s="245"/>
      <c r="N418" s="246"/>
      <c r="O418" s="246"/>
      <c r="P418" s="246"/>
      <c r="Q418" s="246"/>
      <c r="R418" s="246"/>
      <c r="S418" s="246"/>
      <c r="T418" s="247"/>
      <c r="AT418" s="248" t="s">
        <v>169</v>
      </c>
      <c r="AU418" s="248" t="s">
        <v>90</v>
      </c>
      <c r="AV418" s="11" t="s">
        <v>90</v>
      </c>
      <c r="AW418" s="11" t="s">
        <v>43</v>
      </c>
      <c r="AX418" s="11" t="s">
        <v>80</v>
      </c>
      <c r="AY418" s="248" t="s">
        <v>158</v>
      </c>
    </row>
    <row r="419" s="12" customFormat="1">
      <c r="B419" s="249"/>
      <c r="C419" s="250"/>
      <c r="D419" s="235" t="s">
        <v>169</v>
      </c>
      <c r="E419" s="251" t="s">
        <v>37</v>
      </c>
      <c r="F419" s="252" t="s">
        <v>180</v>
      </c>
      <c r="G419" s="250"/>
      <c r="H419" s="253">
        <v>261.05000000000001</v>
      </c>
      <c r="I419" s="254"/>
      <c r="J419" s="250"/>
      <c r="K419" s="250"/>
      <c r="L419" s="255"/>
      <c r="M419" s="256"/>
      <c r="N419" s="257"/>
      <c r="O419" s="257"/>
      <c r="P419" s="257"/>
      <c r="Q419" s="257"/>
      <c r="R419" s="257"/>
      <c r="S419" s="257"/>
      <c r="T419" s="258"/>
      <c r="AT419" s="259" t="s">
        <v>169</v>
      </c>
      <c r="AU419" s="259" t="s">
        <v>90</v>
      </c>
      <c r="AV419" s="12" t="s">
        <v>165</v>
      </c>
      <c r="AW419" s="12" t="s">
        <v>43</v>
      </c>
      <c r="AX419" s="12" t="s">
        <v>88</v>
      </c>
      <c r="AY419" s="259" t="s">
        <v>158</v>
      </c>
    </row>
    <row r="420" s="10" customFormat="1" ht="29.88" customHeight="1">
      <c r="B420" s="207"/>
      <c r="C420" s="208"/>
      <c r="D420" s="209" t="s">
        <v>79</v>
      </c>
      <c r="E420" s="221" t="s">
        <v>224</v>
      </c>
      <c r="F420" s="221" t="s">
        <v>507</v>
      </c>
      <c r="G420" s="208"/>
      <c r="H420" s="208"/>
      <c r="I420" s="211"/>
      <c r="J420" s="222">
        <f>BK420</f>
        <v>0</v>
      </c>
      <c r="K420" s="208"/>
      <c r="L420" s="213"/>
      <c r="M420" s="214"/>
      <c r="N420" s="215"/>
      <c r="O420" s="215"/>
      <c r="P420" s="216">
        <f>SUM(P421:P503)</f>
        <v>0</v>
      </c>
      <c r="Q420" s="215"/>
      <c r="R420" s="216">
        <f>SUM(R421:R503)</f>
        <v>36.292585999999986</v>
      </c>
      <c r="S420" s="215"/>
      <c r="T420" s="217">
        <f>SUM(T421:T503)</f>
        <v>0.60000000000000009</v>
      </c>
      <c r="AR420" s="218" t="s">
        <v>88</v>
      </c>
      <c r="AT420" s="219" t="s">
        <v>79</v>
      </c>
      <c r="AU420" s="219" t="s">
        <v>88</v>
      </c>
      <c r="AY420" s="218" t="s">
        <v>158</v>
      </c>
      <c r="BK420" s="220">
        <f>SUM(BK421:BK503)</f>
        <v>0</v>
      </c>
    </row>
    <row r="421" s="1" customFormat="1" ht="25.5" customHeight="1">
      <c r="B421" s="47"/>
      <c r="C421" s="223" t="s">
        <v>508</v>
      </c>
      <c r="D421" s="223" t="s">
        <v>160</v>
      </c>
      <c r="E421" s="224" t="s">
        <v>509</v>
      </c>
      <c r="F421" s="225" t="s">
        <v>510</v>
      </c>
      <c r="G421" s="226" t="s">
        <v>202</v>
      </c>
      <c r="H421" s="227">
        <v>172.09999999999999</v>
      </c>
      <c r="I421" s="228"/>
      <c r="J421" s="229">
        <f>ROUND(I421*H421,2)</f>
        <v>0</v>
      </c>
      <c r="K421" s="225" t="s">
        <v>164</v>
      </c>
      <c r="L421" s="73"/>
      <c r="M421" s="230" t="s">
        <v>37</v>
      </c>
      <c r="N421" s="231" t="s">
        <v>51</v>
      </c>
      <c r="O421" s="48"/>
      <c r="P421" s="232">
        <f>O421*H421</f>
        <v>0</v>
      </c>
      <c r="Q421" s="232">
        <v>3.0000000000000001E-05</v>
      </c>
      <c r="R421" s="232">
        <f>Q421*H421</f>
        <v>0.0051630000000000001</v>
      </c>
      <c r="S421" s="232">
        <v>0</v>
      </c>
      <c r="T421" s="233">
        <f>S421*H421</f>
        <v>0</v>
      </c>
      <c r="AR421" s="24" t="s">
        <v>165</v>
      </c>
      <c r="AT421" s="24" t="s">
        <v>160</v>
      </c>
      <c r="AU421" s="24" t="s">
        <v>90</v>
      </c>
      <c r="AY421" s="24" t="s">
        <v>158</v>
      </c>
      <c r="BE421" s="234">
        <f>IF(N421="základní",J421,0)</f>
        <v>0</v>
      </c>
      <c r="BF421" s="234">
        <f>IF(N421="snížená",J421,0)</f>
        <v>0</v>
      </c>
      <c r="BG421" s="234">
        <f>IF(N421="zákl. přenesená",J421,0)</f>
        <v>0</v>
      </c>
      <c r="BH421" s="234">
        <f>IF(N421="sníž. přenesená",J421,0)</f>
        <v>0</v>
      </c>
      <c r="BI421" s="234">
        <f>IF(N421="nulová",J421,0)</f>
        <v>0</v>
      </c>
      <c r="BJ421" s="24" t="s">
        <v>88</v>
      </c>
      <c r="BK421" s="234">
        <f>ROUND(I421*H421,2)</f>
        <v>0</v>
      </c>
      <c r="BL421" s="24" t="s">
        <v>165</v>
      </c>
      <c r="BM421" s="24" t="s">
        <v>511</v>
      </c>
    </row>
    <row r="422" s="1" customFormat="1">
      <c r="B422" s="47"/>
      <c r="C422" s="75"/>
      <c r="D422" s="235" t="s">
        <v>167</v>
      </c>
      <c r="E422" s="75"/>
      <c r="F422" s="236" t="s">
        <v>512</v>
      </c>
      <c r="G422" s="75"/>
      <c r="H422" s="75"/>
      <c r="I422" s="193"/>
      <c r="J422" s="75"/>
      <c r="K422" s="75"/>
      <c r="L422" s="73"/>
      <c r="M422" s="237"/>
      <c r="N422" s="48"/>
      <c r="O422" s="48"/>
      <c r="P422" s="48"/>
      <c r="Q422" s="48"/>
      <c r="R422" s="48"/>
      <c r="S422" s="48"/>
      <c r="T422" s="96"/>
      <c r="AT422" s="24" t="s">
        <v>167</v>
      </c>
      <c r="AU422" s="24" t="s">
        <v>90</v>
      </c>
    </row>
    <row r="423" s="11" customFormat="1">
      <c r="B423" s="238"/>
      <c r="C423" s="239"/>
      <c r="D423" s="235" t="s">
        <v>169</v>
      </c>
      <c r="E423" s="240" t="s">
        <v>37</v>
      </c>
      <c r="F423" s="241" t="s">
        <v>458</v>
      </c>
      <c r="G423" s="239"/>
      <c r="H423" s="242">
        <v>207.5</v>
      </c>
      <c r="I423" s="243"/>
      <c r="J423" s="239"/>
      <c r="K423" s="239"/>
      <c r="L423" s="244"/>
      <c r="M423" s="245"/>
      <c r="N423" s="246"/>
      <c r="O423" s="246"/>
      <c r="P423" s="246"/>
      <c r="Q423" s="246"/>
      <c r="R423" s="246"/>
      <c r="S423" s="246"/>
      <c r="T423" s="247"/>
      <c r="AT423" s="248" t="s">
        <v>169</v>
      </c>
      <c r="AU423" s="248" t="s">
        <v>90</v>
      </c>
      <c r="AV423" s="11" t="s">
        <v>90</v>
      </c>
      <c r="AW423" s="11" t="s">
        <v>43</v>
      </c>
      <c r="AX423" s="11" t="s">
        <v>80</v>
      </c>
      <c r="AY423" s="248" t="s">
        <v>158</v>
      </c>
    </row>
    <row r="424" s="13" customFormat="1">
      <c r="B424" s="260"/>
      <c r="C424" s="261"/>
      <c r="D424" s="235" t="s">
        <v>169</v>
      </c>
      <c r="E424" s="262" t="s">
        <v>37</v>
      </c>
      <c r="F424" s="263" t="s">
        <v>428</v>
      </c>
      <c r="G424" s="261"/>
      <c r="H424" s="262" t="s">
        <v>37</v>
      </c>
      <c r="I424" s="264"/>
      <c r="J424" s="261"/>
      <c r="K424" s="261"/>
      <c r="L424" s="265"/>
      <c r="M424" s="266"/>
      <c r="N424" s="267"/>
      <c r="O424" s="267"/>
      <c r="P424" s="267"/>
      <c r="Q424" s="267"/>
      <c r="R424" s="267"/>
      <c r="S424" s="267"/>
      <c r="T424" s="268"/>
      <c r="AT424" s="269" t="s">
        <v>169</v>
      </c>
      <c r="AU424" s="269" t="s">
        <v>90</v>
      </c>
      <c r="AV424" s="13" t="s">
        <v>88</v>
      </c>
      <c r="AW424" s="13" t="s">
        <v>43</v>
      </c>
      <c r="AX424" s="13" t="s">
        <v>80</v>
      </c>
      <c r="AY424" s="269" t="s">
        <v>158</v>
      </c>
    </row>
    <row r="425" s="11" customFormat="1">
      <c r="B425" s="238"/>
      <c r="C425" s="239"/>
      <c r="D425" s="235" t="s">
        <v>169</v>
      </c>
      <c r="E425" s="240" t="s">
        <v>37</v>
      </c>
      <c r="F425" s="241" t="s">
        <v>513</v>
      </c>
      <c r="G425" s="239"/>
      <c r="H425" s="242">
        <v>-5.2000000000000002</v>
      </c>
      <c r="I425" s="243"/>
      <c r="J425" s="239"/>
      <c r="K425" s="239"/>
      <c r="L425" s="244"/>
      <c r="M425" s="245"/>
      <c r="N425" s="246"/>
      <c r="O425" s="246"/>
      <c r="P425" s="246"/>
      <c r="Q425" s="246"/>
      <c r="R425" s="246"/>
      <c r="S425" s="246"/>
      <c r="T425" s="247"/>
      <c r="AT425" s="248" t="s">
        <v>169</v>
      </c>
      <c r="AU425" s="248" t="s">
        <v>90</v>
      </c>
      <c r="AV425" s="11" t="s">
        <v>90</v>
      </c>
      <c r="AW425" s="11" t="s">
        <v>43</v>
      </c>
      <c r="AX425" s="11" t="s">
        <v>80</v>
      </c>
      <c r="AY425" s="248" t="s">
        <v>158</v>
      </c>
    </row>
    <row r="426" s="11" customFormat="1">
      <c r="B426" s="238"/>
      <c r="C426" s="239"/>
      <c r="D426" s="235" t="s">
        <v>169</v>
      </c>
      <c r="E426" s="240" t="s">
        <v>37</v>
      </c>
      <c r="F426" s="241" t="s">
        <v>514</v>
      </c>
      <c r="G426" s="239"/>
      <c r="H426" s="242">
        <v>-1.3</v>
      </c>
      <c r="I426" s="243"/>
      <c r="J426" s="239"/>
      <c r="K426" s="239"/>
      <c r="L426" s="244"/>
      <c r="M426" s="245"/>
      <c r="N426" s="246"/>
      <c r="O426" s="246"/>
      <c r="P426" s="246"/>
      <c r="Q426" s="246"/>
      <c r="R426" s="246"/>
      <c r="S426" s="246"/>
      <c r="T426" s="247"/>
      <c r="AT426" s="248" t="s">
        <v>169</v>
      </c>
      <c r="AU426" s="248" t="s">
        <v>90</v>
      </c>
      <c r="AV426" s="11" t="s">
        <v>90</v>
      </c>
      <c r="AW426" s="11" t="s">
        <v>43</v>
      </c>
      <c r="AX426" s="11" t="s">
        <v>80</v>
      </c>
      <c r="AY426" s="248" t="s">
        <v>158</v>
      </c>
    </row>
    <row r="427" s="13" customFormat="1">
      <c r="B427" s="260"/>
      <c r="C427" s="261"/>
      <c r="D427" s="235" t="s">
        <v>169</v>
      </c>
      <c r="E427" s="262" t="s">
        <v>37</v>
      </c>
      <c r="F427" s="263" t="s">
        <v>515</v>
      </c>
      <c r="G427" s="261"/>
      <c r="H427" s="262" t="s">
        <v>37</v>
      </c>
      <c r="I427" s="264"/>
      <c r="J427" s="261"/>
      <c r="K427" s="261"/>
      <c r="L427" s="265"/>
      <c r="M427" s="266"/>
      <c r="N427" s="267"/>
      <c r="O427" s="267"/>
      <c r="P427" s="267"/>
      <c r="Q427" s="267"/>
      <c r="R427" s="267"/>
      <c r="S427" s="267"/>
      <c r="T427" s="268"/>
      <c r="AT427" s="269" t="s">
        <v>169</v>
      </c>
      <c r="AU427" s="269" t="s">
        <v>90</v>
      </c>
      <c r="AV427" s="13" t="s">
        <v>88</v>
      </c>
      <c r="AW427" s="13" t="s">
        <v>43</v>
      </c>
      <c r="AX427" s="13" t="s">
        <v>80</v>
      </c>
      <c r="AY427" s="269" t="s">
        <v>158</v>
      </c>
    </row>
    <row r="428" s="11" customFormat="1">
      <c r="B428" s="238"/>
      <c r="C428" s="239"/>
      <c r="D428" s="235" t="s">
        <v>169</v>
      </c>
      <c r="E428" s="240" t="s">
        <v>37</v>
      </c>
      <c r="F428" s="241" t="s">
        <v>516</v>
      </c>
      <c r="G428" s="239"/>
      <c r="H428" s="242">
        <v>-28.899999999999999</v>
      </c>
      <c r="I428" s="243"/>
      <c r="J428" s="239"/>
      <c r="K428" s="239"/>
      <c r="L428" s="244"/>
      <c r="M428" s="245"/>
      <c r="N428" s="246"/>
      <c r="O428" s="246"/>
      <c r="P428" s="246"/>
      <c r="Q428" s="246"/>
      <c r="R428" s="246"/>
      <c r="S428" s="246"/>
      <c r="T428" s="247"/>
      <c r="AT428" s="248" t="s">
        <v>169</v>
      </c>
      <c r="AU428" s="248" t="s">
        <v>90</v>
      </c>
      <c r="AV428" s="11" t="s">
        <v>90</v>
      </c>
      <c r="AW428" s="11" t="s">
        <v>43</v>
      </c>
      <c r="AX428" s="11" t="s">
        <v>80</v>
      </c>
      <c r="AY428" s="248" t="s">
        <v>158</v>
      </c>
    </row>
    <row r="429" s="12" customFormat="1">
      <c r="B429" s="249"/>
      <c r="C429" s="250"/>
      <c r="D429" s="235" t="s">
        <v>169</v>
      </c>
      <c r="E429" s="251" t="s">
        <v>37</v>
      </c>
      <c r="F429" s="252" t="s">
        <v>180</v>
      </c>
      <c r="G429" s="250"/>
      <c r="H429" s="253">
        <v>172.09999999999999</v>
      </c>
      <c r="I429" s="254"/>
      <c r="J429" s="250"/>
      <c r="K429" s="250"/>
      <c r="L429" s="255"/>
      <c r="M429" s="256"/>
      <c r="N429" s="257"/>
      <c r="O429" s="257"/>
      <c r="P429" s="257"/>
      <c r="Q429" s="257"/>
      <c r="R429" s="257"/>
      <c r="S429" s="257"/>
      <c r="T429" s="258"/>
      <c r="AT429" s="259" t="s">
        <v>169</v>
      </c>
      <c r="AU429" s="259" t="s">
        <v>90</v>
      </c>
      <c r="AV429" s="12" t="s">
        <v>165</v>
      </c>
      <c r="AW429" s="12" t="s">
        <v>43</v>
      </c>
      <c r="AX429" s="12" t="s">
        <v>88</v>
      </c>
      <c r="AY429" s="259" t="s">
        <v>158</v>
      </c>
    </row>
    <row r="430" s="1" customFormat="1" ht="16.5" customHeight="1">
      <c r="B430" s="47"/>
      <c r="C430" s="281" t="s">
        <v>517</v>
      </c>
      <c r="D430" s="281" t="s">
        <v>406</v>
      </c>
      <c r="E430" s="282" t="s">
        <v>518</v>
      </c>
      <c r="F430" s="283" t="s">
        <v>519</v>
      </c>
      <c r="G430" s="284" t="s">
        <v>488</v>
      </c>
      <c r="H430" s="285">
        <v>34.936</v>
      </c>
      <c r="I430" s="286"/>
      <c r="J430" s="287">
        <f>ROUND(I430*H430,2)</f>
        <v>0</v>
      </c>
      <c r="K430" s="283" t="s">
        <v>164</v>
      </c>
      <c r="L430" s="288"/>
      <c r="M430" s="289" t="s">
        <v>37</v>
      </c>
      <c r="N430" s="290" t="s">
        <v>51</v>
      </c>
      <c r="O430" s="48"/>
      <c r="P430" s="232">
        <f>O430*H430</f>
        <v>0</v>
      </c>
      <c r="Q430" s="232">
        <v>0.072999999999999995</v>
      </c>
      <c r="R430" s="232">
        <f>Q430*H430</f>
        <v>2.5503279999999999</v>
      </c>
      <c r="S430" s="232">
        <v>0</v>
      </c>
      <c r="T430" s="233">
        <f>S430*H430</f>
        <v>0</v>
      </c>
      <c r="AR430" s="24" t="s">
        <v>224</v>
      </c>
      <c r="AT430" s="24" t="s">
        <v>406</v>
      </c>
      <c r="AU430" s="24" t="s">
        <v>90</v>
      </c>
      <c r="AY430" s="24" t="s">
        <v>158</v>
      </c>
      <c r="BE430" s="234">
        <f>IF(N430="základní",J430,0)</f>
        <v>0</v>
      </c>
      <c r="BF430" s="234">
        <f>IF(N430="snížená",J430,0)</f>
        <v>0</v>
      </c>
      <c r="BG430" s="234">
        <f>IF(N430="zákl. přenesená",J430,0)</f>
        <v>0</v>
      </c>
      <c r="BH430" s="234">
        <f>IF(N430="sníž. přenesená",J430,0)</f>
        <v>0</v>
      </c>
      <c r="BI430" s="234">
        <f>IF(N430="nulová",J430,0)</f>
        <v>0</v>
      </c>
      <c r="BJ430" s="24" t="s">
        <v>88</v>
      </c>
      <c r="BK430" s="234">
        <f>ROUND(I430*H430,2)</f>
        <v>0</v>
      </c>
      <c r="BL430" s="24" t="s">
        <v>165</v>
      </c>
      <c r="BM430" s="24" t="s">
        <v>520</v>
      </c>
    </row>
    <row r="431" s="11" customFormat="1">
      <c r="B431" s="238"/>
      <c r="C431" s="239"/>
      <c r="D431" s="235" t="s">
        <v>169</v>
      </c>
      <c r="E431" s="240" t="s">
        <v>37</v>
      </c>
      <c r="F431" s="241" t="s">
        <v>458</v>
      </c>
      <c r="G431" s="239"/>
      <c r="H431" s="242">
        <v>207.5</v>
      </c>
      <c r="I431" s="243"/>
      <c r="J431" s="239"/>
      <c r="K431" s="239"/>
      <c r="L431" s="244"/>
      <c r="M431" s="245"/>
      <c r="N431" s="246"/>
      <c r="O431" s="246"/>
      <c r="P431" s="246"/>
      <c r="Q431" s="246"/>
      <c r="R431" s="246"/>
      <c r="S431" s="246"/>
      <c r="T431" s="247"/>
      <c r="AT431" s="248" t="s">
        <v>169</v>
      </c>
      <c r="AU431" s="248" t="s">
        <v>90</v>
      </c>
      <c r="AV431" s="11" t="s">
        <v>90</v>
      </c>
      <c r="AW431" s="11" t="s">
        <v>43</v>
      </c>
      <c r="AX431" s="11" t="s">
        <v>80</v>
      </c>
      <c r="AY431" s="248" t="s">
        <v>158</v>
      </c>
    </row>
    <row r="432" s="13" customFormat="1">
      <c r="B432" s="260"/>
      <c r="C432" s="261"/>
      <c r="D432" s="235" t="s">
        <v>169</v>
      </c>
      <c r="E432" s="262" t="s">
        <v>37</v>
      </c>
      <c r="F432" s="263" t="s">
        <v>428</v>
      </c>
      <c r="G432" s="261"/>
      <c r="H432" s="262" t="s">
        <v>37</v>
      </c>
      <c r="I432" s="264"/>
      <c r="J432" s="261"/>
      <c r="K432" s="261"/>
      <c r="L432" s="265"/>
      <c r="M432" s="266"/>
      <c r="N432" s="267"/>
      <c r="O432" s="267"/>
      <c r="P432" s="267"/>
      <c r="Q432" s="267"/>
      <c r="R432" s="267"/>
      <c r="S432" s="267"/>
      <c r="T432" s="268"/>
      <c r="AT432" s="269" t="s">
        <v>169</v>
      </c>
      <c r="AU432" s="269" t="s">
        <v>90</v>
      </c>
      <c r="AV432" s="13" t="s">
        <v>88</v>
      </c>
      <c r="AW432" s="13" t="s">
        <v>43</v>
      </c>
      <c r="AX432" s="13" t="s">
        <v>80</v>
      </c>
      <c r="AY432" s="269" t="s">
        <v>158</v>
      </c>
    </row>
    <row r="433" s="11" customFormat="1">
      <c r="B433" s="238"/>
      <c r="C433" s="239"/>
      <c r="D433" s="235" t="s">
        <v>169</v>
      </c>
      <c r="E433" s="240" t="s">
        <v>37</v>
      </c>
      <c r="F433" s="241" t="s">
        <v>513</v>
      </c>
      <c r="G433" s="239"/>
      <c r="H433" s="242">
        <v>-5.2000000000000002</v>
      </c>
      <c r="I433" s="243"/>
      <c r="J433" s="239"/>
      <c r="K433" s="239"/>
      <c r="L433" s="244"/>
      <c r="M433" s="245"/>
      <c r="N433" s="246"/>
      <c r="O433" s="246"/>
      <c r="P433" s="246"/>
      <c r="Q433" s="246"/>
      <c r="R433" s="246"/>
      <c r="S433" s="246"/>
      <c r="T433" s="247"/>
      <c r="AT433" s="248" t="s">
        <v>169</v>
      </c>
      <c r="AU433" s="248" t="s">
        <v>90</v>
      </c>
      <c r="AV433" s="11" t="s">
        <v>90</v>
      </c>
      <c r="AW433" s="11" t="s">
        <v>43</v>
      </c>
      <c r="AX433" s="11" t="s">
        <v>80</v>
      </c>
      <c r="AY433" s="248" t="s">
        <v>158</v>
      </c>
    </row>
    <row r="434" s="11" customFormat="1">
      <c r="B434" s="238"/>
      <c r="C434" s="239"/>
      <c r="D434" s="235" t="s">
        <v>169</v>
      </c>
      <c r="E434" s="240" t="s">
        <v>37</v>
      </c>
      <c r="F434" s="241" t="s">
        <v>514</v>
      </c>
      <c r="G434" s="239"/>
      <c r="H434" s="242">
        <v>-1.3</v>
      </c>
      <c r="I434" s="243"/>
      <c r="J434" s="239"/>
      <c r="K434" s="239"/>
      <c r="L434" s="244"/>
      <c r="M434" s="245"/>
      <c r="N434" s="246"/>
      <c r="O434" s="246"/>
      <c r="P434" s="246"/>
      <c r="Q434" s="246"/>
      <c r="R434" s="246"/>
      <c r="S434" s="246"/>
      <c r="T434" s="247"/>
      <c r="AT434" s="248" t="s">
        <v>169</v>
      </c>
      <c r="AU434" s="248" t="s">
        <v>90</v>
      </c>
      <c r="AV434" s="11" t="s">
        <v>90</v>
      </c>
      <c r="AW434" s="11" t="s">
        <v>43</v>
      </c>
      <c r="AX434" s="11" t="s">
        <v>80</v>
      </c>
      <c r="AY434" s="248" t="s">
        <v>158</v>
      </c>
    </row>
    <row r="435" s="13" customFormat="1">
      <c r="B435" s="260"/>
      <c r="C435" s="261"/>
      <c r="D435" s="235" t="s">
        <v>169</v>
      </c>
      <c r="E435" s="262" t="s">
        <v>37</v>
      </c>
      <c r="F435" s="263" t="s">
        <v>515</v>
      </c>
      <c r="G435" s="261"/>
      <c r="H435" s="262" t="s">
        <v>37</v>
      </c>
      <c r="I435" s="264"/>
      <c r="J435" s="261"/>
      <c r="K435" s="261"/>
      <c r="L435" s="265"/>
      <c r="M435" s="266"/>
      <c r="N435" s="267"/>
      <c r="O435" s="267"/>
      <c r="P435" s="267"/>
      <c r="Q435" s="267"/>
      <c r="R435" s="267"/>
      <c r="S435" s="267"/>
      <c r="T435" s="268"/>
      <c r="AT435" s="269" t="s">
        <v>169</v>
      </c>
      <c r="AU435" s="269" t="s">
        <v>90</v>
      </c>
      <c r="AV435" s="13" t="s">
        <v>88</v>
      </c>
      <c r="AW435" s="13" t="s">
        <v>43</v>
      </c>
      <c r="AX435" s="13" t="s">
        <v>80</v>
      </c>
      <c r="AY435" s="269" t="s">
        <v>158</v>
      </c>
    </row>
    <row r="436" s="11" customFormat="1">
      <c r="B436" s="238"/>
      <c r="C436" s="239"/>
      <c r="D436" s="235" t="s">
        <v>169</v>
      </c>
      <c r="E436" s="240" t="s">
        <v>37</v>
      </c>
      <c r="F436" s="241" t="s">
        <v>516</v>
      </c>
      <c r="G436" s="239"/>
      <c r="H436" s="242">
        <v>-28.899999999999999</v>
      </c>
      <c r="I436" s="243"/>
      <c r="J436" s="239"/>
      <c r="K436" s="239"/>
      <c r="L436" s="244"/>
      <c r="M436" s="245"/>
      <c r="N436" s="246"/>
      <c r="O436" s="246"/>
      <c r="P436" s="246"/>
      <c r="Q436" s="246"/>
      <c r="R436" s="246"/>
      <c r="S436" s="246"/>
      <c r="T436" s="247"/>
      <c r="AT436" s="248" t="s">
        <v>169</v>
      </c>
      <c r="AU436" s="248" t="s">
        <v>90</v>
      </c>
      <c r="AV436" s="11" t="s">
        <v>90</v>
      </c>
      <c r="AW436" s="11" t="s">
        <v>43</v>
      </c>
      <c r="AX436" s="11" t="s">
        <v>80</v>
      </c>
      <c r="AY436" s="248" t="s">
        <v>158</v>
      </c>
    </row>
    <row r="437" s="12" customFormat="1">
      <c r="B437" s="249"/>
      <c r="C437" s="250"/>
      <c r="D437" s="235" t="s">
        <v>169</v>
      </c>
      <c r="E437" s="251" t="s">
        <v>37</v>
      </c>
      <c r="F437" s="252" t="s">
        <v>180</v>
      </c>
      <c r="G437" s="250"/>
      <c r="H437" s="253">
        <v>172.09999999999999</v>
      </c>
      <c r="I437" s="254"/>
      <c r="J437" s="250"/>
      <c r="K437" s="250"/>
      <c r="L437" s="255"/>
      <c r="M437" s="256"/>
      <c r="N437" s="257"/>
      <c r="O437" s="257"/>
      <c r="P437" s="257"/>
      <c r="Q437" s="257"/>
      <c r="R437" s="257"/>
      <c r="S437" s="257"/>
      <c r="T437" s="258"/>
      <c r="AT437" s="259" t="s">
        <v>169</v>
      </c>
      <c r="AU437" s="259" t="s">
        <v>90</v>
      </c>
      <c r="AV437" s="12" t="s">
        <v>165</v>
      </c>
      <c r="AW437" s="12" t="s">
        <v>43</v>
      </c>
      <c r="AX437" s="12" t="s">
        <v>80</v>
      </c>
      <c r="AY437" s="259" t="s">
        <v>158</v>
      </c>
    </row>
    <row r="438" s="11" customFormat="1">
      <c r="B438" s="238"/>
      <c r="C438" s="239"/>
      <c r="D438" s="235" t="s">
        <v>169</v>
      </c>
      <c r="E438" s="240" t="s">
        <v>37</v>
      </c>
      <c r="F438" s="241" t="s">
        <v>521</v>
      </c>
      <c r="G438" s="239"/>
      <c r="H438" s="242">
        <v>34.420000000000002</v>
      </c>
      <c r="I438" s="243"/>
      <c r="J438" s="239"/>
      <c r="K438" s="239"/>
      <c r="L438" s="244"/>
      <c r="M438" s="245"/>
      <c r="N438" s="246"/>
      <c r="O438" s="246"/>
      <c r="P438" s="246"/>
      <c r="Q438" s="246"/>
      <c r="R438" s="246"/>
      <c r="S438" s="246"/>
      <c r="T438" s="247"/>
      <c r="AT438" s="248" t="s">
        <v>169</v>
      </c>
      <c r="AU438" s="248" t="s">
        <v>90</v>
      </c>
      <c r="AV438" s="11" t="s">
        <v>90</v>
      </c>
      <c r="AW438" s="11" t="s">
        <v>43</v>
      </c>
      <c r="AX438" s="11" t="s">
        <v>80</v>
      </c>
      <c r="AY438" s="248" t="s">
        <v>158</v>
      </c>
    </row>
    <row r="439" s="12" customFormat="1">
      <c r="B439" s="249"/>
      <c r="C439" s="250"/>
      <c r="D439" s="235" t="s">
        <v>169</v>
      </c>
      <c r="E439" s="251" t="s">
        <v>37</v>
      </c>
      <c r="F439" s="252" t="s">
        <v>180</v>
      </c>
      <c r="G439" s="250"/>
      <c r="H439" s="253">
        <v>34.420000000000002</v>
      </c>
      <c r="I439" s="254"/>
      <c r="J439" s="250"/>
      <c r="K439" s="250"/>
      <c r="L439" s="255"/>
      <c r="M439" s="256"/>
      <c r="N439" s="257"/>
      <c r="O439" s="257"/>
      <c r="P439" s="257"/>
      <c r="Q439" s="257"/>
      <c r="R439" s="257"/>
      <c r="S439" s="257"/>
      <c r="T439" s="258"/>
      <c r="AT439" s="259" t="s">
        <v>169</v>
      </c>
      <c r="AU439" s="259" t="s">
        <v>90</v>
      </c>
      <c r="AV439" s="12" t="s">
        <v>165</v>
      </c>
      <c r="AW439" s="12" t="s">
        <v>43</v>
      </c>
      <c r="AX439" s="12" t="s">
        <v>88</v>
      </c>
      <c r="AY439" s="259" t="s">
        <v>158</v>
      </c>
    </row>
    <row r="440" s="11" customFormat="1">
      <c r="B440" s="238"/>
      <c r="C440" s="239"/>
      <c r="D440" s="235" t="s">
        <v>169</v>
      </c>
      <c r="E440" s="239"/>
      <c r="F440" s="241" t="s">
        <v>522</v>
      </c>
      <c r="G440" s="239"/>
      <c r="H440" s="242">
        <v>34.936</v>
      </c>
      <c r="I440" s="243"/>
      <c r="J440" s="239"/>
      <c r="K440" s="239"/>
      <c r="L440" s="244"/>
      <c r="M440" s="245"/>
      <c r="N440" s="246"/>
      <c r="O440" s="246"/>
      <c r="P440" s="246"/>
      <c r="Q440" s="246"/>
      <c r="R440" s="246"/>
      <c r="S440" s="246"/>
      <c r="T440" s="247"/>
      <c r="AT440" s="248" t="s">
        <v>169</v>
      </c>
      <c r="AU440" s="248" t="s">
        <v>90</v>
      </c>
      <c r="AV440" s="11" t="s">
        <v>90</v>
      </c>
      <c r="AW440" s="11" t="s">
        <v>6</v>
      </c>
      <c r="AX440" s="11" t="s">
        <v>88</v>
      </c>
      <c r="AY440" s="248" t="s">
        <v>158</v>
      </c>
    </row>
    <row r="441" s="1" customFormat="1" ht="25.5" customHeight="1">
      <c r="B441" s="47"/>
      <c r="C441" s="223" t="s">
        <v>523</v>
      </c>
      <c r="D441" s="223" t="s">
        <v>160</v>
      </c>
      <c r="E441" s="224" t="s">
        <v>524</v>
      </c>
      <c r="F441" s="225" t="s">
        <v>525</v>
      </c>
      <c r="G441" s="226" t="s">
        <v>488</v>
      </c>
      <c r="H441" s="227">
        <v>10</v>
      </c>
      <c r="I441" s="228"/>
      <c r="J441" s="229">
        <f>ROUND(I441*H441,2)</f>
        <v>0</v>
      </c>
      <c r="K441" s="225" t="s">
        <v>164</v>
      </c>
      <c r="L441" s="73"/>
      <c r="M441" s="230" t="s">
        <v>37</v>
      </c>
      <c r="N441" s="231" t="s">
        <v>51</v>
      </c>
      <c r="O441" s="48"/>
      <c r="P441" s="232">
        <f>O441*H441</f>
        <v>0</v>
      </c>
      <c r="Q441" s="232">
        <v>8.0000000000000007E-05</v>
      </c>
      <c r="R441" s="232">
        <f>Q441*H441</f>
        <v>0.00080000000000000004</v>
      </c>
      <c r="S441" s="232">
        <v>0</v>
      </c>
      <c r="T441" s="233">
        <f>S441*H441</f>
        <v>0</v>
      </c>
      <c r="AR441" s="24" t="s">
        <v>165</v>
      </c>
      <c r="AT441" s="24" t="s">
        <v>160</v>
      </c>
      <c r="AU441" s="24" t="s">
        <v>90</v>
      </c>
      <c r="AY441" s="24" t="s">
        <v>158</v>
      </c>
      <c r="BE441" s="234">
        <f>IF(N441="základní",J441,0)</f>
        <v>0</v>
      </c>
      <c r="BF441" s="234">
        <f>IF(N441="snížená",J441,0)</f>
        <v>0</v>
      </c>
      <c r="BG441" s="234">
        <f>IF(N441="zákl. přenesená",J441,0)</f>
        <v>0</v>
      </c>
      <c r="BH441" s="234">
        <f>IF(N441="sníž. přenesená",J441,0)</f>
        <v>0</v>
      </c>
      <c r="BI441" s="234">
        <f>IF(N441="nulová",J441,0)</f>
        <v>0</v>
      </c>
      <c r="BJ441" s="24" t="s">
        <v>88</v>
      </c>
      <c r="BK441" s="234">
        <f>ROUND(I441*H441,2)</f>
        <v>0</v>
      </c>
      <c r="BL441" s="24" t="s">
        <v>165</v>
      </c>
      <c r="BM441" s="24" t="s">
        <v>526</v>
      </c>
    </row>
    <row r="442" s="1" customFormat="1">
      <c r="B442" s="47"/>
      <c r="C442" s="75"/>
      <c r="D442" s="235" t="s">
        <v>167</v>
      </c>
      <c r="E442" s="75"/>
      <c r="F442" s="236" t="s">
        <v>527</v>
      </c>
      <c r="G442" s="75"/>
      <c r="H442" s="75"/>
      <c r="I442" s="193"/>
      <c r="J442" s="75"/>
      <c r="K442" s="75"/>
      <c r="L442" s="73"/>
      <c r="M442" s="237"/>
      <c r="N442" s="48"/>
      <c r="O442" s="48"/>
      <c r="P442" s="48"/>
      <c r="Q442" s="48"/>
      <c r="R442" s="48"/>
      <c r="S442" s="48"/>
      <c r="T442" s="96"/>
      <c r="AT442" s="24" t="s">
        <v>167</v>
      </c>
      <c r="AU442" s="24" t="s">
        <v>90</v>
      </c>
    </row>
    <row r="443" s="11" customFormat="1">
      <c r="B443" s="238"/>
      <c r="C443" s="239"/>
      <c r="D443" s="235" t="s">
        <v>169</v>
      </c>
      <c r="E443" s="240" t="s">
        <v>37</v>
      </c>
      <c r="F443" s="241" t="s">
        <v>233</v>
      </c>
      <c r="G443" s="239"/>
      <c r="H443" s="242">
        <v>10</v>
      </c>
      <c r="I443" s="243"/>
      <c r="J443" s="239"/>
      <c r="K443" s="239"/>
      <c r="L443" s="244"/>
      <c r="M443" s="245"/>
      <c r="N443" s="246"/>
      <c r="O443" s="246"/>
      <c r="P443" s="246"/>
      <c r="Q443" s="246"/>
      <c r="R443" s="246"/>
      <c r="S443" s="246"/>
      <c r="T443" s="247"/>
      <c r="AT443" s="248" t="s">
        <v>169</v>
      </c>
      <c r="AU443" s="248" t="s">
        <v>90</v>
      </c>
      <c r="AV443" s="11" t="s">
        <v>90</v>
      </c>
      <c r="AW443" s="11" t="s">
        <v>43</v>
      </c>
      <c r="AX443" s="11" t="s">
        <v>88</v>
      </c>
      <c r="AY443" s="248" t="s">
        <v>158</v>
      </c>
    </row>
    <row r="444" s="1" customFormat="1" ht="16.5" customHeight="1">
      <c r="B444" s="47"/>
      <c r="C444" s="281" t="s">
        <v>528</v>
      </c>
      <c r="D444" s="281" t="s">
        <v>406</v>
      </c>
      <c r="E444" s="282" t="s">
        <v>529</v>
      </c>
      <c r="F444" s="283" t="s">
        <v>530</v>
      </c>
      <c r="G444" s="284" t="s">
        <v>488</v>
      </c>
      <c r="H444" s="285">
        <v>10.1</v>
      </c>
      <c r="I444" s="286"/>
      <c r="J444" s="287">
        <f>ROUND(I444*H444,2)</f>
        <v>0</v>
      </c>
      <c r="K444" s="283" t="s">
        <v>164</v>
      </c>
      <c r="L444" s="288"/>
      <c r="M444" s="289" t="s">
        <v>37</v>
      </c>
      <c r="N444" s="290" t="s">
        <v>51</v>
      </c>
      <c r="O444" s="48"/>
      <c r="P444" s="232">
        <f>O444*H444</f>
        <v>0</v>
      </c>
      <c r="Q444" s="232">
        <v>0.0086499999999999997</v>
      </c>
      <c r="R444" s="232">
        <f>Q444*H444</f>
        <v>0.087364999999999998</v>
      </c>
      <c r="S444" s="232">
        <v>0</v>
      </c>
      <c r="T444" s="233">
        <f>S444*H444</f>
        <v>0</v>
      </c>
      <c r="AR444" s="24" t="s">
        <v>224</v>
      </c>
      <c r="AT444" s="24" t="s">
        <v>406</v>
      </c>
      <c r="AU444" s="24" t="s">
        <v>90</v>
      </c>
      <c r="AY444" s="24" t="s">
        <v>158</v>
      </c>
      <c r="BE444" s="234">
        <f>IF(N444="základní",J444,0)</f>
        <v>0</v>
      </c>
      <c r="BF444" s="234">
        <f>IF(N444="snížená",J444,0)</f>
        <v>0</v>
      </c>
      <c r="BG444" s="234">
        <f>IF(N444="zákl. přenesená",J444,0)</f>
        <v>0</v>
      </c>
      <c r="BH444" s="234">
        <f>IF(N444="sníž. přenesená",J444,0)</f>
        <v>0</v>
      </c>
      <c r="BI444" s="234">
        <f>IF(N444="nulová",J444,0)</f>
        <v>0</v>
      </c>
      <c r="BJ444" s="24" t="s">
        <v>88</v>
      </c>
      <c r="BK444" s="234">
        <f>ROUND(I444*H444,2)</f>
        <v>0</v>
      </c>
      <c r="BL444" s="24" t="s">
        <v>165</v>
      </c>
      <c r="BM444" s="24" t="s">
        <v>531</v>
      </c>
    </row>
    <row r="445" s="11" customFormat="1">
      <c r="B445" s="238"/>
      <c r="C445" s="239"/>
      <c r="D445" s="235" t="s">
        <v>169</v>
      </c>
      <c r="E445" s="239"/>
      <c r="F445" s="241" t="s">
        <v>532</v>
      </c>
      <c r="G445" s="239"/>
      <c r="H445" s="242">
        <v>10.1</v>
      </c>
      <c r="I445" s="243"/>
      <c r="J445" s="239"/>
      <c r="K445" s="239"/>
      <c r="L445" s="244"/>
      <c r="M445" s="245"/>
      <c r="N445" s="246"/>
      <c r="O445" s="246"/>
      <c r="P445" s="246"/>
      <c r="Q445" s="246"/>
      <c r="R445" s="246"/>
      <c r="S445" s="246"/>
      <c r="T445" s="247"/>
      <c r="AT445" s="248" t="s">
        <v>169</v>
      </c>
      <c r="AU445" s="248" t="s">
        <v>90</v>
      </c>
      <c r="AV445" s="11" t="s">
        <v>90</v>
      </c>
      <c r="AW445" s="11" t="s">
        <v>6</v>
      </c>
      <c r="AX445" s="11" t="s">
        <v>88</v>
      </c>
      <c r="AY445" s="248" t="s">
        <v>158</v>
      </c>
    </row>
    <row r="446" s="1" customFormat="1" ht="25.5" customHeight="1">
      <c r="B446" s="47"/>
      <c r="C446" s="223" t="s">
        <v>533</v>
      </c>
      <c r="D446" s="223" t="s">
        <v>160</v>
      </c>
      <c r="E446" s="224" t="s">
        <v>534</v>
      </c>
      <c r="F446" s="225" t="s">
        <v>535</v>
      </c>
      <c r="G446" s="226" t="s">
        <v>488</v>
      </c>
      <c r="H446" s="227">
        <v>20</v>
      </c>
      <c r="I446" s="228"/>
      <c r="J446" s="229">
        <f>ROUND(I446*H446,2)</f>
        <v>0</v>
      </c>
      <c r="K446" s="225" t="s">
        <v>164</v>
      </c>
      <c r="L446" s="73"/>
      <c r="M446" s="230" t="s">
        <v>37</v>
      </c>
      <c r="N446" s="231" t="s">
        <v>51</v>
      </c>
      <c r="O446" s="48"/>
      <c r="P446" s="232">
        <f>O446*H446</f>
        <v>0</v>
      </c>
      <c r="Q446" s="232">
        <v>0.00010000000000000001</v>
      </c>
      <c r="R446" s="232">
        <f>Q446*H446</f>
        <v>0.002</v>
      </c>
      <c r="S446" s="232">
        <v>0</v>
      </c>
      <c r="T446" s="233">
        <f>S446*H446</f>
        <v>0</v>
      </c>
      <c r="AR446" s="24" t="s">
        <v>165</v>
      </c>
      <c r="AT446" s="24" t="s">
        <v>160</v>
      </c>
      <c r="AU446" s="24" t="s">
        <v>90</v>
      </c>
      <c r="AY446" s="24" t="s">
        <v>158</v>
      </c>
      <c r="BE446" s="234">
        <f>IF(N446="základní",J446,0)</f>
        <v>0</v>
      </c>
      <c r="BF446" s="234">
        <f>IF(N446="snížená",J446,0)</f>
        <v>0</v>
      </c>
      <c r="BG446" s="234">
        <f>IF(N446="zákl. přenesená",J446,0)</f>
        <v>0</v>
      </c>
      <c r="BH446" s="234">
        <f>IF(N446="sníž. přenesená",J446,0)</f>
        <v>0</v>
      </c>
      <c r="BI446" s="234">
        <f>IF(N446="nulová",J446,0)</f>
        <v>0</v>
      </c>
      <c r="BJ446" s="24" t="s">
        <v>88</v>
      </c>
      <c r="BK446" s="234">
        <f>ROUND(I446*H446,2)</f>
        <v>0</v>
      </c>
      <c r="BL446" s="24" t="s">
        <v>165</v>
      </c>
      <c r="BM446" s="24" t="s">
        <v>536</v>
      </c>
    </row>
    <row r="447" s="1" customFormat="1">
      <c r="B447" s="47"/>
      <c r="C447" s="75"/>
      <c r="D447" s="235" t="s">
        <v>167</v>
      </c>
      <c r="E447" s="75"/>
      <c r="F447" s="236" t="s">
        <v>527</v>
      </c>
      <c r="G447" s="75"/>
      <c r="H447" s="75"/>
      <c r="I447" s="193"/>
      <c r="J447" s="75"/>
      <c r="K447" s="75"/>
      <c r="L447" s="73"/>
      <c r="M447" s="237"/>
      <c r="N447" s="48"/>
      <c r="O447" s="48"/>
      <c r="P447" s="48"/>
      <c r="Q447" s="48"/>
      <c r="R447" s="48"/>
      <c r="S447" s="48"/>
      <c r="T447" s="96"/>
      <c r="AT447" s="24" t="s">
        <v>167</v>
      </c>
      <c r="AU447" s="24" t="s">
        <v>90</v>
      </c>
    </row>
    <row r="448" s="11" customFormat="1">
      <c r="B448" s="238"/>
      <c r="C448" s="239"/>
      <c r="D448" s="235" t="s">
        <v>169</v>
      </c>
      <c r="E448" s="240" t="s">
        <v>37</v>
      </c>
      <c r="F448" s="241" t="s">
        <v>328</v>
      </c>
      <c r="G448" s="239"/>
      <c r="H448" s="242">
        <v>20</v>
      </c>
      <c r="I448" s="243"/>
      <c r="J448" s="239"/>
      <c r="K448" s="239"/>
      <c r="L448" s="244"/>
      <c r="M448" s="245"/>
      <c r="N448" s="246"/>
      <c r="O448" s="246"/>
      <c r="P448" s="246"/>
      <c r="Q448" s="246"/>
      <c r="R448" s="246"/>
      <c r="S448" s="246"/>
      <c r="T448" s="247"/>
      <c r="AT448" s="248" t="s">
        <v>169</v>
      </c>
      <c r="AU448" s="248" t="s">
        <v>90</v>
      </c>
      <c r="AV448" s="11" t="s">
        <v>90</v>
      </c>
      <c r="AW448" s="11" t="s">
        <v>43</v>
      </c>
      <c r="AX448" s="11" t="s">
        <v>88</v>
      </c>
      <c r="AY448" s="248" t="s">
        <v>158</v>
      </c>
    </row>
    <row r="449" s="1" customFormat="1" ht="16.5" customHeight="1">
      <c r="B449" s="47"/>
      <c r="C449" s="281" t="s">
        <v>537</v>
      </c>
      <c r="D449" s="281" t="s">
        <v>406</v>
      </c>
      <c r="E449" s="282" t="s">
        <v>538</v>
      </c>
      <c r="F449" s="283" t="s">
        <v>539</v>
      </c>
      <c r="G449" s="284" t="s">
        <v>488</v>
      </c>
      <c r="H449" s="285">
        <v>20.199999999999999</v>
      </c>
      <c r="I449" s="286"/>
      <c r="J449" s="287">
        <f>ROUND(I449*H449,2)</f>
        <v>0</v>
      </c>
      <c r="K449" s="283" t="s">
        <v>164</v>
      </c>
      <c r="L449" s="288"/>
      <c r="M449" s="289" t="s">
        <v>37</v>
      </c>
      <c r="N449" s="290" t="s">
        <v>51</v>
      </c>
      <c r="O449" s="48"/>
      <c r="P449" s="232">
        <f>O449*H449</f>
        <v>0</v>
      </c>
      <c r="Q449" s="232">
        <v>0.0093500000000000007</v>
      </c>
      <c r="R449" s="232">
        <f>Q449*H449</f>
        <v>0.18887000000000001</v>
      </c>
      <c r="S449" s="232">
        <v>0</v>
      </c>
      <c r="T449" s="233">
        <f>S449*H449</f>
        <v>0</v>
      </c>
      <c r="AR449" s="24" t="s">
        <v>224</v>
      </c>
      <c r="AT449" s="24" t="s">
        <v>406</v>
      </c>
      <c r="AU449" s="24" t="s">
        <v>90</v>
      </c>
      <c r="AY449" s="24" t="s">
        <v>158</v>
      </c>
      <c r="BE449" s="234">
        <f>IF(N449="základní",J449,0)</f>
        <v>0</v>
      </c>
      <c r="BF449" s="234">
        <f>IF(N449="snížená",J449,0)</f>
        <v>0</v>
      </c>
      <c r="BG449" s="234">
        <f>IF(N449="zákl. přenesená",J449,0)</f>
        <v>0</v>
      </c>
      <c r="BH449" s="234">
        <f>IF(N449="sníž. přenesená",J449,0)</f>
        <v>0</v>
      </c>
      <c r="BI449" s="234">
        <f>IF(N449="nulová",J449,0)</f>
        <v>0</v>
      </c>
      <c r="BJ449" s="24" t="s">
        <v>88</v>
      </c>
      <c r="BK449" s="234">
        <f>ROUND(I449*H449,2)</f>
        <v>0</v>
      </c>
      <c r="BL449" s="24" t="s">
        <v>165</v>
      </c>
      <c r="BM449" s="24" t="s">
        <v>540</v>
      </c>
    </row>
    <row r="450" s="11" customFormat="1">
      <c r="B450" s="238"/>
      <c r="C450" s="239"/>
      <c r="D450" s="235" t="s">
        <v>169</v>
      </c>
      <c r="E450" s="239"/>
      <c r="F450" s="241" t="s">
        <v>541</v>
      </c>
      <c r="G450" s="239"/>
      <c r="H450" s="242">
        <v>20.199999999999999</v>
      </c>
      <c r="I450" s="243"/>
      <c r="J450" s="239"/>
      <c r="K450" s="239"/>
      <c r="L450" s="244"/>
      <c r="M450" s="245"/>
      <c r="N450" s="246"/>
      <c r="O450" s="246"/>
      <c r="P450" s="246"/>
      <c r="Q450" s="246"/>
      <c r="R450" s="246"/>
      <c r="S450" s="246"/>
      <c r="T450" s="247"/>
      <c r="AT450" s="248" t="s">
        <v>169</v>
      </c>
      <c r="AU450" s="248" t="s">
        <v>90</v>
      </c>
      <c r="AV450" s="11" t="s">
        <v>90</v>
      </c>
      <c r="AW450" s="11" t="s">
        <v>6</v>
      </c>
      <c r="AX450" s="11" t="s">
        <v>88</v>
      </c>
      <c r="AY450" s="248" t="s">
        <v>158</v>
      </c>
    </row>
    <row r="451" s="1" customFormat="1" ht="16.5" customHeight="1">
      <c r="B451" s="47"/>
      <c r="C451" s="223" t="s">
        <v>542</v>
      </c>
      <c r="D451" s="223" t="s">
        <v>160</v>
      </c>
      <c r="E451" s="224" t="s">
        <v>543</v>
      </c>
      <c r="F451" s="225" t="s">
        <v>544</v>
      </c>
      <c r="G451" s="226" t="s">
        <v>545</v>
      </c>
      <c r="H451" s="227">
        <v>11</v>
      </c>
      <c r="I451" s="228"/>
      <c r="J451" s="229">
        <f>ROUND(I451*H451,2)</f>
        <v>0</v>
      </c>
      <c r="K451" s="225" t="s">
        <v>164</v>
      </c>
      <c r="L451" s="73"/>
      <c r="M451" s="230" t="s">
        <v>37</v>
      </c>
      <c r="N451" s="231" t="s">
        <v>51</v>
      </c>
      <c r="O451" s="48"/>
      <c r="P451" s="232">
        <f>O451*H451</f>
        <v>0</v>
      </c>
      <c r="Q451" s="232">
        <v>0.00025000000000000001</v>
      </c>
      <c r="R451" s="232">
        <f>Q451*H451</f>
        <v>0.0027499999999999998</v>
      </c>
      <c r="S451" s="232">
        <v>0</v>
      </c>
      <c r="T451" s="233">
        <f>S451*H451</f>
        <v>0</v>
      </c>
      <c r="AR451" s="24" t="s">
        <v>165</v>
      </c>
      <c r="AT451" s="24" t="s">
        <v>160</v>
      </c>
      <c r="AU451" s="24" t="s">
        <v>90</v>
      </c>
      <c r="AY451" s="24" t="s">
        <v>158</v>
      </c>
      <c r="BE451" s="234">
        <f>IF(N451="základní",J451,0)</f>
        <v>0</v>
      </c>
      <c r="BF451" s="234">
        <f>IF(N451="snížená",J451,0)</f>
        <v>0</v>
      </c>
      <c r="BG451" s="234">
        <f>IF(N451="zákl. přenesená",J451,0)</f>
        <v>0</v>
      </c>
      <c r="BH451" s="234">
        <f>IF(N451="sníž. přenesená",J451,0)</f>
        <v>0</v>
      </c>
      <c r="BI451" s="234">
        <f>IF(N451="nulová",J451,0)</f>
        <v>0</v>
      </c>
      <c r="BJ451" s="24" t="s">
        <v>88</v>
      </c>
      <c r="BK451" s="234">
        <f>ROUND(I451*H451,2)</f>
        <v>0</v>
      </c>
      <c r="BL451" s="24" t="s">
        <v>165</v>
      </c>
      <c r="BM451" s="24" t="s">
        <v>546</v>
      </c>
    </row>
    <row r="452" s="1" customFormat="1">
      <c r="B452" s="47"/>
      <c r="C452" s="75"/>
      <c r="D452" s="235" t="s">
        <v>167</v>
      </c>
      <c r="E452" s="75"/>
      <c r="F452" s="236" t="s">
        <v>547</v>
      </c>
      <c r="G452" s="75"/>
      <c r="H452" s="75"/>
      <c r="I452" s="193"/>
      <c r="J452" s="75"/>
      <c r="K452" s="75"/>
      <c r="L452" s="73"/>
      <c r="M452" s="237"/>
      <c r="N452" s="48"/>
      <c r="O452" s="48"/>
      <c r="P452" s="48"/>
      <c r="Q452" s="48"/>
      <c r="R452" s="48"/>
      <c r="S452" s="48"/>
      <c r="T452" s="96"/>
      <c r="AT452" s="24" t="s">
        <v>167</v>
      </c>
      <c r="AU452" s="24" t="s">
        <v>90</v>
      </c>
    </row>
    <row r="453" s="13" customFormat="1">
      <c r="B453" s="260"/>
      <c r="C453" s="261"/>
      <c r="D453" s="235" t="s">
        <v>169</v>
      </c>
      <c r="E453" s="262" t="s">
        <v>37</v>
      </c>
      <c r="F453" s="263" t="s">
        <v>548</v>
      </c>
      <c r="G453" s="261"/>
      <c r="H453" s="262" t="s">
        <v>37</v>
      </c>
      <c r="I453" s="264"/>
      <c r="J453" s="261"/>
      <c r="K453" s="261"/>
      <c r="L453" s="265"/>
      <c r="M453" s="266"/>
      <c r="N453" s="267"/>
      <c r="O453" s="267"/>
      <c r="P453" s="267"/>
      <c r="Q453" s="267"/>
      <c r="R453" s="267"/>
      <c r="S453" s="267"/>
      <c r="T453" s="268"/>
      <c r="AT453" s="269" t="s">
        <v>169</v>
      </c>
      <c r="AU453" s="269" t="s">
        <v>90</v>
      </c>
      <c r="AV453" s="13" t="s">
        <v>88</v>
      </c>
      <c r="AW453" s="13" t="s">
        <v>43</v>
      </c>
      <c r="AX453" s="13" t="s">
        <v>80</v>
      </c>
      <c r="AY453" s="269" t="s">
        <v>158</v>
      </c>
    </row>
    <row r="454" s="11" customFormat="1">
      <c r="B454" s="238"/>
      <c r="C454" s="239"/>
      <c r="D454" s="235" t="s">
        <v>169</v>
      </c>
      <c r="E454" s="240" t="s">
        <v>37</v>
      </c>
      <c r="F454" s="241" t="s">
        <v>199</v>
      </c>
      <c r="G454" s="239"/>
      <c r="H454" s="242">
        <v>5</v>
      </c>
      <c r="I454" s="243"/>
      <c r="J454" s="239"/>
      <c r="K454" s="239"/>
      <c r="L454" s="244"/>
      <c r="M454" s="245"/>
      <c r="N454" s="246"/>
      <c r="O454" s="246"/>
      <c r="P454" s="246"/>
      <c r="Q454" s="246"/>
      <c r="R454" s="246"/>
      <c r="S454" s="246"/>
      <c r="T454" s="247"/>
      <c r="AT454" s="248" t="s">
        <v>169</v>
      </c>
      <c r="AU454" s="248" t="s">
        <v>90</v>
      </c>
      <c r="AV454" s="11" t="s">
        <v>90</v>
      </c>
      <c r="AW454" s="11" t="s">
        <v>43</v>
      </c>
      <c r="AX454" s="11" t="s">
        <v>80</v>
      </c>
      <c r="AY454" s="248" t="s">
        <v>158</v>
      </c>
    </row>
    <row r="455" s="13" customFormat="1">
      <c r="B455" s="260"/>
      <c r="C455" s="261"/>
      <c r="D455" s="235" t="s">
        <v>169</v>
      </c>
      <c r="E455" s="262" t="s">
        <v>37</v>
      </c>
      <c r="F455" s="263" t="s">
        <v>549</v>
      </c>
      <c r="G455" s="261"/>
      <c r="H455" s="262" t="s">
        <v>37</v>
      </c>
      <c r="I455" s="264"/>
      <c r="J455" s="261"/>
      <c r="K455" s="261"/>
      <c r="L455" s="265"/>
      <c r="M455" s="266"/>
      <c r="N455" s="267"/>
      <c r="O455" s="267"/>
      <c r="P455" s="267"/>
      <c r="Q455" s="267"/>
      <c r="R455" s="267"/>
      <c r="S455" s="267"/>
      <c r="T455" s="268"/>
      <c r="AT455" s="269" t="s">
        <v>169</v>
      </c>
      <c r="AU455" s="269" t="s">
        <v>90</v>
      </c>
      <c r="AV455" s="13" t="s">
        <v>88</v>
      </c>
      <c r="AW455" s="13" t="s">
        <v>43</v>
      </c>
      <c r="AX455" s="13" t="s">
        <v>80</v>
      </c>
      <c r="AY455" s="269" t="s">
        <v>158</v>
      </c>
    </row>
    <row r="456" s="11" customFormat="1">
      <c r="B456" s="238"/>
      <c r="C456" s="239"/>
      <c r="D456" s="235" t="s">
        <v>169</v>
      </c>
      <c r="E456" s="240" t="s">
        <v>37</v>
      </c>
      <c r="F456" s="241" t="s">
        <v>112</v>
      </c>
      <c r="G456" s="239"/>
      <c r="H456" s="242">
        <v>6</v>
      </c>
      <c r="I456" s="243"/>
      <c r="J456" s="239"/>
      <c r="K456" s="239"/>
      <c r="L456" s="244"/>
      <c r="M456" s="245"/>
      <c r="N456" s="246"/>
      <c r="O456" s="246"/>
      <c r="P456" s="246"/>
      <c r="Q456" s="246"/>
      <c r="R456" s="246"/>
      <c r="S456" s="246"/>
      <c r="T456" s="247"/>
      <c r="AT456" s="248" t="s">
        <v>169</v>
      </c>
      <c r="AU456" s="248" t="s">
        <v>90</v>
      </c>
      <c r="AV456" s="11" t="s">
        <v>90</v>
      </c>
      <c r="AW456" s="11" t="s">
        <v>43</v>
      </c>
      <c r="AX456" s="11" t="s">
        <v>80</v>
      </c>
      <c r="AY456" s="248" t="s">
        <v>158</v>
      </c>
    </row>
    <row r="457" s="12" customFormat="1">
      <c r="B457" s="249"/>
      <c r="C457" s="250"/>
      <c r="D457" s="235" t="s">
        <v>169</v>
      </c>
      <c r="E457" s="251" t="s">
        <v>37</v>
      </c>
      <c r="F457" s="252" t="s">
        <v>180</v>
      </c>
      <c r="G457" s="250"/>
      <c r="H457" s="253">
        <v>11</v>
      </c>
      <c r="I457" s="254"/>
      <c r="J457" s="250"/>
      <c r="K457" s="250"/>
      <c r="L457" s="255"/>
      <c r="M457" s="256"/>
      <c r="N457" s="257"/>
      <c r="O457" s="257"/>
      <c r="P457" s="257"/>
      <c r="Q457" s="257"/>
      <c r="R457" s="257"/>
      <c r="S457" s="257"/>
      <c r="T457" s="258"/>
      <c r="AT457" s="259" t="s">
        <v>169</v>
      </c>
      <c r="AU457" s="259" t="s">
        <v>90</v>
      </c>
      <c r="AV457" s="12" t="s">
        <v>165</v>
      </c>
      <c r="AW457" s="12" t="s">
        <v>43</v>
      </c>
      <c r="AX457" s="12" t="s">
        <v>88</v>
      </c>
      <c r="AY457" s="259" t="s">
        <v>158</v>
      </c>
    </row>
    <row r="458" s="1" customFormat="1" ht="25.5" customHeight="1">
      <c r="B458" s="47"/>
      <c r="C458" s="223" t="s">
        <v>550</v>
      </c>
      <c r="D458" s="223" t="s">
        <v>160</v>
      </c>
      <c r="E458" s="224" t="s">
        <v>551</v>
      </c>
      <c r="F458" s="225" t="s">
        <v>552</v>
      </c>
      <c r="G458" s="226" t="s">
        <v>488</v>
      </c>
      <c r="H458" s="227">
        <v>10</v>
      </c>
      <c r="I458" s="228"/>
      <c r="J458" s="229">
        <f>ROUND(I458*H458,2)</f>
        <v>0</v>
      </c>
      <c r="K458" s="225" t="s">
        <v>164</v>
      </c>
      <c r="L458" s="73"/>
      <c r="M458" s="230" t="s">
        <v>37</v>
      </c>
      <c r="N458" s="231" t="s">
        <v>51</v>
      </c>
      <c r="O458" s="48"/>
      <c r="P458" s="232">
        <f>O458*H458</f>
        <v>0</v>
      </c>
      <c r="Q458" s="232">
        <v>0.035729999999999998</v>
      </c>
      <c r="R458" s="232">
        <f>Q458*H458</f>
        <v>0.35729999999999995</v>
      </c>
      <c r="S458" s="232">
        <v>0</v>
      </c>
      <c r="T458" s="233">
        <f>S458*H458</f>
        <v>0</v>
      </c>
      <c r="AR458" s="24" t="s">
        <v>165</v>
      </c>
      <c r="AT458" s="24" t="s">
        <v>160</v>
      </c>
      <c r="AU458" s="24" t="s">
        <v>90</v>
      </c>
      <c r="AY458" s="24" t="s">
        <v>158</v>
      </c>
      <c r="BE458" s="234">
        <f>IF(N458="základní",J458,0)</f>
        <v>0</v>
      </c>
      <c r="BF458" s="234">
        <f>IF(N458="snížená",J458,0)</f>
        <v>0</v>
      </c>
      <c r="BG458" s="234">
        <f>IF(N458="zákl. přenesená",J458,0)</f>
        <v>0</v>
      </c>
      <c r="BH458" s="234">
        <f>IF(N458="sníž. přenesená",J458,0)</f>
        <v>0</v>
      </c>
      <c r="BI458" s="234">
        <f>IF(N458="nulová",J458,0)</f>
        <v>0</v>
      </c>
      <c r="BJ458" s="24" t="s">
        <v>88</v>
      </c>
      <c r="BK458" s="234">
        <f>ROUND(I458*H458,2)</f>
        <v>0</v>
      </c>
      <c r="BL458" s="24" t="s">
        <v>165</v>
      </c>
      <c r="BM458" s="24" t="s">
        <v>553</v>
      </c>
    </row>
    <row r="459" s="1" customFormat="1">
      <c r="B459" s="47"/>
      <c r="C459" s="75"/>
      <c r="D459" s="235" t="s">
        <v>167</v>
      </c>
      <c r="E459" s="75"/>
      <c r="F459" s="236" t="s">
        <v>554</v>
      </c>
      <c r="G459" s="75"/>
      <c r="H459" s="75"/>
      <c r="I459" s="193"/>
      <c r="J459" s="75"/>
      <c r="K459" s="75"/>
      <c r="L459" s="73"/>
      <c r="M459" s="237"/>
      <c r="N459" s="48"/>
      <c r="O459" s="48"/>
      <c r="P459" s="48"/>
      <c r="Q459" s="48"/>
      <c r="R459" s="48"/>
      <c r="S459" s="48"/>
      <c r="T459" s="96"/>
      <c r="AT459" s="24" t="s">
        <v>167</v>
      </c>
      <c r="AU459" s="24" t="s">
        <v>90</v>
      </c>
    </row>
    <row r="460" s="11" customFormat="1">
      <c r="B460" s="238"/>
      <c r="C460" s="239"/>
      <c r="D460" s="235" t="s">
        <v>169</v>
      </c>
      <c r="E460" s="240" t="s">
        <v>37</v>
      </c>
      <c r="F460" s="241" t="s">
        <v>233</v>
      </c>
      <c r="G460" s="239"/>
      <c r="H460" s="242">
        <v>10</v>
      </c>
      <c r="I460" s="243"/>
      <c r="J460" s="239"/>
      <c r="K460" s="239"/>
      <c r="L460" s="244"/>
      <c r="M460" s="245"/>
      <c r="N460" s="246"/>
      <c r="O460" s="246"/>
      <c r="P460" s="246"/>
      <c r="Q460" s="246"/>
      <c r="R460" s="246"/>
      <c r="S460" s="246"/>
      <c r="T460" s="247"/>
      <c r="AT460" s="248" t="s">
        <v>169</v>
      </c>
      <c r="AU460" s="248" t="s">
        <v>90</v>
      </c>
      <c r="AV460" s="11" t="s">
        <v>90</v>
      </c>
      <c r="AW460" s="11" t="s">
        <v>43</v>
      </c>
      <c r="AX460" s="11" t="s">
        <v>88</v>
      </c>
      <c r="AY460" s="248" t="s">
        <v>158</v>
      </c>
    </row>
    <row r="461" s="1" customFormat="1" ht="25.5" customHeight="1">
      <c r="B461" s="47"/>
      <c r="C461" s="223" t="s">
        <v>555</v>
      </c>
      <c r="D461" s="223" t="s">
        <v>160</v>
      </c>
      <c r="E461" s="224" t="s">
        <v>556</v>
      </c>
      <c r="F461" s="225" t="s">
        <v>557</v>
      </c>
      <c r="G461" s="226" t="s">
        <v>488</v>
      </c>
      <c r="H461" s="227">
        <v>6</v>
      </c>
      <c r="I461" s="228"/>
      <c r="J461" s="229">
        <f>ROUND(I461*H461,2)</f>
        <v>0</v>
      </c>
      <c r="K461" s="225" t="s">
        <v>164</v>
      </c>
      <c r="L461" s="73"/>
      <c r="M461" s="230" t="s">
        <v>37</v>
      </c>
      <c r="N461" s="231" t="s">
        <v>51</v>
      </c>
      <c r="O461" s="48"/>
      <c r="P461" s="232">
        <f>O461*H461</f>
        <v>0</v>
      </c>
      <c r="Q461" s="232">
        <v>2.2568899999999998</v>
      </c>
      <c r="R461" s="232">
        <f>Q461*H461</f>
        <v>13.541339999999998</v>
      </c>
      <c r="S461" s="232">
        <v>0</v>
      </c>
      <c r="T461" s="233">
        <f>S461*H461</f>
        <v>0</v>
      </c>
      <c r="AR461" s="24" t="s">
        <v>165</v>
      </c>
      <c r="AT461" s="24" t="s">
        <v>160</v>
      </c>
      <c r="AU461" s="24" t="s">
        <v>90</v>
      </c>
      <c r="AY461" s="24" t="s">
        <v>158</v>
      </c>
      <c r="BE461" s="234">
        <f>IF(N461="základní",J461,0)</f>
        <v>0</v>
      </c>
      <c r="BF461" s="234">
        <f>IF(N461="snížená",J461,0)</f>
        <v>0</v>
      </c>
      <c r="BG461" s="234">
        <f>IF(N461="zákl. přenesená",J461,0)</f>
        <v>0</v>
      </c>
      <c r="BH461" s="234">
        <f>IF(N461="sníž. přenesená",J461,0)</f>
        <v>0</v>
      </c>
      <c r="BI461" s="234">
        <f>IF(N461="nulová",J461,0)</f>
        <v>0</v>
      </c>
      <c r="BJ461" s="24" t="s">
        <v>88</v>
      </c>
      <c r="BK461" s="234">
        <f>ROUND(I461*H461,2)</f>
        <v>0</v>
      </c>
      <c r="BL461" s="24" t="s">
        <v>165</v>
      </c>
      <c r="BM461" s="24" t="s">
        <v>558</v>
      </c>
    </row>
    <row r="462" s="1" customFormat="1">
      <c r="B462" s="47"/>
      <c r="C462" s="75"/>
      <c r="D462" s="235" t="s">
        <v>167</v>
      </c>
      <c r="E462" s="75"/>
      <c r="F462" s="236" t="s">
        <v>559</v>
      </c>
      <c r="G462" s="75"/>
      <c r="H462" s="75"/>
      <c r="I462" s="193"/>
      <c r="J462" s="75"/>
      <c r="K462" s="75"/>
      <c r="L462" s="73"/>
      <c r="M462" s="237"/>
      <c r="N462" s="48"/>
      <c r="O462" s="48"/>
      <c r="P462" s="48"/>
      <c r="Q462" s="48"/>
      <c r="R462" s="48"/>
      <c r="S462" s="48"/>
      <c r="T462" s="96"/>
      <c r="AT462" s="24" t="s">
        <v>167</v>
      </c>
      <c r="AU462" s="24" t="s">
        <v>90</v>
      </c>
    </row>
    <row r="463" s="11" customFormat="1">
      <c r="B463" s="238"/>
      <c r="C463" s="239"/>
      <c r="D463" s="235" t="s">
        <v>169</v>
      </c>
      <c r="E463" s="240" t="s">
        <v>37</v>
      </c>
      <c r="F463" s="241" t="s">
        <v>112</v>
      </c>
      <c r="G463" s="239"/>
      <c r="H463" s="242">
        <v>6</v>
      </c>
      <c r="I463" s="243"/>
      <c r="J463" s="239"/>
      <c r="K463" s="239"/>
      <c r="L463" s="244"/>
      <c r="M463" s="245"/>
      <c r="N463" s="246"/>
      <c r="O463" s="246"/>
      <c r="P463" s="246"/>
      <c r="Q463" s="246"/>
      <c r="R463" s="246"/>
      <c r="S463" s="246"/>
      <c r="T463" s="247"/>
      <c r="AT463" s="248" t="s">
        <v>169</v>
      </c>
      <c r="AU463" s="248" t="s">
        <v>90</v>
      </c>
      <c r="AV463" s="11" t="s">
        <v>90</v>
      </c>
      <c r="AW463" s="11" t="s">
        <v>43</v>
      </c>
      <c r="AX463" s="11" t="s">
        <v>88</v>
      </c>
      <c r="AY463" s="248" t="s">
        <v>158</v>
      </c>
    </row>
    <row r="464" s="1" customFormat="1" ht="16.5" customHeight="1">
      <c r="B464" s="47"/>
      <c r="C464" s="281" t="s">
        <v>560</v>
      </c>
      <c r="D464" s="281" t="s">
        <v>406</v>
      </c>
      <c r="E464" s="282" t="s">
        <v>561</v>
      </c>
      <c r="F464" s="283" t="s">
        <v>562</v>
      </c>
      <c r="G464" s="284" t="s">
        <v>488</v>
      </c>
      <c r="H464" s="285">
        <v>1.01</v>
      </c>
      <c r="I464" s="286"/>
      <c r="J464" s="287">
        <f>ROUND(I464*H464,2)</f>
        <v>0</v>
      </c>
      <c r="K464" s="283" t="s">
        <v>164</v>
      </c>
      <c r="L464" s="288"/>
      <c r="M464" s="289" t="s">
        <v>37</v>
      </c>
      <c r="N464" s="290" t="s">
        <v>51</v>
      </c>
      <c r="O464" s="48"/>
      <c r="P464" s="232">
        <f>O464*H464</f>
        <v>0</v>
      </c>
      <c r="Q464" s="232">
        <v>0.44900000000000001</v>
      </c>
      <c r="R464" s="232">
        <f>Q464*H464</f>
        <v>0.45349</v>
      </c>
      <c r="S464" s="232">
        <v>0</v>
      </c>
      <c r="T464" s="233">
        <f>S464*H464</f>
        <v>0</v>
      </c>
      <c r="AR464" s="24" t="s">
        <v>224</v>
      </c>
      <c r="AT464" s="24" t="s">
        <v>406</v>
      </c>
      <c r="AU464" s="24" t="s">
        <v>90</v>
      </c>
      <c r="AY464" s="24" t="s">
        <v>158</v>
      </c>
      <c r="BE464" s="234">
        <f>IF(N464="základní",J464,0)</f>
        <v>0</v>
      </c>
      <c r="BF464" s="234">
        <f>IF(N464="snížená",J464,0)</f>
        <v>0</v>
      </c>
      <c r="BG464" s="234">
        <f>IF(N464="zákl. přenesená",J464,0)</f>
        <v>0</v>
      </c>
      <c r="BH464" s="234">
        <f>IF(N464="sníž. přenesená",J464,0)</f>
        <v>0</v>
      </c>
      <c r="BI464" s="234">
        <f>IF(N464="nulová",J464,0)</f>
        <v>0</v>
      </c>
      <c r="BJ464" s="24" t="s">
        <v>88</v>
      </c>
      <c r="BK464" s="234">
        <f>ROUND(I464*H464,2)</f>
        <v>0</v>
      </c>
      <c r="BL464" s="24" t="s">
        <v>165</v>
      </c>
      <c r="BM464" s="24" t="s">
        <v>563</v>
      </c>
    </row>
    <row r="465" s="11" customFormat="1">
      <c r="B465" s="238"/>
      <c r="C465" s="239"/>
      <c r="D465" s="235" t="s">
        <v>169</v>
      </c>
      <c r="E465" s="240" t="s">
        <v>37</v>
      </c>
      <c r="F465" s="241" t="s">
        <v>88</v>
      </c>
      <c r="G465" s="239"/>
      <c r="H465" s="242">
        <v>1</v>
      </c>
      <c r="I465" s="243"/>
      <c r="J465" s="239"/>
      <c r="K465" s="239"/>
      <c r="L465" s="244"/>
      <c r="M465" s="245"/>
      <c r="N465" s="246"/>
      <c r="O465" s="246"/>
      <c r="P465" s="246"/>
      <c r="Q465" s="246"/>
      <c r="R465" s="246"/>
      <c r="S465" s="246"/>
      <c r="T465" s="247"/>
      <c r="AT465" s="248" t="s">
        <v>169</v>
      </c>
      <c r="AU465" s="248" t="s">
        <v>90</v>
      </c>
      <c r="AV465" s="11" t="s">
        <v>90</v>
      </c>
      <c r="AW465" s="11" t="s">
        <v>43</v>
      </c>
      <c r="AX465" s="11" t="s">
        <v>88</v>
      </c>
      <c r="AY465" s="248" t="s">
        <v>158</v>
      </c>
    </row>
    <row r="466" s="11" customFormat="1">
      <c r="B466" s="238"/>
      <c r="C466" s="239"/>
      <c r="D466" s="235" t="s">
        <v>169</v>
      </c>
      <c r="E466" s="239"/>
      <c r="F466" s="241" t="s">
        <v>564</v>
      </c>
      <c r="G466" s="239"/>
      <c r="H466" s="242">
        <v>1.01</v>
      </c>
      <c r="I466" s="243"/>
      <c r="J466" s="239"/>
      <c r="K466" s="239"/>
      <c r="L466" s="244"/>
      <c r="M466" s="245"/>
      <c r="N466" s="246"/>
      <c r="O466" s="246"/>
      <c r="P466" s="246"/>
      <c r="Q466" s="246"/>
      <c r="R466" s="246"/>
      <c r="S466" s="246"/>
      <c r="T466" s="247"/>
      <c r="AT466" s="248" t="s">
        <v>169</v>
      </c>
      <c r="AU466" s="248" t="s">
        <v>90</v>
      </c>
      <c r="AV466" s="11" t="s">
        <v>90</v>
      </c>
      <c r="AW466" s="11" t="s">
        <v>6</v>
      </c>
      <c r="AX466" s="11" t="s">
        <v>88</v>
      </c>
      <c r="AY466" s="248" t="s">
        <v>158</v>
      </c>
    </row>
    <row r="467" s="1" customFormat="1" ht="25.5" customHeight="1">
      <c r="B467" s="47"/>
      <c r="C467" s="281" t="s">
        <v>565</v>
      </c>
      <c r="D467" s="281" t="s">
        <v>406</v>
      </c>
      <c r="E467" s="282" t="s">
        <v>566</v>
      </c>
      <c r="F467" s="283" t="s">
        <v>567</v>
      </c>
      <c r="G467" s="284" t="s">
        <v>488</v>
      </c>
      <c r="H467" s="285">
        <v>1.01</v>
      </c>
      <c r="I467" s="286"/>
      <c r="J467" s="287">
        <f>ROUND(I467*H467,2)</f>
        <v>0</v>
      </c>
      <c r="K467" s="283" t="s">
        <v>164</v>
      </c>
      <c r="L467" s="288"/>
      <c r="M467" s="289" t="s">
        <v>37</v>
      </c>
      <c r="N467" s="290" t="s">
        <v>51</v>
      </c>
      <c r="O467" s="48"/>
      <c r="P467" s="232">
        <f>O467*H467</f>
        <v>0</v>
      </c>
      <c r="Q467" s="232">
        <v>2.1499999999999999</v>
      </c>
      <c r="R467" s="232">
        <f>Q467*H467</f>
        <v>2.1715</v>
      </c>
      <c r="S467" s="232">
        <v>0</v>
      </c>
      <c r="T467" s="233">
        <f>S467*H467</f>
        <v>0</v>
      </c>
      <c r="AR467" s="24" t="s">
        <v>224</v>
      </c>
      <c r="AT467" s="24" t="s">
        <v>406</v>
      </c>
      <c r="AU467" s="24" t="s">
        <v>90</v>
      </c>
      <c r="AY467" s="24" t="s">
        <v>158</v>
      </c>
      <c r="BE467" s="234">
        <f>IF(N467="základní",J467,0)</f>
        <v>0</v>
      </c>
      <c r="BF467" s="234">
        <f>IF(N467="snížená",J467,0)</f>
        <v>0</v>
      </c>
      <c r="BG467" s="234">
        <f>IF(N467="zákl. přenesená",J467,0)</f>
        <v>0</v>
      </c>
      <c r="BH467" s="234">
        <f>IF(N467="sníž. přenesená",J467,0)</f>
        <v>0</v>
      </c>
      <c r="BI467" s="234">
        <f>IF(N467="nulová",J467,0)</f>
        <v>0</v>
      </c>
      <c r="BJ467" s="24" t="s">
        <v>88</v>
      </c>
      <c r="BK467" s="234">
        <f>ROUND(I467*H467,2)</f>
        <v>0</v>
      </c>
      <c r="BL467" s="24" t="s">
        <v>165</v>
      </c>
      <c r="BM467" s="24" t="s">
        <v>568</v>
      </c>
    </row>
    <row r="468" s="11" customFormat="1">
      <c r="B468" s="238"/>
      <c r="C468" s="239"/>
      <c r="D468" s="235" t="s">
        <v>169</v>
      </c>
      <c r="E468" s="240" t="s">
        <v>37</v>
      </c>
      <c r="F468" s="241" t="s">
        <v>88</v>
      </c>
      <c r="G468" s="239"/>
      <c r="H468" s="242">
        <v>1</v>
      </c>
      <c r="I468" s="243"/>
      <c r="J468" s="239"/>
      <c r="K468" s="239"/>
      <c r="L468" s="244"/>
      <c r="M468" s="245"/>
      <c r="N468" s="246"/>
      <c r="O468" s="246"/>
      <c r="P468" s="246"/>
      <c r="Q468" s="246"/>
      <c r="R468" s="246"/>
      <c r="S468" s="246"/>
      <c r="T468" s="247"/>
      <c r="AT468" s="248" t="s">
        <v>169</v>
      </c>
      <c r="AU468" s="248" t="s">
        <v>90</v>
      </c>
      <c r="AV468" s="11" t="s">
        <v>90</v>
      </c>
      <c r="AW468" s="11" t="s">
        <v>43</v>
      </c>
      <c r="AX468" s="11" t="s">
        <v>88</v>
      </c>
      <c r="AY468" s="248" t="s">
        <v>158</v>
      </c>
    </row>
    <row r="469" s="11" customFormat="1">
      <c r="B469" s="238"/>
      <c r="C469" s="239"/>
      <c r="D469" s="235" t="s">
        <v>169</v>
      </c>
      <c r="E469" s="239"/>
      <c r="F469" s="241" t="s">
        <v>564</v>
      </c>
      <c r="G469" s="239"/>
      <c r="H469" s="242">
        <v>1.01</v>
      </c>
      <c r="I469" s="243"/>
      <c r="J469" s="239"/>
      <c r="K469" s="239"/>
      <c r="L469" s="244"/>
      <c r="M469" s="245"/>
      <c r="N469" s="246"/>
      <c r="O469" s="246"/>
      <c r="P469" s="246"/>
      <c r="Q469" s="246"/>
      <c r="R469" s="246"/>
      <c r="S469" s="246"/>
      <c r="T469" s="247"/>
      <c r="AT469" s="248" t="s">
        <v>169</v>
      </c>
      <c r="AU469" s="248" t="s">
        <v>90</v>
      </c>
      <c r="AV469" s="11" t="s">
        <v>90</v>
      </c>
      <c r="AW469" s="11" t="s">
        <v>6</v>
      </c>
      <c r="AX469" s="11" t="s">
        <v>88</v>
      </c>
      <c r="AY469" s="248" t="s">
        <v>158</v>
      </c>
    </row>
    <row r="470" s="1" customFormat="1" ht="16.5" customHeight="1">
      <c r="B470" s="47"/>
      <c r="C470" s="281" t="s">
        <v>569</v>
      </c>
      <c r="D470" s="281" t="s">
        <v>406</v>
      </c>
      <c r="E470" s="282" t="s">
        <v>570</v>
      </c>
      <c r="F470" s="283" t="s">
        <v>571</v>
      </c>
      <c r="G470" s="284" t="s">
        <v>488</v>
      </c>
      <c r="H470" s="285">
        <v>16.16</v>
      </c>
      <c r="I470" s="286"/>
      <c r="J470" s="287">
        <f>ROUND(I470*H470,2)</f>
        <v>0</v>
      </c>
      <c r="K470" s="283" t="s">
        <v>164</v>
      </c>
      <c r="L470" s="288"/>
      <c r="M470" s="289" t="s">
        <v>37</v>
      </c>
      <c r="N470" s="290" t="s">
        <v>51</v>
      </c>
      <c r="O470" s="48"/>
      <c r="P470" s="232">
        <f>O470*H470</f>
        <v>0</v>
      </c>
      <c r="Q470" s="232">
        <v>0.002</v>
      </c>
      <c r="R470" s="232">
        <f>Q470*H470</f>
        <v>0.032320000000000002</v>
      </c>
      <c r="S470" s="232">
        <v>0</v>
      </c>
      <c r="T470" s="233">
        <f>S470*H470</f>
        <v>0</v>
      </c>
      <c r="AR470" s="24" t="s">
        <v>224</v>
      </c>
      <c r="AT470" s="24" t="s">
        <v>406</v>
      </c>
      <c r="AU470" s="24" t="s">
        <v>90</v>
      </c>
      <c r="AY470" s="24" t="s">
        <v>158</v>
      </c>
      <c r="BE470" s="234">
        <f>IF(N470="základní",J470,0)</f>
        <v>0</v>
      </c>
      <c r="BF470" s="234">
        <f>IF(N470="snížená",J470,0)</f>
        <v>0</v>
      </c>
      <c r="BG470" s="234">
        <f>IF(N470="zákl. přenesená",J470,0)</f>
        <v>0</v>
      </c>
      <c r="BH470" s="234">
        <f>IF(N470="sníž. přenesená",J470,0)</f>
        <v>0</v>
      </c>
      <c r="BI470" s="234">
        <f>IF(N470="nulová",J470,0)</f>
        <v>0</v>
      </c>
      <c r="BJ470" s="24" t="s">
        <v>88</v>
      </c>
      <c r="BK470" s="234">
        <f>ROUND(I470*H470,2)</f>
        <v>0</v>
      </c>
      <c r="BL470" s="24" t="s">
        <v>165</v>
      </c>
      <c r="BM470" s="24" t="s">
        <v>572</v>
      </c>
    </row>
    <row r="471" s="11" customFormat="1">
      <c r="B471" s="238"/>
      <c r="C471" s="239"/>
      <c r="D471" s="235" t="s">
        <v>169</v>
      </c>
      <c r="E471" s="240" t="s">
        <v>37</v>
      </c>
      <c r="F471" s="241" t="s">
        <v>299</v>
      </c>
      <c r="G471" s="239"/>
      <c r="H471" s="242">
        <v>16</v>
      </c>
      <c r="I471" s="243"/>
      <c r="J471" s="239"/>
      <c r="K471" s="239"/>
      <c r="L471" s="244"/>
      <c r="M471" s="245"/>
      <c r="N471" s="246"/>
      <c r="O471" s="246"/>
      <c r="P471" s="246"/>
      <c r="Q471" s="246"/>
      <c r="R471" s="246"/>
      <c r="S471" s="246"/>
      <c r="T471" s="247"/>
      <c r="AT471" s="248" t="s">
        <v>169</v>
      </c>
      <c r="AU471" s="248" t="s">
        <v>90</v>
      </c>
      <c r="AV471" s="11" t="s">
        <v>90</v>
      </c>
      <c r="AW471" s="11" t="s">
        <v>43</v>
      </c>
      <c r="AX471" s="11" t="s">
        <v>88</v>
      </c>
      <c r="AY471" s="248" t="s">
        <v>158</v>
      </c>
    </row>
    <row r="472" s="11" customFormat="1">
      <c r="B472" s="238"/>
      <c r="C472" s="239"/>
      <c r="D472" s="235" t="s">
        <v>169</v>
      </c>
      <c r="E472" s="239"/>
      <c r="F472" s="241" t="s">
        <v>573</v>
      </c>
      <c r="G472" s="239"/>
      <c r="H472" s="242">
        <v>16.16</v>
      </c>
      <c r="I472" s="243"/>
      <c r="J472" s="239"/>
      <c r="K472" s="239"/>
      <c r="L472" s="244"/>
      <c r="M472" s="245"/>
      <c r="N472" s="246"/>
      <c r="O472" s="246"/>
      <c r="P472" s="246"/>
      <c r="Q472" s="246"/>
      <c r="R472" s="246"/>
      <c r="S472" s="246"/>
      <c r="T472" s="247"/>
      <c r="AT472" s="248" t="s">
        <v>169</v>
      </c>
      <c r="AU472" s="248" t="s">
        <v>90</v>
      </c>
      <c r="AV472" s="11" t="s">
        <v>90</v>
      </c>
      <c r="AW472" s="11" t="s">
        <v>6</v>
      </c>
      <c r="AX472" s="11" t="s">
        <v>88</v>
      </c>
      <c r="AY472" s="248" t="s">
        <v>158</v>
      </c>
    </row>
    <row r="473" s="1" customFormat="1" ht="16.5" customHeight="1">
      <c r="B473" s="47"/>
      <c r="C473" s="281" t="s">
        <v>574</v>
      </c>
      <c r="D473" s="281" t="s">
        <v>406</v>
      </c>
      <c r="E473" s="282" t="s">
        <v>575</v>
      </c>
      <c r="F473" s="283" t="s">
        <v>576</v>
      </c>
      <c r="G473" s="284" t="s">
        <v>488</v>
      </c>
      <c r="H473" s="285">
        <v>5.0499999999999998</v>
      </c>
      <c r="I473" s="286"/>
      <c r="J473" s="287">
        <f>ROUND(I473*H473,2)</f>
        <v>0</v>
      </c>
      <c r="K473" s="283" t="s">
        <v>164</v>
      </c>
      <c r="L473" s="288"/>
      <c r="M473" s="289" t="s">
        <v>37</v>
      </c>
      <c r="N473" s="290" t="s">
        <v>51</v>
      </c>
      <c r="O473" s="48"/>
      <c r="P473" s="232">
        <f>O473*H473</f>
        <v>0</v>
      </c>
      <c r="Q473" s="232">
        <v>1.3500000000000001</v>
      </c>
      <c r="R473" s="232">
        <f>Q473*H473</f>
        <v>6.8174999999999999</v>
      </c>
      <c r="S473" s="232">
        <v>0</v>
      </c>
      <c r="T473" s="233">
        <f>S473*H473</f>
        <v>0</v>
      </c>
      <c r="AR473" s="24" t="s">
        <v>224</v>
      </c>
      <c r="AT473" s="24" t="s">
        <v>406</v>
      </c>
      <c r="AU473" s="24" t="s">
        <v>90</v>
      </c>
      <c r="AY473" s="24" t="s">
        <v>158</v>
      </c>
      <c r="BE473" s="234">
        <f>IF(N473="základní",J473,0)</f>
        <v>0</v>
      </c>
      <c r="BF473" s="234">
        <f>IF(N473="snížená",J473,0)</f>
        <v>0</v>
      </c>
      <c r="BG473" s="234">
        <f>IF(N473="zákl. přenesená",J473,0)</f>
        <v>0</v>
      </c>
      <c r="BH473" s="234">
        <f>IF(N473="sníž. přenesená",J473,0)</f>
        <v>0</v>
      </c>
      <c r="BI473" s="234">
        <f>IF(N473="nulová",J473,0)</f>
        <v>0</v>
      </c>
      <c r="BJ473" s="24" t="s">
        <v>88</v>
      </c>
      <c r="BK473" s="234">
        <f>ROUND(I473*H473,2)</f>
        <v>0</v>
      </c>
      <c r="BL473" s="24" t="s">
        <v>165</v>
      </c>
      <c r="BM473" s="24" t="s">
        <v>577</v>
      </c>
    </row>
    <row r="474" s="11" customFormat="1">
      <c r="B474" s="238"/>
      <c r="C474" s="239"/>
      <c r="D474" s="235" t="s">
        <v>169</v>
      </c>
      <c r="E474" s="240" t="s">
        <v>37</v>
      </c>
      <c r="F474" s="241" t="s">
        <v>199</v>
      </c>
      <c r="G474" s="239"/>
      <c r="H474" s="242">
        <v>5</v>
      </c>
      <c r="I474" s="243"/>
      <c r="J474" s="239"/>
      <c r="K474" s="239"/>
      <c r="L474" s="244"/>
      <c r="M474" s="245"/>
      <c r="N474" s="246"/>
      <c r="O474" s="246"/>
      <c r="P474" s="246"/>
      <c r="Q474" s="246"/>
      <c r="R474" s="246"/>
      <c r="S474" s="246"/>
      <c r="T474" s="247"/>
      <c r="AT474" s="248" t="s">
        <v>169</v>
      </c>
      <c r="AU474" s="248" t="s">
        <v>90</v>
      </c>
      <c r="AV474" s="11" t="s">
        <v>90</v>
      </c>
      <c r="AW474" s="11" t="s">
        <v>43</v>
      </c>
      <c r="AX474" s="11" t="s">
        <v>88</v>
      </c>
      <c r="AY474" s="248" t="s">
        <v>158</v>
      </c>
    </row>
    <row r="475" s="11" customFormat="1">
      <c r="B475" s="238"/>
      <c r="C475" s="239"/>
      <c r="D475" s="235" t="s">
        <v>169</v>
      </c>
      <c r="E475" s="239"/>
      <c r="F475" s="241" t="s">
        <v>495</v>
      </c>
      <c r="G475" s="239"/>
      <c r="H475" s="242">
        <v>5.0499999999999998</v>
      </c>
      <c r="I475" s="243"/>
      <c r="J475" s="239"/>
      <c r="K475" s="239"/>
      <c r="L475" s="244"/>
      <c r="M475" s="245"/>
      <c r="N475" s="246"/>
      <c r="O475" s="246"/>
      <c r="P475" s="246"/>
      <c r="Q475" s="246"/>
      <c r="R475" s="246"/>
      <c r="S475" s="246"/>
      <c r="T475" s="247"/>
      <c r="AT475" s="248" t="s">
        <v>169</v>
      </c>
      <c r="AU475" s="248" t="s">
        <v>90</v>
      </c>
      <c r="AV475" s="11" t="s">
        <v>90</v>
      </c>
      <c r="AW475" s="11" t="s">
        <v>6</v>
      </c>
      <c r="AX475" s="11" t="s">
        <v>88</v>
      </c>
      <c r="AY475" s="248" t="s">
        <v>158</v>
      </c>
    </row>
    <row r="476" s="1" customFormat="1" ht="25.5" customHeight="1">
      <c r="B476" s="47"/>
      <c r="C476" s="281" t="s">
        <v>578</v>
      </c>
      <c r="D476" s="281" t="s">
        <v>406</v>
      </c>
      <c r="E476" s="282" t="s">
        <v>579</v>
      </c>
      <c r="F476" s="283" t="s">
        <v>580</v>
      </c>
      <c r="G476" s="284" t="s">
        <v>488</v>
      </c>
      <c r="H476" s="285">
        <v>5.0499999999999998</v>
      </c>
      <c r="I476" s="286"/>
      <c r="J476" s="287">
        <f>ROUND(I476*H476,2)</f>
        <v>0</v>
      </c>
      <c r="K476" s="283" t="s">
        <v>164</v>
      </c>
      <c r="L476" s="288"/>
      <c r="M476" s="289" t="s">
        <v>37</v>
      </c>
      <c r="N476" s="290" t="s">
        <v>51</v>
      </c>
      <c r="O476" s="48"/>
      <c r="P476" s="232">
        <f>O476*H476</f>
        <v>0</v>
      </c>
      <c r="Q476" s="232">
        <v>0.54800000000000004</v>
      </c>
      <c r="R476" s="232">
        <f>Q476*H476</f>
        <v>2.7674000000000003</v>
      </c>
      <c r="S476" s="232">
        <v>0</v>
      </c>
      <c r="T476" s="233">
        <f>S476*H476</f>
        <v>0</v>
      </c>
      <c r="AR476" s="24" t="s">
        <v>224</v>
      </c>
      <c r="AT476" s="24" t="s">
        <v>406</v>
      </c>
      <c r="AU476" s="24" t="s">
        <v>90</v>
      </c>
      <c r="AY476" s="24" t="s">
        <v>158</v>
      </c>
      <c r="BE476" s="234">
        <f>IF(N476="základní",J476,0)</f>
        <v>0</v>
      </c>
      <c r="BF476" s="234">
        <f>IF(N476="snížená",J476,0)</f>
        <v>0</v>
      </c>
      <c r="BG476" s="234">
        <f>IF(N476="zákl. přenesená",J476,0)</f>
        <v>0</v>
      </c>
      <c r="BH476" s="234">
        <f>IF(N476="sníž. přenesená",J476,0)</f>
        <v>0</v>
      </c>
      <c r="BI476" s="234">
        <f>IF(N476="nulová",J476,0)</f>
        <v>0</v>
      </c>
      <c r="BJ476" s="24" t="s">
        <v>88</v>
      </c>
      <c r="BK476" s="234">
        <f>ROUND(I476*H476,2)</f>
        <v>0</v>
      </c>
      <c r="BL476" s="24" t="s">
        <v>165</v>
      </c>
      <c r="BM476" s="24" t="s">
        <v>581</v>
      </c>
    </row>
    <row r="477" s="11" customFormat="1">
      <c r="B477" s="238"/>
      <c r="C477" s="239"/>
      <c r="D477" s="235" t="s">
        <v>169</v>
      </c>
      <c r="E477" s="240" t="s">
        <v>37</v>
      </c>
      <c r="F477" s="241" t="s">
        <v>199</v>
      </c>
      <c r="G477" s="239"/>
      <c r="H477" s="242">
        <v>5</v>
      </c>
      <c r="I477" s="243"/>
      <c r="J477" s="239"/>
      <c r="K477" s="239"/>
      <c r="L477" s="244"/>
      <c r="M477" s="245"/>
      <c r="N477" s="246"/>
      <c r="O477" s="246"/>
      <c r="P477" s="246"/>
      <c r="Q477" s="246"/>
      <c r="R477" s="246"/>
      <c r="S477" s="246"/>
      <c r="T477" s="247"/>
      <c r="AT477" s="248" t="s">
        <v>169</v>
      </c>
      <c r="AU477" s="248" t="s">
        <v>90</v>
      </c>
      <c r="AV477" s="11" t="s">
        <v>90</v>
      </c>
      <c r="AW477" s="11" t="s">
        <v>43</v>
      </c>
      <c r="AX477" s="11" t="s">
        <v>88</v>
      </c>
      <c r="AY477" s="248" t="s">
        <v>158</v>
      </c>
    </row>
    <row r="478" s="11" customFormat="1">
      <c r="B478" s="238"/>
      <c r="C478" s="239"/>
      <c r="D478" s="235" t="s">
        <v>169</v>
      </c>
      <c r="E478" s="239"/>
      <c r="F478" s="241" t="s">
        <v>495</v>
      </c>
      <c r="G478" s="239"/>
      <c r="H478" s="242">
        <v>5.0499999999999998</v>
      </c>
      <c r="I478" s="243"/>
      <c r="J478" s="239"/>
      <c r="K478" s="239"/>
      <c r="L478" s="244"/>
      <c r="M478" s="245"/>
      <c r="N478" s="246"/>
      <c r="O478" s="246"/>
      <c r="P478" s="246"/>
      <c r="Q478" s="246"/>
      <c r="R478" s="246"/>
      <c r="S478" s="246"/>
      <c r="T478" s="247"/>
      <c r="AT478" s="248" t="s">
        <v>169</v>
      </c>
      <c r="AU478" s="248" t="s">
        <v>90</v>
      </c>
      <c r="AV478" s="11" t="s">
        <v>90</v>
      </c>
      <c r="AW478" s="11" t="s">
        <v>6</v>
      </c>
      <c r="AX478" s="11" t="s">
        <v>88</v>
      </c>
      <c r="AY478" s="248" t="s">
        <v>158</v>
      </c>
    </row>
    <row r="479" s="1" customFormat="1" ht="16.5" customHeight="1">
      <c r="B479" s="47"/>
      <c r="C479" s="281" t="s">
        <v>582</v>
      </c>
      <c r="D479" s="281" t="s">
        <v>406</v>
      </c>
      <c r="E479" s="282" t="s">
        <v>583</v>
      </c>
      <c r="F479" s="283" t="s">
        <v>584</v>
      </c>
      <c r="G479" s="284" t="s">
        <v>488</v>
      </c>
      <c r="H479" s="285">
        <v>3.0299999999999998</v>
      </c>
      <c r="I479" s="286"/>
      <c r="J479" s="287">
        <f>ROUND(I479*H479,2)</f>
        <v>0</v>
      </c>
      <c r="K479" s="283" t="s">
        <v>164</v>
      </c>
      <c r="L479" s="288"/>
      <c r="M479" s="289" t="s">
        <v>37</v>
      </c>
      <c r="N479" s="290" t="s">
        <v>51</v>
      </c>
      <c r="O479" s="48"/>
      <c r="P479" s="232">
        <f>O479*H479</f>
        <v>0</v>
      </c>
      <c r="Q479" s="232">
        <v>1.0129999999999999</v>
      </c>
      <c r="R479" s="232">
        <f>Q479*H479</f>
        <v>3.0693899999999994</v>
      </c>
      <c r="S479" s="232">
        <v>0</v>
      </c>
      <c r="T479" s="233">
        <f>S479*H479</f>
        <v>0</v>
      </c>
      <c r="AR479" s="24" t="s">
        <v>224</v>
      </c>
      <c r="AT479" s="24" t="s">
        <v>406</v>
      </c>
      <c r="AU479" s="24" t="s">
        <v>90</v>
      </c>
      <c r="AY479" s="24" t="s">
        <v>158</v>
      </c>
      <c r="BE479" s="234">
        <f>IF(N479="základní",J479,0)</f>
        <v>0</v>
      </c>
      <c r="BF479" s="234">
        <f>IF(N479="snížená",J479,0)</f>
        <v>0</v>
      </c>
      <c r="BG479" s="234">
        <f>IF(N479="zákl. přenesená",J479,0)</f>
        <v>0</v>
      </c>
      <c r="BH479" s="234">
        <f>IF(N479="sníž. přenesená",J479,0)</f>
        <v>0</v>
      </c>
      <c r="BI479" s="234">
        <f>IF(N479="nulová",J479,0)</f>
        <v>0</v>
      </c>
      <c r="BJ479" s="24" t="s">
        <v>88</v>
      </c>
      <c r="BK479" s="234">
        <f>ROUND(I479*H479,2)</f>
        <v>0</v>
      </c>
      <c r="BL479" s="24" t="s">
        <v>165</v>
      </c>
      <c r="BM479" s="24" t="s">
        <v>585</v>
      </c>
    </row>
    <row r="480" s="11" customFormat="1">
      <c r="B480" s="238"/>
      <c r="C480" s="239"/>
      <c r="D480" s="235" t="s">
        <v>169</v>
      </c>
      <c r="E480" s="240" t="s">
        <v>37</v>
      </c>
      <c r="F480" s="241" t="s">
        <v>185</v>
      </c>
      <c r="G480" s="239"/>
      <c r="H480" s="242">
        <v>3</v>
      </c>
      <c r="I480" s="243"/>
      <c r="J480" s="239"/>
      <c r="K480" s="239"/>
      <c r="L480" s="244"/>
      <c r="M480" s="245"/>
      <c r="N480" s="246"/>
      <c r="O480" s="246"/>
      <c r="P480" s="246"/>
      <c r="Q480" s="246"/>
      <c r="R480" s="246"/>
      <c r="S480" s="246"/>
      <c r="T480" s="247"/>
      <c r="AT480" s="248" t="s">
        <v>169</v>
      </c>
      <c r="AU480" s="248" t="s">
        <v>90</v>
      </c>
      <c r="AV480" s="11" t="s">
        <v>90</v>
      </c>
      <c r="AW480" s="11" t="s">
        <v>43</v>
      </c>
      <c r="AX480" s="11" t="s">
        <v>88</v>
      </c>
      <c r="AY480" s="248" t="s">
        <v>158</v>
      </c>
    </row>
    <row r="481" s="11" customFormat="1">
      <c r="B481" s="238"/>
      <c r="C481" s="239"/>
      <c r="D481" s="235" t="s">
        <v>169</v>
      </c>
      <c r="E481" s="239"/>
      <c r="F481" s="241" t="s">
        <v>586</v>
      </c>
      <c r="G481" s="239"/>
      <c r="H481" s="242">
        <v>3.0299999999999998</v>
      </c>
      <c r="I481" s="243"/>
      <c r="J481" s="239"/>
      <c r="K481" s="239"/>
      <c r="L481" s="244"/>
      <c r="M481" s="245"/>
      <c r="N481" s="246"/>
      <c r="O481" s="246"/>
      <c r="P481" s="246"/>
      <c r="Q481" s="246"/>
      <c r="R481" s="246"/>
      <c r="S481" s="246"/>
      <c r="T481" s="247"/>
      <c r="AT481" s="248" t="s">
        <v>169</v>
      </c>
      <c r="AU481" s="248" t="s">
        <v>90</v>
      </c>
      <c r="AV481" s="11" t="s">
        <v>90</v>
      </c>
      <c r="AW481" s="11" t="s">
        <v>6</v>
      </c>
      <c r="AX481" s="11" t="s">
        <v>88</v>
      </c>
      <c r="AY481" s="248" t="s">
        <v>158</v>
      </c>
    </row>
    <row r="482" s="1" customFormat="1" ht="16.5" customHeight="1">
      <c r="B482" s="47"/>
      <c r="C482" s="281" t="s">
        <v>587</v>
      </c>
      <c r="D482" s="281" t="s">
        <v>406</v>
      </c>
      <c r="E482" s="282" t="s">
        <v>588</v>
      </c>
      <c r="F482" s="283" t="s">
        <v>589</v>
      </c>
      <c r="G482" s="284" t="s">
        <v>488</v>
      </c>
      <c r="H482" s="285">
        <v>2.02</v>
      </c>
      <c r="I482" s="286"/>
      <c r="J482" s="287">
        <f>ROUND(I482*H482,2)</f>
        <v>0</v>
      </c>
      <c r="K482" s="283" t="s">
        <v>164</v>
      </c>
      <c r="L482" s="288"/>
      <c r="M482" s="289" t="s">
        <v>37</v>
      </c>
      <c r="N482" s="290" t="s">
        <v>51</v>
      </c>
      <c r="O482" s="48"/>
      <c r="P482" s="232">
        <f>O482*H482</f>
        <v>0</v>
      </c>
      <c r="Q482" s="232">
        <v>0.50600000000000001</v>
      </c>
      <c r="R482" s="232">
        <f>Q482*H482</f>
        <v>1.0221199999999999</v>
      </c>
      <c r="S482" s="232">
        <v>0</v>
      </c>
      <c r="T482" s="233">
        <f>S482*H482</f>
        <v>0</v>
      </c>
      <c r="AR482" s="24" t="s">
        <v>224</v>
      </c>
      <c r="AT482" s="24" t="s">
        <v>406</v>
      </c>
      <c r="AU482" s="24" t="s">
        <v>90</v>
      </c>
      <c r="AY482" s="24" t="s">
        <v>158</v>
      </c>
      <c r="BE482" s="234">
        <f>IF(N482="základní",J482,0)</f>
        <v>0</v>
      </c>
      <c r="BF482" s="234">
        <f>IF(N482="snížená",J482,0)</f>
        <v>0</v>
      </c>
      <c r="BG482" s="234">
        <f>IF(N482="zákl. přenesená",J482,0)</f>
        <v>0</v>
      </c>
      <c r="BH482" s="234">
        <f>IF(N482="sníž. přenesená",J482,0)</f>
        <v>0</v>
      </c>
      <c r="BI482" s="234">
        <f>IF(N482="nulová",J482,0)</f>
        <v>0</v>
      </c>
      <c r="BJ482" s="24" t="s">
        <v>88</v>
      </c>
      <c r="BK482" s="234">
        <f>ROUND(I482*H482,2)</f>
        <v>0</v>
      </c>
      <c r="BL482" s="24" t="s">
        <v>165</v>
      </c>
      <c r="BM482" s="24" t="s">
        <v>590</v>
      </c>
    </row>
    <row r="483" s="11" customFormat="1">
      <c r="B483" s="238"/>
      <c r="C483" s="239"/>
      <c r="D483" s="235" t="s">
        <v>169</v>
      </c>
      <c r="E483" s="240" t="s">
        <v>37</v>
      </c>
      <c r="F483" s="241" t="s">
        <v>90</v>
      </c>
      <c r="G483" s="239"/>
      <c r="H483" s="242">
        <v>2</v>
      </c>
      <c r="I483" s="243"/>
      <c r="J483" s="239"/>
      <c r="K483" s="239"/>
      <c r="L483" s="244"/>
      <c r="M483" s="245"/>
      <c r="N483" s="246"/>
      <c r="O483" s="246"/>
      <c r="P483" s="246"/>
      <c r="Q483" s="246"/>
      <c r="R483" s="246"/>
      <c r="S483" s="246"/>
      <c r="T483" s="247"/>
      <c r="AT483" s="248" t="s">
        <v>169</v>
      </c>
      <c r="AU483" s="248" t="s">
        <v>90</v>
      </c>
      <c r="AV483" s="11" t="s">
        <v>90</v>
      </c>
      <c r="AW483" s="11" t="s">
        <v>43</v>
      </c>
      <c r="AX483" s="11" t="s">
        <v>88</v>
      </c>
      <c r="AY483" s="248" t="s">
        <v>158</v>
      </c>
    </row>
    <row r="484" s="11" customFormat="1">
      <c r="B484" s="238"/>
      <c r="C484" s="239"/>
      <c r="D484" s="235" t="s">
        <v>169</v>
      </c>
      <c r="E484" s="239"/>
      <c r="F484" s="241" t="s">
        <v>591</v>
      </c>
      <c r="G484" s="239"/>
      <c r="H484" s="242">
        <v>2.02</v>
      </c>
      <c r="I484" s="243"/>
      <c r="J484" s="239"/>
      <c r="K484" s="239"/>
      <c r="L484" s="244"/>
      <c r="M484" s="245"/>
      <c r="N484" s="246"/>
      <c r="O484" s="246"/>
      <c r="P484" s="246"/>
      <c r="Q484" s="246"/>
      <c r="R484" s="246"/>
      <c r="S484" s="246"/>
      <c r="T484" s="247"/>
      <c r="AT484" s="248" t="s">
        <v>169</v>
      </c>
      <c r="AU484" s="248" t="s">
        <v>90</v>
      </c>
      <c r="AV484" s="11" t="s">
        <v>90</v>
      </c>
      <c r="AW484" s="11" t="s">
        <v>6</v>
      </c>
      <c r="AX484" s="11" t="s">
        <v>88</v>
      </c>
      <c r="AY484" s="248" t="s">
        <v>158</v>
      </c>
    </row>
    <row r="485" s="1" customFormat="1" ht="16.5" customHeight="1">
      <c r="B485" s="47"/>
      <c r="C485" s="281" t="s">
        <v>592</v>
      </c>
      <c r="D485" s="281" t="s">
        <v>406</v>
      </c>
      <c r="E485" s="282" t="s">
        <v>593</v>
      </c>
      <c r="F485" s="283" t="s">
        <v>594</v>
      </c>
      <c r="G485" s="284" t="s">
        <v>488</v>
      </c>
      <c r="H485" s="285">
        <v>5.0499999999999998</v>
      </c>
      <c r="I485" s="286"/>
      <c r="J485" s="287">
        <f>ROUND(I485*H485,2)</f>
        <v>0</v>
      </c>
      <c r="K485" s="283" t="s">
        <v>164</v>
      </c>
      <c r="L485" s="288"/>
      <c r="M485" s="289" t="s">
        <v>37</v>
      </c>
      <c r="N485" s="290" t="s">
        <v>51</v>
      </c>
      <c r="O485" s="48"/>
      <c r="P485" s="232">
        <f>O485*H485</f>
        <v>0</v>
      </c>
      <c r="Q485" s="232">
        <v>0.254</v>
      </c>
      <c r="R485" s="232">
        <f>Q485*H485</f>
        <v>1.2827</v>
      </c>
      <c r="S485" s="232">
        <v>0</v>
      </c>
      <c r="T485" s="233">
        <f>S485*H485</f>
        <v>0</v>
      </c>
      <c r="AR485" s="24" t="s">
        <v>224</v>
      </c>
      <c r="AT485" s="24" t="s">
        <v>406</v>
      </c>
      <c r="AU485" s="24" t="s">
        <v>90</v>
      </c>
      <c r="AY485" s="24" t="s">
        <v>158</v>
      </c>
      <c r="BE485" s="234">
        <f>IF(N485="základní",J485,0)</f>
        <v>0</v>
      </c>
      <c r="BF485" s="234">
        <f>IF(N485="snížená",J485,0)</f>
        <v>0</v>
      </c>
      <c r="BG485" s="234">
        <f>IF(N485="zákl. přenesená",J485,0)</f>
        <v>0</v>
      </c>
      <c r="BH485" s="234">
        <f>IF(N485="sníž. přenesená",J485,0)</f>
        <v>0</v>
      </c>
      <c r="BI485" s="234">
        <f>IF(N485="nulová",J485,0)</f>
        <v>0</v>
      </c>
      <c r="BJ485" s="24" t="s">
        <v>88</v>
      </c>
      <c r="BK485" s="234">
        <f>ROUND(I485*H485,2)</f>
        <v>0</v>
      </c>
      <c r="BL485" s="24" t="s">
        <v>165</v>
      </c>
      <c r="BM485" s="24" t="s">
        <v>595</v>
      </c>
    </row>
    <row r="486" s="11" customFormat="1">
      <c r="B486" s="238"/>
      <c r="C486" s="239"/>
      <c r="D486" s="235" t="s">
        <v>169</v>
      </c>
      <c r="E486" s="240" t="s">
        <v>37</v>
      </c>
      <c r="F486" s="241" t="s">
        <v>199</v>
      </c>
      <c r="G486" s="239"/>
      <c r="H486" s="242">
        <v>5</v>
      </c>
      <c r="I486" s="243"/>
      <c r="J486" s="239"/>
      <c r="K486" s="239"/>
      <c r="L486" s="244"/>
      <c r="M486" s="245"/>
      <c r="N486" s="246"/>
      <c r="O486" s="246"/>
      <c r="P486" s="246"/>
      <c r="Q486" s="246"/>
      <c r="R486" s="246"/>
      <c r="S486" s="246"/>
      <c r="T486" s="247"/>
      <c r="AT486" s="248" t="s">
        <v>169</v>
      </c>
      <c r="AU486" s="248" t="s">
        <v>90</v>
      </c>
      <c r="AV486" s="11" t="s">
        <v>90</v>
      </c>
      <c r="AW486" s="11" t="s">
        <v>43</v>
      </c>
      <c r="AX486" s="11" t="s">
        <v>88</v>
      </c>
      <c r="AY486" s="248" t="s">
        <v>158</v>
      </c>
    </row>
    <row r="487" s="11" customFormat="1">
      <c r="B487" s="238"/>
      <c r="C487" s="239"/>
      <c r="D487" s="235" t="s">
        <v>169</v>
      </c>
      <c r="E487" s="239"/>
      <c r="F487" s="241" t="s">
        <v>495</v>
      </c>
      <c r="G487" s="239"/>
      <c r="H487" s="242">
        <v>5.0499999999999998</v>
      </c>
      <c r="I487" s="243"/>
      <c r="J487" s="239"/>
      <c r="K487" s="239"/>
      <c r="L487" s="244"/>
      <c r="M487" s="245"/>
      <c r="N487" s="246"/>
      <c r="O487" s="246"/>
      <c r="P487" s="246"/>
      <c r="Q487" s="246"/>
      <c r="R487" s="246"/>
      <c r="S487" s="246"/>
      <c r="T487" s="247"/>
      <c r="AT487" s="248" t="s">
        <v>169</v>
      </c>
      <c r="AU487" s="248" t="s">
        <v>90</v>
      </c>
      <c r="AV487" s="11" t="s">
        <v>90</v>
      </c>
      <c r="AW487" s="11" t="s">
        <v>6</v>
      </c>
      <c r="AX487" s="11" t="s">
        <v>88</v>
      </c>
      <c r="AY487" s="248" t="s">
        <v>158</v>
      </c>
    </row>
    <row r="488" s="1" customFormat="1" ht="25.5" customHeight="1">
      <c r="B488" s="47"/>
      <c r="C488" s="223" t="s">
        <v>596</v>
      </c>
      <c r="D488" s="223" t="s">
        <v>160</v>
      </c>
      <c r="E488" s="224" t="s">
        <v>597</v>
      </c>
      <c r="F488" s="225" t="s">
        <v>598</v>
      </c>
      <c r="G488" s="226" t="s">
        <v>488</v>
      </c>
      <c r="H488" s="227">
        <v>6</v>
      </c>
      <c r="I488" s="228"/>
      <c r="J488" s="229">
        <f>ROUND(I488*H488,2)</f>
        <v>0</v>
      </c>
      <c r="K488" s="225" t="s">
        <v>164</v>
      </c>
      <c r="L488" s="73"/>
      <c r="M488" s="230" t="s">
        <v>37</v>
      </c>
      <c r="N488" s="231" t="s">
        <v>51</v>
      </c>
      <c r="O488" s="48"/>
      <c r="P488" s="232">
        <f>O488*H488</f>
        <v>0</v>
      </c>
      <c r="Q488" s="232">
        <v>0.21734000000000001</v>
      </c>
      <c r="R488" s="232">
        <f>Q488*H488</f>
        <v>1.3040400000000001</v>
      </c>
      <c r="S488" s="232">
        <v>0</v>
      </c>
      <c r="T488" s="233">
        <f>S488*H488</f>
        <v>0</v>
      </c>
      <c r="AR488" s="24" t="s">
        <v>165</v>
      </c>
      <c r="AT488" s="24" t="s">
        <v>160</v>
      </c>
      <c r="AU488" s="24" t="s">
        <v>90</v>
      </c>
      <c r="AY488" s="24" t="s">
        <v>158</v>
      </c>
      <c r="BE488" s="234">
        <f>IF(N488="základní",J488,0)</f>
        <v>0</v>
      </c>
      <c r="BF488" s="234">
        <f>IF(N488="snížená",J488,0)</f>
        <v>0</v>
      </c>
      <c r="BG488" s="234">
        <f>IF(N488="zákl. přenesená",J488,0)</f>
        <v>0</v>
      </c>
      <c r="BH488" s="234">
        <f>IF(N488="sníž. přenesená",J488,0)</f>
        <v>0</v>
      </c>
      <c r="BI488" s="234">
        <f>IF(N488="nulová",J488,0)</f>
        <v>0</v>
      </c>
      <c r="BJ488" s="24" t="s">
        <v>88</v>
      </c>
      <c r="BK488" s="234">
        <f>ROUND(I488*H488,2)</f>
        <v>0</v>
      </c>
      <c r="BL488" s="24" t="s">
        <v>165</v>
      </c>
      <c r="BM488" s="24" t="s">
        <v>599</v>
      </c>
    </row>
    <row r="489" s="1" customFormat="1">
      <c r="B489" s="47"/>
      <c r="C489" s="75"/>
      <c r="D489" s="235" t="s">
        <v>167</v>
      </c>
      <c r="E489" s="75"/>
      <c r="F489" s="236" t="s">
        <v>600</v>
      </c>
      <c r="G489" s="75"/>
      <c r="H489" s="75"/>
      <c r="I489" s="193"/>
      <c r="J489" s="75"/>
      <c r="K489" s="75"/>
      <c r="L489" s="73"/>
      <c r="M489" s="237"/>
      <c r="N489" s="48"/>
      <c r="O489" s="48"/>
      <c r="P489" s="48"/>
      <c r="Q489" s="48"/>
      <c r="R489" s="48"/>
      <c r="S489" s="48"/>
      <c r="T489" s="96"/>
      <c r="AT489" s="24" t="s">
        <v>167</v>
      </c>
      <c r="AU489" s="24" t="s">
        <v>90</v>
      </c>
    </row>
    <row r="490" s="11" customFormat="1">
      <c r="B490" s="238"/>
      <c r="C490" s="239"/>
      <c r="D490" s="235" t="s">
        <v>169</v>
      </c>
      <c r="E490" s="240" t="s">
        <v>37</v>
      </c>
      <c r="F490" s="241" t="s">
        <v>112</v>
      </c>
      <c r="G490" s="239"/>
      <c r="H490" s="242">
        <v>6</v>
      </c>
      <c r="I490" s="243"/>
      <c r="J490" s="239"/>
      <c r="K490" s="239"/>
      <c r="L490" s="244"/>
      <c r="M490" s="245"/>
      <c r="N490" s="246"/>
      <c r="O490" s="246"/>
      <c r="P490" s="246"/>
      <c r="Q490" s="246"/>
      <c r="R490" s="246"/>
      <c r="S490" s="246"/>
      <c r="T490" s="247"/>
      <c r="AT490" s="248" t="s">
        <v>169</v>
      </c>
      <c r="AU490" s="248" t="s">
        <v>90</v>
      </c>
      <c r="AV490" s="11" t="s">
        <v>90</v>
      </c>
      <c r="AW490" s="11" t="s">
        <v>43</v>
      </c>
      <c r="AX490" s="11" t="s">
        <v>88</v>
      </c>
      <c r="AY490" s="248" t="s">
        <v>158</v>
      </c>
    </row>
    <row r="491" s="1" customFormat="1" ht="16.5" customHeight="1">
      <c r="B491" s="47"/>
      <c r="C491" s="281" t="s">
        <v>601</v>
      </c>
      <c r="D491" s="281" t="s">
        <v>406</v>
      </c>
      <c r="E491" s="282" t="s">
        <v>602</v>
      </c>
      <c r="F491" s="283" t="s">
        <v>603</v>
      </c>
      <c r="G491" s="284" t="s">
        <v>488</v>
      </c>
      <c r="H491" s="285">
        <v>6.0599999999999996</v>
      </c>
      <c r="I491" s="286"/>
      <c r="J491" s="287">
        <f>ROUND(I491*H491,2)</f>
        <v>0</v>
      </c>
      <c r="K491" s="283" t="s">
        <v>164</v>
      </c>
      <c r="L491" s="288"/>
      <c r="M491" s="289" t="s">
        <v>37</v>
      </c>
      <c r="N491" s="290" t="s">
        <v>51</v>
      </c>
      <c r="O491" s="48"/>
      <c r="P491" s="232">
        <f>O491*H491</f>
        <v>0</v>
      </c>
      <c r="Q491" s="232">
        <v>0.10199999999999999</v>
      </c>
      <c r="R491" s="232">
        <f>Q491*H491</f>
        <v>0.61811999999999989</v>
      </c>
      <c r="S491" s="232">
        <v>0</v>
      </c>
      <c r="T491" s="233">
        <f>S491*H491</f>
        <v>0</v>
      </c>
      <c r="AR491" s="24" t="s">
        <v>224</v>
      </c>
      <c r="AT491" s="24" t="s">
        <v>406</v>
      </c>
      <c r="AU491" s="24" t="s">
        <v>90</v>
      </c>
      <c r="AY491" s="24" t="s">
        <v>158</v>
      </c>
      <c r="BE491" s="234">
        <f>IF(N491="základní",J491,0)</f>
        <v>0</v>
      </c>
      <c r="BF491" s="234">
        <f>IF(N491="snížená",J491,0)</f>
        <v>0</v>
      </c>
      <c r="BG491" s="234">
        <f>IF(N491="zákl. přenesená",J491,0)</f>
        <v>0</v>
      </c>
      <c r="BH491" s="234">
        <f>IF(N491="sníž. přenesená",J491,0)</f>
        <v>0</v>
      </c>
      <c r="BI491" s="234">
        <f>IF(N491="nulová",J491,0)</f>
        <v>0</v>
      </c>
      <c r="BJ491" s="24" t="s">
        <v>88</v>
      </c>
      <c r="BK491" s="234">
        <f>ROUND(I491*H491,2)</f>
        <v>0</v>
      </c>
      <c r="BL491" s="24" t="s">
        <v>165</v>
      </c>
      <c r="BM491" s="24" t="s">
        <v>604</v>
      </c>
    </row>
    <row r="492" s="11" customFormat="1">
      <c r="B492" s="238"/>
      <c r="C492" s="239"/>
      <c r="D492" s="235" t="s">
        <v>169</v>
      </c>
      <c r="E492" s="240" t="s">
        <v>37</v>
      </c>
      <c r="F492" s="241" t="s">
        <v>112</v>
      </c>
      <c r="G492" s="239"/>
      <c r="H492" s="242">
        <v>6</v>
      </c>
      <c r="I492" s="243"/>
      <c r="J492" s="239"/>
      <c r="K492" s="239"/>
      <c r="L492" s="244"/>
      <c r="M492" s="245"/>
      <c r="N492" s="246"/>
      <c r="O492" s="246"/>
      <c r="P492" s="246"/>
      <c r="Q492" s="246"/>
      <c r="R492" s="246"/>
      <c r="S492" s="246"/>
      <c r="T492" s="247"/>
      <c r="AT492" s="248" t="s">
        <v>169</v>
      </c>
      <c r="AU492" s="248" t="s">
        <v>90</v>
      </c>
      <c r="AV492" s="11" t="s">
        <v>90</v>
      </c>
      <c r="AW492" s="11" t="s">
        <v>43</v>
      </c>
      <c r="AX492" s="11" t="s">
        <v>88</v>
      </c>
      <c r="AY492" s="248" t="s">
        <v>158</v>
      </c>
    </row>
    <row r="493" s="11" customFormat="1">
      <c r="B493" s="238"/>
      <c r="C493" s="239"/>
      <c r="D493" s="235" t="s">
        <v>169</v>
      </c>
      <c r="E493" s="239"/>
      <c r="F493" s="241" t="s">
        <v>605</v>
      </c>
      <c r="G493" s="239"/>
      <c r="H493" s="242">
        <v>6.0599999999999996</v>
      </c>
      <c r="I493" s="243"/>
      <c r="J493" s="239"/>
      <c r="K493" s="239"/>
      <c r="L493" s="244"/>
      <c r="M493" s="245"/>
      <c r="N493" s="246"/>
      <c r="O493" s="246"/>
      <c r="P493" s="246"/>
      <c r="Q493" s="246"/>
      <c r="R493" s="246"/>
      <c r="S493" s="246"/>
      <c r="T493" s="247"/>
      <c r="AT493" s="248" t="s">
        <v>169</v>
      </c>
      <c r="AU493" s="248" t="s">
        <v>90</v>
      </c>
      <c r="AV493" s="11" t="s">
        <v>90</v>
      </c>
      <c r="AW493" s="11" t="s">
        <v>6</v>
      </c>
      <c r="AX493" s="11" t="s">
        <v>88</v>
      </c>
      <c r="AY493" s="248" t="s">
        <v>158</v>
      </c>
    </row>
    <row r="494" s="1" customFormat="1" ht="25.5" customHeight="1">
      <c r="B494" s="47"/>
      <c r="C494" s="223" t="s">
        <v>606</v>
      </c>
      <c r="D494" s="223" t="s">
        <v>160</v>
      </c>
      <c r="E494" s="224" t="s">
        <v>607</v>
      </c>
      <c r="F494" s="225" t="s">
        <v>608</v>
      </c>
      <c r="G494" s="226" t="s">
        <v>488</v>
      </c>
      <c r="H494" s="227">
        <v>3</v>
      </c>
      <c r="I494" s="228"/>
      <c r="J494" s="229">
        <f>ROUND(I494*H494,2)</f>
        <v>0</v>
      </c>
      <c r="K494" s="225" t="s">
        <v>164</v>
      </c>
      <c r="L494" s="73"/>
      <c r="M494" s="230" t="s">
        <v>37</v>
      </c>
      <c r="N494" s="231" t="s">
        <v>51</v>
      </c>
      <c r="O494" s="48"/>
      <c r="P494" s="232">
        <f>O494*H494</f>
        <v>0</v>
      </c>
      <c r="Q494" s="232">
        <v>0</v>
      </c>
      <c r="R494" s="232">
        <f>Q494*H494</f>
        <v>0</v>
      </c>
      <c r="S494" s="232">
        <v>0.20000000000000001</v>
      </c>
      <c r="T494" s="233">
        <f>S494*H494</f>
        <v>0.60000000000000009</v>
      </c>
      <c r="AR494" s="24" t="s">
        <v>165</v>
      </c>
      <c r="AT494" s="24" t="s">
        <v>160</v>
      </c>
      <c r="AU494" s="24" t="s">
        <v>90</v>
      </c>
      <c r="AY494" s="24" t="s">
        <v>158</v>
      </c>
      <c r="BE494" s="234">
        <f>IF(N494="základní",J494,0)</f>
        <v>0</v>
      </c>
      <c r="BF494" s="234">
        <f>IF(N494="snížená",J494,0)</f>
        <v>0</v>
      </c>
      <c r="BG494" s="234">
        <f>IF(N494="zákl. přenesená",J494,0)</f>
        <v>0</v>
      </c>
      <c r="BH494" s="234">
        <f>IF(N494="sníž. přenesená",J494,0)</f>
        <v>0</v>
      </c>
      <c r="BI494" s="234">
        <f>IF(N494="nulová",J494,0)</f>
        <v>0</v>
      </c>
      <c r="BJ494" s="24" t="s">
        <v>88</v>
      </c>
      <c r="BK494" s="234">
        <f>ROUND(I494*H494,2)</f>
        <v>0</v>
      </c>
      <c r="BL494" s="24" t="s">
        <v>165</v>
      </c>
      <c r="BM494" s="24" t="s">
        <v>609</v>
      </c>
    </row>
    <row r="495" s="11" customFormat="1">
      <c r="B495" s="238"/>
      <c r="C495" s="239"/>
      <c r="D495" s="235" t="s">
        <v>169</v>
      </c>
      <c r="E495" s="240" t="s">
        <v>37</v>
      </c>
      <c r="F495" s="241" t="s">
        <v>185</v>
      </c>
      <c r="G495" s="239"/>
      <c r="H495" s="242">
        <v>3</v>
      </c>
      <c r="I495" s="243"/>
      <c r="J495" s="239"/>
      <c r="K495" s="239"/>
      <c r="L495" s="244"/>
      <c r="M495" s="245"/>
      <c r="N495" s="246"/>
      <c r="O495" s="246"/>
      <c r="P495" s="246"/>
      <c r="Q495" s="246"/>
      <c r="R495" s="246"/>
      <c r="S495" s="246"/>
      <c r="T495" s="247"/>
      <c r="AT495" s="248" t="s">
        <v>169</v>
      </c>
      <c r="AU495" s="248" t="s">
        <v>90</v>
      </c>
      <c r="AV495" s="11" t="s">
        <v>90</v>
      </c>
      <c r="AW495" s="11" t="s">
        <v>43</v>
      </c>
      <c r="AX495" s="11" t="s">
        <v>88</v>
      </c>
      <c r="AY495" s="248" t="s">
        <v>158</v>
      </c>
    </row>
    <row r="496" s="1" customFormat="1" ht="25.5" customHeight="1">
      <c r="B496" s="47"/>
      <c r="C496" s="223" t="s">
        <v>610</v>
      </c>
      <c r="D496" s="223" t="s">
        <v>160</v>
      </c>
      <c r="E496" s="224" t="s">
        <v>611</v>
      </c>
      <c r="F496" s="225" t="s">
        <v>612</v>
      </c>
      <c r="G496" s="226" t="s">
        <v>488</v>
      </c>
      <c r="H496" s="227">
        <v>34</v>
      </c>
      <c r="I496" s="228"/>
      <c r="J496" s="229">
        <f>ROUND(I496*H496,2)</f>
        <v>0</v>
      </c>
      <c r="K496" s="225" t="s">
        <v>37</v>
      </c>
      <c r="L496" s="73"/>
      <c r="M496" s="230" t="s">
        <v>37</v>
      </c>
      <c r="N496" s="231" t="s">
        <v>51</v>
      </c>
      <c r="O496" s="48"/>
      <c r="P496" s="232">
        <f>O496*H496</f>
        <v>0</v>
      </c>
      <c r="Q496" s="232">
        <v>0</v>
      </c>
      <c r="R496" s="232">
        <f>Q496*H496</f>
        <v>0</v>
      </c>
      <c r="S496" s="232">
        <v>0</v>
      </c>
      <c r="T496" s="233">
        <f>S496*H496</f>
        <v>0</v>
      </c>
      <c r="AR496" s="24" t="s">
        <v>165</v>
      </c>
      <c r="AT496" s="24" t="s">
        <v>160</v>
      </c>
      <c r="AU496" s="24" t="s">
        <v>90</v>
      </c>
      <c r="AY496" s="24" t="s">
        <v>158</v>
      </c>
      <c r="BE496" s="234">
        <f>IF(N496="základní",J496,0)</f>
        <v>0</v>
      </c>
      <c r="BF496" s="234">
        <f>IF(N496="snížená",J496,0)</f>
        <v>0</v>
      </c>
      <c r="BG496" s="234">
        <f>IF(N496="zákl. přenesená",J496,0)</f>
        <v>0</v>
      </c>
      <c r="BH496" s="234">
        <f>IF(N496="sníž. přenesená",J496,0)</f>
        <v>0</v>
      </c>
      <c r="BI496" s="234">
        <f>IF(N496="nulová",J496,0)</f>
        <v>0</v>
      </c>
      <c r="BJ496" s="24" t="s">
        <v>88</v>
      </c>
      <c r="BK496" s="234">
        <f>ROUND(I496*H496,2)</f>
        <v>0</v>
      </c>
      <c r="BL496" s="24" t="s">
        <v>165</v>
      </c>
      <c r="BM496" s="24" t="s">
        <v>613</v>
      </c>
    </row>
    <row r="497" s="11" customFormat="1">
      <c r="B497" s="238"/>
      <c r="C497" s="239"/>
      <c r="D497" s="235" t="s">
        <v>169</v>
      </c>
      <c r="E497" s="240" t="s">
        <v>37</v>
      </c>
      <c r="F497" s="241" t="s">
        <v>443</v>
      </c>
      <c r="G497" s="239"/>
      <c r="H497" s="242">
        <v>34</v>
      </c>
      <c r="I497" s="243"/>
      <c r="J497" s="239"/>
      <c r="K497" s="239"/>
      <c r="L497" s="244"/>
      <c r="M497" s="245"/>
      <c r="N497" s="246"/>
      <c r="O497" s="246"/>
      <c r="P497" s="246"/>
      <c r="Q497" s="246"/>
      <c r="R497" s="246"/>
      <c r="S497" s="246"/>
      <c r="T497" s="247"/>
      <c r="AT497" s="248" t="s">
        <v>169</v>
      </c>
      <c r="AU497" s="248" t="s">
        <v>90</v>
      </c>
      <c r="AV497" s="11" t="s">
        <v>90</v>
      </c>
      <c r="AW497" s="11" t="s">
        <v>43</v>
      </c>
      <c r="AX497" s="11" t="s">
        <v>88</v>
      </c>
      <c r="AY497" s="248" t="s">
        <v>158</v>
      </c>
    </row>
    <row r="498" s="1" customFormat="1" ht="16.5" customHeight="1">
      <c r="B498" s="47"/>
      <c r="C498" s="223" t="s">
        <v>614</v>
      </c>
      <c r="D498" s="223" t="s">
        <v>160</v>
      </c>
      <c r="E498" s="224" t="s">
        <v>615</v>
      </c>
      <c r="F498" s="225" t="s">
        <v>616</v>
      </c>
      <c r="G498" s="226" t="s">
        <v>202</v>
      </c>
      <c r="H498" s="227">
        <v>201</v>
      </c>
      <c r="I498" s="228"/>
      <c r="J498" s="229">
        <f>ROUND(I498*H498,2)</f>
        <v>0</v>
      </c>
      <c r="K498" s="225" t="s">
        <v>164</v>
      </c>
      <c r="L498" s="73"/>
      <c r="M498" s="230" t="s">
        <v>37</v>
      </c>
      <c r="N498" s="231" t="s">
        <v>51</v>
      </c>
      <c r="O498" s="48"/>
      <c r="P498" s="232">
        <f>O498*H498</f>
        <v>0</v>
      </c>
      <c r="Q498" s="232">
        <v>9.0000000000000006E-05</v>
      </c>
      <c r="R498" s="232">
        <f>Q498*H498</f>
        <v>0.018090000000000002</v>
      </c>
      <c r="S498" s="232">
        <v>0</v>
      </c>
      <c r="T498" s="233">
        <f>S498*H498</f>
        <v>0</v>
      </c>
      <c r="AR498" s="24" t="s">
        <v>165</v>
      </c>
      <c r="AT498" s="24" t="s">
        <v>160</v>
      </c>
      <c r="AU498" s="24" t="s">
        <v>90</v>
      </c>
      <c r="AY498" s="24" t="s">
        <v>158</v>
      </c>
      <c r="BE498" s="234">
        <f>IF(N498="základní",J498,0)</f>
        <v>0</v>
      </c>
      <c r="BF498" s="234">
        <f>IF(N498="snížená",J498,0)</f>
        <v>0</v>
      </c>
      <c r="BG498" s="234">
        <f>IF(N498="zákl. přenesená",J498,0)</f>
        <v>0</v>
      </c>
      <c r="BH498" s="234">
        <f>IF(N498="sníž. přenesená",J498,0)</f>
        <v>0</v>
      </c>
      <c r="BI498" s="234">
        <f>IF(N498="nulová",J498,0)</f>
        <v>0</v>
      </c>
      <c r="BJ498" s="24" t="s">
        <v>88</v>
      </c>
      <c r="BK498" s="234">
        <f>ROUND(I498*H498,2)</f>
        <v>0</v>
      </c>
      <c r="BL498" s="24" t="s">
        <v>165</v>
      </c>
      <c r="BM498" s="24" t="s">
        <v>617</v>
      </c>
    </row>
    <row r="499" s="11" customFormat="1">
      <c r="B499" s="238"/>
      <c r="C499" s="239"/>
      <c r="D499" s="235" t="s">
        <v>169</v>
      </c>
      <c r="E499" s="240" t="s">
        <v>37</v>
      </c>
      <c r="F499" s="241" t="s">
        <v>458</v>
      </c>
      <c r="G499" s="239"/>
      <c r="H499" s="242">
        <v>207.5</v>
      </c>
      <c r="I499" s="243"/>
      <c r="J499" s="239"/>
      <c r="K499" s="239"/>
      <c r="L499" s="244"/>
      <c r="M499" s="245"/>
      <c r="N499" s="246"/>
      <c r="O499" s="246"/>
      <c r="P499" s="246"/>
      <c r="Q499" s="246"/>
      <c r="R499" s="246"/>
      <c r="S499" s="246"/>
      <c r="T499" s="247"/>
      <c r="AT499" s="248" t="s">
        <v>169</v>
      </c>
      <c r="AU499" s="248" t="s">
        <v>90</v>
      </c>
      <c r="AV499" s="11" t="s">
        <v>90</v>
      </c>
      <c r="AW499" s="11" t="s">
        <v>43</v>
      </c>
      <c r="AX499" s="11" t="s">
        <v>80</v>
      </c>
      <c r="AY499" s="248" t="s">
        <v>158</v>
      </c>
    </row>
    <row r="500" s="13" customFormat="1">
      <c r="B500" s="260"/>
      <c r="C500" s="261"/>
      <c r="D500" s="235" t="s">
        <v>169</v>
      </c>
      <c r="E500" s="262" t="s">
        <v>37</v>
      </c>
      <c r="F500" s="263" t="s">
        <v>428</v>
      </c>
      <c r="G500" s="261"/>
      <c r="H500" s="262" t="s">
        <v>37</v>
      </c>
      <c r="I500" s="264"/>
      <c r="J500" s="261"/>
      <c r="K500" s="261"/>
      <c r="L500" s="265"/>
      <c r="M500" s="266"/>
      <c r="N500" s="267"/>
      <c r="O500" s="267"/>
      <c r="P500" s="267"/>
      <c r="Q500" s="267"/>
      <c r="R500" s="267"/>
      <c r="S500" s="267"/>
      <c r="T500" s="268"/>
      <c r="AT500" s="269" t="s">
        <v>169</v>
      </c>
      <c r="AU500" s="269" t="s">
        <v>90</v>
      </c>
      <c r="AV500" s="13" t="s">
        <v>88</v>
      </c>
      <c r="AW500" s="13" t="s">
        <v>43</v>
      </c>
      <c r="AX500" s="13" t="s">
        <v>80</v>
      </c>
      <c r="AY500" s="269" t="s">
        <v>158</v>
      </c>
    </row>
    <row r="501" s="11" customFormat="1">
      <c r="B501" s="238"/>
      <c r="C501" s="239"/>
      <c r="D501" s="235" t="s">
        <v>169</v>
      </c>
      <c r="E501" s="240" t="s">
        <v>37</v>
      </c>
      <c r="F501" s="241" t="s">
        <v>513</v>
      </c>
      <c r="G501" s="239"/>
      <c r="H501" s="242">
        <v>-5.2000000000000002</v>
      </c>
      <c r="I501" s="243"/>
      <c r="J501" s="239"/>
      <c r="K501" s="239"/>
      <c r="L501" s="244"/>
      <c r="M501" s="245"/>
      <c r="N501" s="246"/>
      <c r="O501" s="246"/>
      <c r="P501" s="246"/>
      <c r="Q501" s="246"/>
      <c r="R501" s="246"/>
      <c r="S501" s="246"/>
      <c r="T501" s="247"/>
      <c r="AT501" s="248" t="s">
        <v>169</v>
      </c>
      <c r="AU501" s="248" t="s">
        <v>90</v>
      </c>
      <c r="AV501" s="11" t="s">
        <v>90</v>
      </c>
      <c r="AW501" s="11" t="s">
        <v>43</v>
      </c>
      <c r="AX501" s="11" t="s">
        <v>80</v>
      </c>
      <c r="AY501" s="248" t="s">
        <v>158</v>
      </c>
    </row>
    <row r="502" s="11" customFormat="1">
      <c r="B502" s="238"/>
      <c r="C502" s="239"/>
      <c r="D502" s="235" t="s">
        <v>169</v>
      </c>
      <c r="E502" s="240" t="s">
        <v>37</v>
      </c>
      <c r="F502" s="241" t="s">
        <v>514</v>
      </c>
      <c r="G502" s="239"/>
      <c r="H502" s="242">
        <v>-1.3</v>
      </c>
      <c r="I502" s="243"/>
      <c r="J502" s="239"/>
      <c r="K502" s="239"/>
      <c r="L502" s="244"/>
      <c r="M502" s="245"/>
      <c r="N502" s="246"/>
      <c r="O502" s="246"/>
      <c r="P502" s="246"/>
      <c r="Q502" s="246"/>
      <c r="R502" s="246"/>
      <c r="S502" s="246"/>
      <c r="T502" s="247"/>
      <c r="AT502" s="248" t="s">
        <v>169</v>
      </c>
      <c r="AU502" s="248" t="s">
        <v>90</v>
      </c>
      <c r="AV502" s="11" t="s">
        <v>90</v>
      </c>
      <c r="AW502" s="11" t="s">
        <v>43</v>
      </c>
      <c r="AX502" s="11" t="s">
        <v>80</v>
      </c>
      <c r="AY502" s="248" t="s">
        <v>158</v>
      </c>
    </row>
    <row r="503" s="12" customFormat="1">
      <c r="B503" s="249"/>
      <c r="C503" s="250"/>
      <c r="D503" s="235" t="s">
        <v>169</v>
      </c>
      <c r="E503" s="251" t="s">
        <v>37</v>
      </c>
      <c r="F503" s="252" t="s">
        <v>180</v>
      </c>
      <c r="G503" s="250"/>
      <c r="H503" s="253">
        <v>201</v>
      </c>
      <c r="I503" s="254"/>
      <c r="J503" s="250"/>
      <c r="K503" s="250"/>
      <c r="L503" s="255"/>
      <c r="M503" s="256"/>
      <c r="N503" s="257"/>
      <c r="O503" s="257"/>
      <c r="P503" s="257"/>
      <c r="Q503" s="257"/>
      <c r="R503" s="257"/>
      <c r="S503" s="257"/>
      <c r="T503" s="258"/>
      <c r="AT503" s="259" t="s">
        <v>169</v>
      </c>
      <c r="AU503" s="259" t="s">
        <v>90</v>
      </c>
      <c r="AV503" s="12" t="s">
        <v>165</v>
      </c>
      <c r="AW503" s="12" t="s">
        <v>43</v>
      </c>
      <c r="AX503" s="12" t="s">
        <v>88</v>
      </c>
      <c r="AY503" s="259" t="s">
        <v>158</v>
      </c>
    </row>
    <row r="504" s="10" customFormat="1" ht="29.88" customHeight="1">
      <c r="B504" s="207"/>
      <c r="C504" s="208"/>
      <c r="D504" s="209" t="s">
        <v>79</v>
      </c>
      <c r="E504" s="221" t="s">
        <v>228</v>
      </c>
      <c r="F504" s="221" t="s">
        <v>618</v>
      </c>
      <c r="G504" s="208"/>
      <c r="H504" s="208"/>
      <c r="I504" s="211"/>
      <c r="J504" s="222">
        <f>BK504</f>
        <v>0</v>
      </c>
      <c r="K504" s="208"/>
      <c r="L504" s="213"/>
      <c r="M504" s="214"/>
      <c r="N504" s="215"/>
      <c r="O504" s="215"/>
      <c r="P504" s="216">
        <f>SUM(P505:P517)</f>
        <v>0</v>
      </c>
      <c r="Q504" s="215"/>
      <c r="R504" s="216">
        <f>SUM(R505:R517)</f>
        <v>0</v>
      </c>
      <c r="S504" s="215"/>
      <c r="T504" s="217">
        <f>SUM(T505:T517)</f>
        <v>0</v>
      </c>
      <c r="AR504" s="218" t="s">
        <v>88</v>
      </c>
      <c r="AT504" s="219" t="s">
        <v>79</v>
      </c>
      <c r="AU504" s="219" t="s">
        <v>88</v>
      </c>
      <c r="AY504" s="218" t="s">
        <v>158</v>
      </c>
      <c r="BK504" s="220">
        <f>SUM(BK505:BK517)</f>
        <v>0</v>
      </c>
    </row>
    <row r="505" s="1" customFormat="1" ht="25.5" customHeight="1">
      <c r="B505" s="47"/>
      <c r="C505" s="223" t="s">
        <v>619</v>
      </c>
      <c r="D505" s="223" t="s">
        <v>160</v>
      </c>
      <c r="E505" s="224" t="s">
        <v>620</v>
      </c>
      <c r="F505" s="225" t="s">
        <v>621</v>
      </c>
      <c r="G505" s="226" t="s">
        <v>202</v>
      </c>
      <c r="H505" s="227">
        <v>425.89999999999998</v>
      </c>
      <c r="I505" s="228"/>
      <c r="J505" s="229">
        <f>ROUND(I505*H505,2)</f>
        <v>0</v>
      </c>
      <c r="K505" s="225" t="s">
        <v>164</v>
      </c>
      <c r="L505" s="73"/>
      <c r="M505" s="230" t="s">
        <v>37</v>
      </c>
      <c r="N505" s="231" t="s">
        <v>51</v>
      </c>
      <c r="O505" s="48"/>
      <c r="P505" s="232">
        <f>O505*H505</f>
        <v>0</v>
      </c>
      <c r="Q505" s="232">
        <v>0</v>
      </c>
      <c r="R505" s="232">
        <f>Q505*H505</f>
        <v>0</v>
      </c>
      <c r="S505" s="232">
        <v>0</v>
      </c>
      <c r="T505" s="233">
        <f>S505*H505</f>
        <v>0</v>
      </c>
      <c r="AR505" s="24" t="s">
        <v>165</v>
      </c>
      <c r="AT505" s="24" t="s">
        <v>160</v>
      </c>
      <c r="AU505" s="24" t="s">
        <v>90</v>
      </c>
      <c r="AY505" s="24" t="s">
        <v>158</v>
      </c>
      <c r="BE505" s="234">
        <f>IF(N505="základní",J505,0)</f>
        <v>0</v>
      </c>
      <c r="BF505" s="234">
        <f>IF(N505="snížená",J505,0)</f>
        <v>0</v>
      </c>
      <c r="BG505" s="234">
        <f>IF(N505="zákl. přenesená",J505,0)</f>
        <v>0</v>
      </c>
      <c r="BH505" s="234">
        <f>IF(N505="sníž. přenesená",J505,0)</f>
        <v>0</v>
      </c>
      <c r="BI505" s="234">
        <f>IF(N505="nulová",J505,0)</f>
        <v>0</v>
      </c>
      <c r="BJ505" s="24" t="s">
        <v>88</v>
      </c>
      <c r="BK505" s="234">
        <f>ROUND(I505*H505,2)</f>
        <v>0</v>
      </c>
      <c r="BL505" s="24" t="s">
        <v>165</v>
      </c>
      <c r="BM505" s="24" t="s">
        <v>622</v>
      </c>
    </row>
    <row r="506" s="1" customFormat="1">
      <c r="B506" s="47"/>
      <c r="C506" s="75"/>
      <c r="D506" s="235" t="s">
        <v>167</v>
      </c>
      <c r="E506" s="75"/>
      <c r="F506" s="236" t="s">
        <v>623</v>
      </c>
      <c r="G506" s="75"/>
      <c r="H506" s="75"/>
      <c r="I506" s="193"/>
      <c r="J506" s="75"/>
      <c r="K506" s="75"/>
      <c r="L506" s="73"/>
      <c r="M506" s="237"/>
      <c r="N506" s="48"/>
      <c r="O506" s="48"/>
      <c r="P506" s="48"/>
      <c r="Q506" s="48"/>
      <c r="R506" s="48"/>
      <c r="S506" s="48"/>
      <c r="T506" s="96"/>
      <c r="AT506" s="24" t="s">
        <v>167</v>
      </c>
      <c r="AU506" s="24" t="s">
        <v>90</v>
      </c>
    </row>
    <row r="507" s="11" customFormat="1">
      <c r="B507" s="238"/>
      <c r="C507" s="239"/>
      <c r="D507" s="235" t="s">
        <v>169</v>
      </c>
      <c r="E507" s="240" t="s">
        <v>37</v>
      </c>
      <c r="F507" s="241" t="s">
        <v>221</v>
      </c>
      <c r="G507" s="239"/>
      <c r="H507" s="242">
        <v>196</v>
      </c>
      <c r="I507" s="243"/>
      <c r="J507" s="239"/>
      <c r="K507" s="239"/>
      <c r="L507" s="244"/>
      <c r="M507" s="245"/>
      <c r="N507" s="246"/>
      <c r="O507" s="246"/>
      <c r="P507" s="246"/>
      <c r="Q507" s="246"/>
      <c r="R507" s="246"/>
      <c r="S507" s="246"/>
      <c r="T507" s="247"/>
      <c r="AT507" s="248" t="s">
        <v>169</v>
      </c>
      <c r="AU507" s="248" t="s">
        <v>90</v>
      </c>
      <c r="AV507" s="11" t="s">
        <v>90</v>
      </c>
      <c r="AW507" s="11" t="s">
        <v>43</v>
      </c>
      <c r="AX507" s="11" t="s">
        <v>80</v>
      </c>
      <c r="AY507" s="248" t="s">
        <v>158</v>
      </c>
    </row>
    <row r="508" s="11" customFormat="1">
      <c r="B508" s="238"/>
      <c r="C508" s="239"/>
      <c r="D508" s="235" t="s">
        <v>169</v>
      </c>
      <c r="E508" s="240" t="s">
        <v>37</v>
      </c>
      <c r="F508" s="241" t="s">
        <v>506</v>
      </c>
      <c r="G508" s="239"/>
      <c r="H508" s="242">
        <v>1.8</v>
      </c>
      <c r="I508" s="243"/>
      <c r="J508" s="239"/>
      <c r="K508" s="239"/>
      <c r="L508" s="244"/>
      <c r="M508" s="245"/>
      <c r="N508" s="246"/>
      <c r="O508" s="246"/>
      <c r="P508" s="246"/>
      <c r="Q508" s="246"/>
      <c r="R508" s="246"/>
      <c r="S508" s="246"/>
      <c r="T508" s="247"/>
      <c r="AT508" s="248" t="s">
        <v>169</v>
      </c>
      <c r="AU508" s="248" t="s">
        <v>90</v>
      </c>
      <c r="AV508" s="11" t="s">
        <v>90</v>
      </c>
      <c r="AW508" s="11" t="s">
        <v>43</v>
      </c>
      <c r="AX508" s="11" t="s">
        <v>80</v>
      </c>
      <c r="AY508" s="248" t="s">
        <v>158</v>
      </c>
    </row>
    <row r="509" s="11" customFormat="1">
      <c r="B509" s="238"/>
      <c r="C509" s="239"/>
      <c r="D509" s="235" t="s">
        <v>169</v>
      </c>
      <c r="E509" s="240" t="s">
        <v>37</v>
      </c>
      <c r="F509" s="241" t="s">
        <v>172</v>
      </c>
      <c r="G509" s="239"/>
      <c r="H509" s="242">
        <v>1.8</v>
      </c>
      <c r="I509" s="243"/>
      <c r="J509" s="239"/>
      <c r="K509" s="239"/>
      <c r="L509" s="244"/>
      <c r="M509" s="245"/>
      <c r="N509" s="246"/>
      <c r="O509" s="246"/>
      <c r="P509" s="246"/>
      <c r="Q509" s="246"/>
      <c r="R509" s="246"/>
      <c r="S509" s="246"/>
      <c r="T509" s="247"/>
      <c r="AT509" s="248" t="s">
        <v>169</v>
      </c>
      <c r="AU509" s="248" t="s">
        <v>90</v>
      </c>
      <c r="AV509" s="11" t="s">
        <v>90</v>
      </c>
      <c r="AW509" s="11" t="s">
        <v>43</v>
      </c>
      <c r="AX509" s="11" t="s">
        <v>80</v>
      </c>
      <c r="AY509" s="248" t="s">
        <v>158</v>
      </c>
    </row>
    <row r="510" s="11" customFormat="1">
      <c r="B510" s="238"/>
      <c r="C510" s="239"/>
      <c r="D510" s="235" t="s">
        <v>169</v>
      </c>
      <c r="E510" s="240" t="s">
        <v>37</v>
      </c>
      <c r="F510" s="241" t="s">
        <v>173</v>
      </c>
      <c r="G510" s="239"/>
      <c r="H510" s="242">
        <v>1.8</v>
      </c>
      <c r="I510" s="243"/>
      <c r="J510" s="239"/>
      <c r="K510" s="239"/>
      <c r="L510" s="244"/>
      <c r="M510" s="245"/>
      <c r="N510" s="246"/>
      <c r="O510" s="246"/>
      <c r="P510" s="246"/>
      <c r="Q510" s="246"/>
      <c r="R510" s="246"/>
      <c r="S510" s="246"/>
      <c r="T510" s="247"/>
      <c r="AT510" s="248" t="s">
        <v>169</v>
      </c>
      <c r="AU510" s="248" t="s">
        <v>90</v>
      </c>
      <c r="AV510" s="11" t="s">
        <v>90</v>
      </c>
      <c r="AW510" s="11" t="s">
        <v>43</v>
      </c>
      <c r="AX510" s="11" t="s">
        <v>80</v>
      </c>
      <c r="AY510" s="248" t="s">
        <v>158</v>
      </c>
    </row>
    <row r="511" s="11" customFormat="1">
      <c r="B511" s="238"/>
      <c r="C511" s="239"/>
      <c r="D511" s="235" t="s">
        <v>169</v>
      </c>
      <c r="E511" s="240" t="s">
        <v>37</v>
      </c>
      <c r="F511" s="241" t="s">
        <v>624</v>
      </c>
      <c r="G511" s="239"/>
      <c r="H511" s="242">
        <v>84</v>
      </c>
      <c r="I511" s="243"/>
      <c r="J511" s="239"/>
      <c r="K511" s="239"/>
      <c r="L511" s="244"/>
      <c r="M511" s="245"/>
      <c r="N511" s="246"/>
      <c r="O511" s="246"/>
      <c r="P511" s="246"/>
      <c r="Q511" s="246"/>
      <c r="R511" s="246"/>
      <c r="S511" s="246"/>
      <c r="T511" s="247"/>
      <c r="AT511" s="248" t="s">
        <v>169</v>
      </c>
      <c r="AU511" s="248" t="s">
        <v>90</v>
      </c>
      <c r="AV511" s="11" t="s">
        <v>90</v>
      </c>
      <c r="AW511" s="11" t="s">
        <v>43</v>
      </c>
      <c r="AX511" s="11" t="s">
        <v>80</v>
      </c>
      <c r="AY511" s="248" t="s">
        <v>158</v>
      </c>
    </row>
    <row r="512" s="11" customFormat="1">
      <c r="B512" s="238"/>
      <c r="C512" s="239"/>
      <c r="D512" s="235" t="s">
        <v>169</v>
      </c>
      <c r="E512" s="240" t="s">
        <v>37</v>
      </c>
      <c r="F512" s="241" t="s">
        <v>175</v>
      </c>
      <c r="G512" s="239"/>
      <c r="H512" s="242">
        <v>1.3999999999999999</v>
      </c>
      <c r="I512" s="243"/>
      <c r="J512" s="239"/>
      <c r="K512" s="239"/>
      <c r="L512" s="244"/>
      <c r="M512" s="245"/>
      <c r="N512" s="246"/>
      <c r="O512" s="246"/>
      <c r="P512" s="246"/>
      <c r="Q512" s="246"/>
      <c r="R512" s="246"/>
      <c r="S512" s="246"/>
      <c r="T512" s="247"/>
      <c r="AT512" s="248" t="s">
        <v>169</v>
      </c>
      <c r="AU512" s="248" t="s">
        <v>90</v>
      </c>
      <c r="AV512" s="11" t="s">
        <v>90</v>
      </c>
      <c r="AW512" s="11" t="s">
        <v>43</v>
      </c>
      <c r="AX512" s="11" t="s">
        <v>80</v>
      </c>
      <c r="AY512" s="248" t="s">
        <v>158</v>
      </c>
    </row>
    <row r="513" s="11" customFormat="1">
      <c r="B513" s="238"/>
      <c r="C513" s="239"/>
      <c r="D513" s="235" t="s">
        <v>169</v>
      </c>
      <c r="E513" s="240" t="s">
        <v>37</v>
      </c>
      <c r="F513" s="241" t="s">
        <v>625</v>
      </c>
      <c r="G513" s="239"/>
      <c r="H513" s="242">
        <v>70</v>
      </c>
      <c r="I513" s="243"/>
      <c r="J513" s="239"/>
      <c r="K513" s="239"/>
      <c r="L513" s="244"/>
      <c r="M513" s="245"/>
      <c r="N513" s="246"/>
      <c r="O513" s="246"/>
      <c r="P513" s="246"/>
      <c r="Q513" s="246"/>
      <c r="R513" s="246"/>
      <c r="S513" s="246"/>
      <c r="T513" s="247"/>
      <c r="AT513" s="248" t="s">
        <v>169</v>
      </c>
      <c r="AU513" s="248" t="s">
        <v>90</v>
      </c>
      <c r="AV513" s="11" t="s">
        <v>90</v>
      </c>
      <c r="AW513" s="11" t="s">
        <v>43</v>
      </c>
      <c r="AX513" s="11" t="s">
        <v>80</v>
      </c>
      <c r="AY513" s="248" t="s">
        <v>158</v>
      </c>
    </row>
    <row r="514" s="11" customFormat="1">
      <c r="B514" s="238"/>
      <c r="C514" s="239"/>
      <c r="D514" s="235" t="s">
        <v>169</v>
      </c>
      <c r="E514" s="240" t="s">
        <v>37</v>
      </c>
      <c r="F514" s="241" t="s">
        <v>177</v>
      </c>
      <c r="G514" s="239"/>
      <c r="H514" s="242">
        <v>1.3999999999999999</v>
      </c>
      <c r="I514" s="243"/>
      <c r="J514" s="239"/>
      <c r="K514" s="239"/>
      <c r="L514" s="244"/>
      <c r="M514" s="245"/>
      <c r="N514" s="246"/>
      <c r="O514" s="246"/>
      <c r="P514" s="246"/>
      <c r="Q514" s="246"/>
      <c r="R514" s="246"/>
      <c r="S514" s="246"/>
      <c r="T514" s="247"/>
      <c r="AT514" s="248" t="s">
        <v>169</v>
      </c>
      <c r="AU514" s="248" t="s">
        <v>90</v>
      </c>
      <c r="AV514" s="11" t="s">
        <v>90</v>
      </c>
      <c r="AW514" s="11" t="s">
        <v>43</v>
      </c>
      <c r="AX514" s="11" t="s">
        <v>80</v>
      </c>
      <c r="AY514" s="248" t="s">
        <v>158</v>
      </c>
    </row>
    <row r="515" s="11" customFormat="1">
      <c r="B515" s="238"/>
      <c r="C515" s="239"/>
      <c r="D515" s="235" t="s">
        <v>169</v>
      </c>
      <c r="E515" s="240" t="s">
        <v>37</v>
      </c>
      <c r="F515" s="241" t="s">
        <v>626</v>
      </c>
      <c r="G515" s="239"/>
      <c r="H515" s="242">
        <v>65</v>
      </c>
      <c r="I515" s="243"/>
      <c r="J515" s="239"/>
      <c r="K515" s="239"/>
      <c r="L515" s="244"/>
      <c r="M515" s="245"/>
      <c r="N515" s="246"/>
      <c r="O515" s="246"/>
      <c r="P515" s="246"/>
      <c r="Q515" s="246"/>
      <c r="R515" s="246"/>
      <c r="S515" s="246"/>
      <c r="T515" s="247"/>
      <c r="AT515" s="248" t="s">
        <v>169</v>
      </c>
      <c r="AU515" s="248" t="s">
        <v>90</v>
      </c>
      <c r="AV515" s="11" t="s">
        <v>90</v>
      </c>
      <c r="AW515" s="11" t="s">
        <v>43</v>
      </c>
      <c r="AX515" s="11" t="s">
        <v>80</v>
      </c>
      <c r="AY515" s="248" t="s">
        <v>158</v>
      </c>
    </row>
    <row r="516" s="11" customFormat="1">
      <c r="B516" s="238"/>
      <c r="C516" s="239"/>
      <c r="D516" s="235" t="s">
        <v>169</v>
      </c>
      <c r="E516" s="240" t="s">
        <v>37</v>
      </c>
      <c r="F516" s="241" t="s">
        <v>179</v>
      </c>
      <c r="G516" s="239"/>
      <c r="H516" s="242">
        <v>2.7000000000000002</v>
      </c>
      <c r="I516" s="243"/>
      <c r="J516" s="239"/>
      <c r="K516" s="239"/>
      <c r="L516" s="244"/>
      <c r="M516" s="245"/>
      <c r="N516" s="246"/>
      <c r="O516" s="246"/>
      <c r="P516" s="246"/>
      <c r="Q516" s="246"/>
      <c r="R516" s="246"/>
      <c r="S516" s="246"/>
      <c r="T516" s="247"/>
      <c r="AT516" s="248" t="s">
        <v>169</v>
      </c>
      <c r="AU516" s="248" t="s">
        <v>90</v>
      </c>
      <c r="AV516" s="11" t="s">
        <v>90</v>
      </c>
      <c r="AW516" s="11" t="s">
        <v>43</v>
      </c>
      <c r="AX516" s="11" t="s">
        <v>80</v>
      </c>
      <c r="AY516" s="248" t="s">
        <v>158</v>
      </c>
    </row>
    <row r="517" s="12" customFormat="1">
      <c r="B517" s="249"/>
      <c r="C517" s="250"/>
      <c r="D517" s="235" t="s">
        <v>169</v>
      </c>
      <c r="E517" s="251" t="s">
        <v>37</v>
      </c>
      <c r="F517" s="252" t="s">
        <v>180</v>
      </c>
      <c r="G517" s="250"/>
      <c r="H517" s="253">
        <v>425.89999999999998</v>
      </c>
      <c r="I517" s="254"/>
      <c r="J517" s="250"/>
      <c r="K517" s="250"/>
      <c r="L517" s="255"/>
      <c r="M517" s="256"/>
      <c r="N517" s="257"/>
      <c r="O517" s="257"/>
      <c r="P517" s="257"/>
      <c r="Q517" s="257"/>
      <c r="R517" s="257"/>
      <c r="S517" s="257"/>
      <c r="T517" s="258"/>
      <c r="AT517" s="259" t="s">
        <v>169</v>
      </c>
      <c r="AU517" s="259" t="s">
        <v>90</v>
      </c>
      <c r="AV517" s="12" t="s">
        <v>165</v>
      </c>
      <c r="AW517" s="12" t="s">
        <v>43</v>
      </c>
      <c r="AX517" s="12" t="s">
        <v>88</v>
      </c>
      <c r="AY517" s="259" t="s">
        <v>158</v>
      </c>
    </row>
    <row r="518" s="10" customFormat="1" ht="29.88" customHeight="1">
      <c r="B518" s="207"/>
      <c r="C518" s="208"/>
      <c r="D518" s="209" t="s">
        <v>79</v>
      </c>
      <c r="E518" s="221" t="s">
        <v>627</v>
      </c>
      <c r="F518" s="221" t="s">
        <v>628</v>
      </c>
      <c r="G518" s="208"/>
      <c r="H518" s="208"/>
      <c r="I518" s="211"/>
      <c r="J518" s="222">
        <f>BK518</f>
        <v>0</v>
      </c>
      <c r="K518" s="208"/>
      <c r="L518" s="213"/>
      <c r="M518" s="214"/>
      <c r="N518" s="215"/>
      <c r="O518" s="215"/>
      <c r="P518" s="216">
        <f>SUM(P519:P534)</f>
        <v>0</v>
      </c>
      <c r="Q518" s="215"/>
      <c r="R518" s="216">
        <f>SUM(R519:R534)</f>
        <v>0</v>
      </c>
      <c r="S518" s="215"/>
      <c r="T518" s="217">
        <f>SUM(T519:T534)</f>
        <v>0</v>
      </c>
      <c r="AR518" s="218" t="s">
        <v>88</v>
      </c>
      <c r="AT518" s="219" t="s">
        <v>79</v>
      </c>
      <c r="AU518" s="219" t="s">
        <v>88</v>
      </c>
      <c r="AY518" s="218" t="s">
        <v>158</v>
      </c>
      <c r="BK518" s="220">
        <f>SUM(BK519:BK534)</f>
        <v>0</v>
      </c>
    </row>
    <row r="519" s="1" customFormat="1" ht="25.5" customHeight="1">
      <c r="B519" s="47"/>
      <c r="C519" s="223" t="s">
        <v>629</v>
      </c>
      <c r="D519" s="223" t="s">
        <v>160</v>
      </c>
      <c r="E519" s="224" t="s">
        <v>630</v>
      </c>
      <c r="F519" s="225" t="s">
        <v>631</v>
      </c>
      <c r="G519" s="226" t="s">
        <v>386</v>
      </c>
      <c r="H519" s="227">
        <v>355.90100000000001</v>
      </c>
      <c r="I519" s="228"/>
      <c r="J519" s="229">
        <f>ROUND(I519*H519,2)</f>
        <v>0</v>
      </c>
      <c r="K519" s="225" t="s">
        <v>164</v>
      </c>
      <c r="L519" s="73"/>
      <c r="M519" s="230" t="s">
        <v>37</v>
      </c>
      <c r="N519" s="231" t="s">
        <v>51</v>
      </c>
      <c r="O519" s="48"/>
      <c r="P519" s="232">
        <f>O519*H519</f>
        <v>0</v>
      </c>
      <c r="Q519" s="232">
        <v>0</v>
      </c>
      <c r="R519" s="232">
        <f>Q519*H519</f>
        <v>0</v>
      </c>
      <c r="S519" s="232">
        <v>0</v>
      </c>
      <c r="T519" s="233">
        <f>S519*H519</f>
        <v>0</v>
      </c>
      <c r="AR519" s="24" t="s">
        <v>165</v>
      </c>
      <c r="AT519" s="24" t="s">
        <v>160</v>
      </c>
      <c r="AU519" s="24" t="s">
        <v>90</v>
      </c>
      <c r="AY519" s="24" t="s">
        <v>158</v>
      </c>
      <c r="BE519" s="234">
        <f>IF(N519="základní",J519,0)</f>
        <v>0</v>
      </c>
      <c r="BF519" s="234">
        <f>IF(N519="snížená",J519,0)</f>
        <v>0</v>
      </c>
      <c r="BG519" s="234">
        <f>IF(N519="zákl. přenesená",J519,0)</f>
        <v>0</v>
      </c>
      <c r="BH519" s="234">
        <f>IF(N519="sníž. přenesená",J519,0)</f>
        <v>0</v>
      </c>
      <c r="BI519" s="234">
        <f>IF(N519="nulová",J519,0)</f>
        <v>0</v>
      </c>
      <c r="BJ519" s="24" t="s">
        <v>88</v>
      </c>
      <c r="BK519" s="234">
        <f>ROUND(I519*H519,2)</f>
        <v>0</v>
      </c>
      <c r="BL519" s="24" t="s">
        <v>165</v>
      </c>
      <c r="BM519" s="24" t="s">
        <v>632</v>
      </c>
    </row>
    <row r="520" s="1" customFormat="1">
      <c r="B520" s="47"/>
      <c r="C520" s="75"/>
      <c r="D520" s="235" t="s">
        <v>167</v>
      </c>
      <c r="E520" s="75"/>
      <c r="F520" s="236" t="s">
        <v>633</v>
      </c>
      <c r="G520" s="75"/>
      <c r="H520" s="75"/>
      <c r="I520" s="193"/>
      <c r="J520" s="75"/>
      <c r="K520" s="75"/>
      <c r="L520" s="73"/>
      <c r="M520" s="237"/>
      <c r="N520" s="48"/>
      <c r="O520" s="48"/>
      <c r="P520" s="48"/>
      <c r="Q520" s="48"/>
      <c r="R520" s="48"/>
      <c r="S520" s="48"/>
      <c r="T520" s="96"/>
      <c r="AT520" s="24" t="s">
        <v>167</v>
      </c>
      <c r="AU520" s="24" t="s">
        <v>90</v>
      </c>
    </row>
    <row r="521" s="1" customFormat="1" ht="25.5" customHeight="1">
      <c r="B521" s="47"/>
      <c r="C521" s="223" t="s">
        <v>634</v>
      </c>
      <c r="D521" s="223" t="s">
        <v>160</v>
      </c>
      <c r="E521" s="224" t="s">
        <v>635</v>
      </c>
      <c r="F521" s="225" t="s">
        <v>636</v>
      </c>
      <c r="G521" s="226" t="s">
        <v>386</v>
      </c>
      <c r="H521" s="227">
        <v>3203.1089999999999</v>
      </c>
      <c r="I521" s="228"/>
      <c r="J521" s="229">
        <f>ROUND(I521*H521,2)</f>
        <v>0</v>
      </c>
      <c r="K521" s="225" t="s">
        <v>164</v>
      </c>
      <c r="L521" s="73"/>
      <c r="M521" s="230" t="s">
        <v>37</v>
      </c>
      <c r="N521" s="231" t="s">
        <v>51</v>
      </c>
      <c r="O521" s="48"/>
      <c r="P521" s="232">
        <f>O521*H521</f>
        <v>0</v>
      </c>
      <c r="Q521" s="232">
        <v>0</v>
      </c>
      <c r="R521" s="232">
        <f>Q521*H521</f>
        <v>0</v>
      </c>
      <c r="S521" s="232">
        <v>0</v>
      </c>
      <c r="T521" s="233">
        <f>S521*H521</f>
        <v>0</v>
      </c>
      <c r="AR521" s="24" t="s">
        <v>165</v>
      </c>
      <c r="AT521" s="24" t="s">
        <v>160</v>
      </c>
      <c r="AU521" s="24" t="s">
        <v>90</v>
      </c>
      <c r="AY521" s="24" t="s">
        <v>158</v>
      </c>
      <c r="BE521" s="234">
        <f>IF(N521="základní",J521,0)</f>
        <v>0</v>
      </c>
      <c r="BF521" s="234">
        <f>IF(N521="snížená",J521,0)</f>
        <v>0</v>
      </c>
      <c r="BG521" s="234">
        <f>IF(N521="zákl. přenesená",J521,0)</f>
        <v>0</v>
      </c>
      <c r="BH521" s="234">
        <f>IF(N521="sníž. přenesená",J521,0)</f>
        <v>0</v>
      </c>
      <c r="BI521" s="234">
        <f>IF(N521="nulová",J521,0)</f>
        <v>0</v>
      </c>
      <c r="BJ521" s="24" t="s">
        <v>88</v>
      </c>
      <c r="BK521" s="234">
        <f>ROUND(I521*H521,2)</f>
        <v>0</v>
      </c>
      <c r="BL521" s="24" t="s">
        <v>165</v>
      </c>
      <c r="BM521" s="24" t="s">
        <v>637</v>
      </c>
    </row>
    <row r="522" s="1" customFormat="1">
      <c r="B522" s="47"/>
      <c r="C522" s="75"/>
      <c r="D522" s="235" t="s">
        <v>167</v>
      </c>
      <c r="E522" s="75"/>
      <c r="F522" s="236" t="s">
        <v>633</v>
      </c>
      <c r="G522" s="75"/>
      <c r="H522" s="75"/>
      <c r="I522" s="193"/>
      <c r="J522" s="75"/>
      <c r="K522" s="75"/>
      <c r="L522" s="73"/>
      <c r="M522" s="237"/>
      <c r="N522" s="48"/>
      <c r="O522" s="48"/>
      <c r="P522" s="48"/>
      <c r="Q522" s="48"/>
      <c r="R522" s="48"/>
      <c r="S522" s="48"/>
      <c r="T522" s="96"/>
      <c r="AT522" s="24" t="s">
        <v>167</v>
      </c>
      <c r="AU522" s="24" t="s">
        <v>90</v>
      </c>
    </row>
    <row r="523" s="11" customFormat="1">
      <c r="B523" s="238"/>
      <c r="C523" s="239"/>
      <c r="D523" s="235" t="s">
        <v>169</v>
      </c>
      <c r="E523" s="239"/>
      <c r="F523" s="241" t="s">
        <v>638</v>
      </c>
      <c r="G523" s="239"/>
      <c r="H523" s="242">
        <v>3203.1089999999999</v>
      </c>
      <c r="I523" s="243"/>
      <c r="J523" s="239"/>
      <c r="K523" s="239"/>
      <c r="L523" s="244"/>
      <c r="M523" s="245"/>
      <c r="N523" s="246"/>
      <c r="O523" s="246"/>
      <c r="P523" s="246"/>
      <c r="Q523" s="246"/>
      <c r="R523" s="246"/>
      <c r="S523" s="246"/>
      <c r="T523" s="247"/>
      <c r="AT523" s="248" t="s">
        <v>169</v>
      </c>
      <c r="AU523" s="248" t="s">
        <v>90</v>
      </c>
      <c r="AV523" s="11" t="s">
        <v>90</v>
      </c>
      <c r="AW523" s="11" t="s">
        <v>6</v>
      </c>
      <c r="AX523" s="11" t="s">
        <v>88</v>
      </c>
      <c r="AY523" s="248" t="s">
        <v>158</v>
      </c>
    </row>
    <row r="524" s="1" customFormat="1" ht="16.5" customHeight="1">
      <c r="B524" s="47"/>
      <c r="C524" s="223" t="s">
        <v>639</v>
      </c>
      <c r="D524" s="223" t="s">
        <v>160</v>
      </c>
      <c r="E524" s="224" t="s">
        <v>640</v>
      </c>
      <c r="F524" s="225" t="s">
        <v>641</v>
      </c>
      <c r="G524" s="226" t="s">
        <v>386</v>
      </c>
      <c r="H524" s="227">
        <v>355.90100000000001</v>
      </c>
      <c r="I524" s="228"/>
      <c r="J524" s="229">
        <f>ROUND(I524*H524,2)</f>
        <v>0</v>
      </c>
      <c r="K524" s="225" t="s">
        <v>164</v>
      </c>
      <c r="L524" s="73"/>
      <c r="M524" s="230" t="s">
        <v>37</v>
      </c>
      <c r="N524" s="231" t="s">
        <v>51</v>
      </c>
      <c r="O524" s="48"/>
      <c r="P524" s="232">
        <f>O524*H524</f>
        <v>0</v>
      </c>
      <c r="Q524" s="232">
        <v>0</v>
      </c>
      <c r="R524" s="232">
        <f>Q524*H524</f>
        <v>0</v>
      </c>
      <c r="S524" s="232">
        <v>0</v>
      </c>
      <c r="T524" s="233">
        <f>S524*H524</f>
        <v>0</v>
      </c>
      <c r="AR524" s="24" t="s">
        <v>165</v>
      </c>
      <c r="AT524" s="24" t="s">
        <v>160</v>
      </c>
      <c r="AU524" s="24" t="s">
        <v>90</v>
      </c>
      <c r="AY524" s="24" t="s">
        <v>158</v>
      </c>
      <c r="BE524" s="234">
        <f>IF(N524="základní",J524,0)</f>
        <v>0</v>
      </c>
      <c r="BF524" s="234">
        <f>IF(N524="snížená",J524,0)</f>
        <v>0</v>
      </c>
      <c r="BG524" s="234">
        <f>IF(N524="zákl. přenesená",J524,0)</f>
        <v>0</v>
      </c>
      <c r="BH524" s="234">
        <f>IF(N524="sníž. přenesená",J524,0)</f>
        <v>0</v>
      </c>
      <c r="BI524" s="234">
        <f>IF(N524="nulová",J524,0)</f>
        <v>0</v>
      </c>
      <c r="BJ524" s="24" t="s">
        <v>88</v>
      </c>
      <c r="BK524" s="234">
        <f>ROUND(I524*H524,2)</f>
        <v>0</v>
      </c>
      <c r="BL524" s="24" t="s">
        <v>165</v>
      </c>
      <c r="BM524" s="24" t="s">
        <v>642</v>
      </c>
    </row>
    <row r="525" s="1" customFormat="1">
      <c r="B525" s="47"/>
      <c r="C525" s="75"/>
      <c r="D525" s="235" t="s">
        <v>167</v>
      </c>
      <c r="E525" s="75"/>
      <c r="F525" s="236" t="s">
        <v>643</v>
      </c>
      <c r="G525" s="75"/>
      <c r="H525" s="75"/>
      <c r="I525" s="193"/>
      <c r="J525" s="75"/>
      <c r="K525" s="75"/>
      <c r="L525" s="73"/>
      <c r="M525" s="237"/>
      <c r="N525" s="48"/>
      <c r="O525" s="48"/>
      <c r="P525" s="48"/>
      <c r="Q525" s="48"/>
      <c r="R525" s="48"/>
      <c r="S525" s="48"/>
      <c r="T525" s="96"/>
      <c r="AT525" s="24" t="s">
        <v>167</v>
      </c>
      <c r="AU525" s="24" t="s">
        <v>90</v>
      </c>
    </row>
    <row r="526" s="1" customFormat="1" ht="16.5" customHeight="1">
      <c r="B526" s="47"/>
      <c r="C526" s="223" t="s">
        <v>644</v>
      </c>
      <c r="D526" s="223" t="s">
        <v>160</v>
      </c>
      <c r="E526" s="224" t="s">
        <v>645</v>
      </c>
      <c r="F526" s="225" t="s">
        <v>646</v>
      </c>
      <c r="G526" s="226" t="s">
        <v>386</v>
      </c>
      <c r="H526" s="227">
        <v>88.507999999999996</v>
      </c>
      <c r="I526" s="228"/>
      <c r="J526" s="229">
        <f>ROUND(I526*H526,2)</f>
        <v>0</v>
      </c>
      <c r="K526" s="225" t="s">
        <v>164</v>
      </c>
      <c r="L526" s="73"/>
      <c r="M526" s="230" t="s">
        <v>37</v>
      </c>
      <c r="N526" s="231" t="s">
        <v>51</v>
      </c>
      <c r="O526" s="48"/>
      <c r="P526" s="232">
        <f>O526*H526</f>
        <v>0</v>
      </c>
      <c r="Q526" s="232">
        <v>0</v>
      </c>
      <c r="R526" s="232">
        <f>Q526*H526</f>
        <v>0</v>
      </c>
      <c r="S526" s="232">
        <v>0</v>
      </c>
      <c r="T526" s="233">
        <f>S526*H526</f>
        <v>0</v>
      </c>
      <c r="AR526" s="24" t="s">
        <v>165</v>
      </c>
      <c r="AT526" s="24" t="s">
        <v>160</v>
      </c>
      <c r="AU526" s="24" t="s">
        <v>90</v>
      </c>
      <c r="AY526" s="24" t="s">
        <v>158</v>
      </c>
      <c r="BE526" s="234">
        <f>IF(N526="základní",J526,0)</f>
        <v>0</v>
      </c>
      <c r="BF526" s="234">
        <f>IF(N526="snížená",J526,0)</f>
        <v>0</v>
      </c>
      <c r="BG526" s="234">
        <f>IF(N526="zákl. přenesená",J526,0)</f>
        <v>0</v>
      </c>
      <c r="BH526" s="234">
        <f>IF(N526="sníž. přenesená",J526,0)</f>
        <v>0</v>
      </c>
      <c r="BI526" s="234">
        <f>IF(N526="nulová",J526,0)</f>
        <v>0</v>
      </c>
      <c r="BJ526" s="24" t="s">
        <v>88</v>
      </c>
      <c r="BK526" s="234">
        <f>ROUND(I526*H526,2)</f>
        <v>0</v>
      </c>
      <c r="BL526" s="24" t="s">
        <v>165</v>
      </c>
      <c r="BM526" s="24" t="s">
        <v>647</v>
      </c>
    </row>
    <row r="527" s="1" customFormat="1">
      <c r="B527" s="47"/>
      <c r="C527" s="75"/>
      <c r="D527" s="235" t="s">
        <v>167</v>
      </c>
      <c r="E527" s="75"/>
      <c r="F527" s="236" t="s">
        <v>648</v>
      </c>
      <c r="G527" s="75"/>
      <c r="H527" s="75"/>
      <c r="I527" s="193"/>
      <c r="J527" s="75"/>
      <c r="K527" s="75"/>
      <c r="L527" s="73"/>
      <c r="M527" s="237"/>
      <c r="N527" s="48"/>
      <c r="O527" s="48"/>
      <c r="P527" s="48"/>
      <c r="Q527" s="48"/>
      <c r="R527" s="48"/>
      <c r="S527" s="48"/>
      <c r="T527" s="96"/>
      <c r="AT527" s="24" t="s">
        <v>167</v>
      </c>
      <c r="AU527" s="24" t="s">
        <v>90</v>
      </c>
    </row>
    <row r="528" s="11" customFormat="1">
      <c r="B528" s="238"/>
      <c r="C528" s="239"/>
      <c r="D528" s="235" t="s">
        <v>169</v>
      </c>
      <c r="E528" s="240" t="s">
        <v>37</v>
      </c>
      <c r="F528" s="241" t="s">
        <v>649</v>
      </c>
      <c r="G528" s="239"/>
      <c r="H528" s="242">
        <v>88.507999999999996</v>
      </c>
      <c r="I528" s="243"/>
      <c r="J528" s="239"/>
      <c r="K528" s="239"/>
      <c r="L528" s="244"/>
      <c r="M528" s="245"/>
      <c r="N528" s="246"/>
      <c r="O528" s="246"/>
      <c r="P528" s="246"/>
      <c r="Q528" s="246"/>
      <c r="R528" s="246"/>
      <c r="S528" s="246"/>
      <c r="T528" s="247"/>
      <c r="AT528" s="248" t="s">
        <v>169</v>
      </c>
      <c r="AU528" s="248" t="s">
        <v>90</v>
      </c>
      <c r="AV528" s="11" t="s">
        <v>90</v>
      </c>
      <c r="AW528" s="11" t="s">
        <v>43</v>
      </c>
      <c r="AX528" s="11" t="s">
        <v>88</v>
      </c>
      <c r="AY528" s="248" t="s">
        <v>158</v>
      </c>
    </row>
    <row r="529" s="1" customFormat="1" ht="25.5" customHeight="1">
      <c r="B529" s="47"/>
      <c r="C529" s="223" t="s">
        <v>650</v>
      </c>
      <c r="D529" s="223" t="s">
        <v>160</v>
      </c>
      <c r="E529" s="224" t="s">
        <v>651</v>
      </c>
      <c r="F529" s="225" t="s">
        <v>652</v>
      </c>
      <c r="G529" s="226" t="s">
        <v>386</v>
      </c>
      <c r="H529" s="227">
        <v>115.346</v>
      </c>
      <c r="I529" s="228"/>
      <c r="J529" s="229">
        <f>ROUND(I529*H529,2)</f>
        <v>0</v>
      </c>
      <c r="K529" s="225" t="s">
        <v>164</v>
      </c>
      <c r="L529" s="73"/>
      <c r="M529" s="230" t="s">
        <v>37</v>
      </c>
      <c r="N529" s="231" t="s">
        <v>51</v>
      </c>
      <c r="O529" s="48"/>
      <c r="P529" s="232">
        <f>O529*H529</f>
        <v>0</v>
      </c>
      <c r="Q529" s="232">
        <v>0</v>
      </c>
      <c r="R529" s="232">
        <f>Q529*H529</f>
        <v>0</v>
      </c>
      <c r="S529" s="232">
        <v>0</v>
      </c>
      <c r="T529" s="233">
        <f>S529*H529</f>
        <v>0</v>
      </c>
      <c r="AR529" s="24" t="s">
        <v>165</v>
      </c>
      <c r="AT529" s="24" t="s">
        <v>160</v>
      </c>
      <c r="AU529" s="24" t="s">
        <v>90</v>
      </c>
      <c r="AY529" s="24" t="s">
        <v>158</v>
      </c>
      <c r="BE529" s="234">
        <f>IF(N529="základní",J529,0)</f>
        <v>0</v>
      </c>
      <c r="BF529" s="234">
        <f>IF(N529="snížená",J529,0)</f>
        <v>0</v>
      </c>
      <c r="BG529" s="234">
        <f>IF(N529="zákl. přenesená",J529,0)</f>
        <v>0</v>
      </c>
      <c r="BH529" s="234">
        <f>IF(N529="sníž. přenesená",J529,0)</f>
        <v>0</v>
      </c>
      <c r="BI529" s="234">
        <f>IF(N529="nulová",J529,0)</f>
        <v>0</v>
      </c>
      <c r="BJ529" s="24" t="s">
        <v>88</v>
      </c>
      <c r="BK529" s="234">
        <f>ROUND(I529*H529,2)</f>
        <v>0</v>
      </c>
      <c r="BL529" s="24" t="s">
        <v>165</v>
      </c>
      <c r="BM529" s="24" t="s">
        <v>653</v>
      </c>
    </row>
    <row r="530" s="1" customFormat="1">
      <c r="B530" s="47"/>
      <c r="C530" s="75"/>
      <c r="D530" s="235" t="s">
        <v>167</v>
      </c>
      <c r="E530" s="75"/>
      <c r="F530" s="236" t="s">
        <v>648</v>
      </c>
      <c r="G530" s="75"/>
      <c r="H530" s="75"/>
      <c r="I530" s="193"/>
      <c r="J530" s="75"/>
      <c r="K530" s="75"/>
      <c r="L530" s="73"/>
      <c r="M530" s="237"/>
      <c r="N530" s="48"/>
      <c r="O530" s="48"/>
      <c r="P530" s="48"/>
      <c r="Q530" s="48"/>
      <c r="R530" s="48"/>
      <c r="S530" s="48"/>
      <c r="T530" s="96"/>
      <c r="AT530" s="24" t="s">
        <v>167</v>
      </c>
      <c r="AU530" s="24" t="s">
        <v>90</v>
      </c>
    </row>
    <row r="531" s="11" customFormat="1">
      <c r="B531" s="238"/>
      <c r="C531" s="239"/>
      <c r="D531" s="235" t="s">
        <v>169</v>
      </c>
      <c r="E531" s="240" t="s">
        <v>37</v>
      </c>
      <c r="F531" s="241" t="s">
        <v>654</v>
      </c>
      <c r="G531" s="239"/>
      <c r="H531" s="242">
        <v>115.346</v>
      </c>
      <c r="I531" s="243"/>
      <c r="J531" s="239"/>
      <c r="K531" s="239"/>
      <c r="L531" s="244"/>
      <c r="M531" s="245"/>
      <c r="N531" s="246"/>
      <c r="O531" s="246"/>
      <c r="P531" s="246"/>
      <c r="Q531" s="246"/>
      <c r="R531" s="246"/>
      <c r="S531" s="246"/>
      <c r="T531" s="247"/>
      <c r="AT531" s="248" t="s">
        <v>169</v>
      </c>
      <c r="AU531" s="248" t="s">
        <v>90</v>
      </c>
      <c r="AV531" s="11" t="s">
        <v>90</v>
      </c>
      <c r="AW531" s="11" t="s">
        <v>43</v>
      </c>
      <c r="AX531" s="11" t="s">
        <v>88</v>
      </c>
      <c r="AY531" s="248" t="s">
        <v>158</v>
      </c>
    </row>
    <row r="532" s="1" customFormat="1" ht="25.5" customHeight="1">
      <c r="B532" s="47"/>
      <c r="C532" s="223" t="s">
        <v>655</v>
      </c>
      <c r="D532" s="223" t="s">
        <v>160</v>
      </c>
      <c r="E532" s="224" t="s">
        <v>656</v>
      </c>
      <c r="F532" s="225" t="s">
        <v>657</v>
      </c>
      <c r="G532" s="226" t="s">
        <v>386</v>
      </c>
      <c r="H532" s="227">
        <v>152.047</v>
      </c>
      <c r="I532" s="228"/>
      <c r="J532" s="229">
        <f>ROUND(I532*H532,2)</f>
        <v>0</v>
      </c>
      <c r="K532" s="225" t="s">
        <v>164</v>
      </c>
      <c r="L532" s="73"/>
      <c r="M532" s="230" t="s">
        <v>37</v>
      </c>
      <c r="N532" s="231" t="s">
        <v>51</v>
      </c>
      <c r="O532" s="48"/>
      <c r="P532" s="232">
        <f>O532*H532</f>
        <v>0</v>
      </c>
      <c r="Q532" s="232">
        <v>0</v>
      </c>
      <c r="R532" s="232">
        <f>Q532*H532</f>
        <v>0</v>
      </c>
      <c r="S532" s="232">
        <v>0</v>
      </c>
      <c r="T532" s="233">
        <f>S532*H532</f>
        <v>0</v>
      </c>
      <c r="AR532" s="24" t="s">
        <v>165</v>
      </c>
      <c r="AT532" s="24" t="s">
        <v>160</v>
      </c>
      <c r="AU532" s="24" t="s">
        <v>90</v>
      </c>
      <c r="AY532" s="24" t="s">
        <v>158</v>
      </c>
      <c r="BE532" s="234">
        <f>IF(N532="základní",J532,0)</f>
        <v>0</v>
      </c>
      <c r="BF532" s="234">
        <f>IF(N532="snížená",J532,0)</f>
        <v>0</v>
      </c>
      <c r="BG532" s="234">
        <f>IF(N532="zákl. přenesená",J532,0)</f>
        <v>0</v>
      </c>
      <c r="BH532" s="234">
        <f>IF(N532="sníž. přenesená",J532,0)</f>
        <v>0</v>
      </c>
      <c r="BI532" s="234">
        <f>IF(N532="nulová",J532,0)</f>
        <v>0</v>
      </c>
      <c r="BJ532" s="24" t="s">
        <v>88</v>
      </c>
      <c r="BK532" s="234">
        <f>ROUND(I532*H532,2)</f>
        <v>0</v>
      </c>
      <c r="BL532" s="24" t="s">
        <v>165</v>
      </c>
      <c r="BM532" s="24" t="s">
        <v>658</v>
      </c>
    </row>
    <row r="533" s="1" customFormat="1">
      <c r="B533" s="47"/>
      <c r="C533" s="75"/>
      <c r="D533" s="235" t="s">
        <v>167</v>
      </c>
      <c r="E533" s="75"/>
      <c r="F533" s="236" t="s">
        <v>648</v>
      </c>
      <c r="G533" s="75"/>
      <c r="H533" s="75"/>
      <c r="I533" s="193"/>
      <c r="J533" s="75"/>
      <c r="K533" s="75"/>
      <c r="L533" s="73"/>
      <c r="M533" s="237"/>
      <c r="N533" s="48"/>
      <c r="O533" s="48"/>
      <c r="P533" s="48"/>
      <c r="Q533" s="48"/>
      <c r="R533" s="48"/>
      <c r="S533" s="48"/>
      <c r="T533" s="96"/>
      <c r="AT533" s="24" t="s">
        <v>167</v>
      </c>
      <c r="AU533" s="24" t="s">
        <v>90</v>
      </c>
    </row>
    <row r="534" s="11" customFormat="1">
      <c r="B534" s="238"/>
      <c r="C534" s="239"/>
      <c r="D534" s="235" t="s">
        <v>169</v>
      </c>
      <c r="E534" s="240" t="s">
        <v>37</v>
      </c>
      <c r="F534" s="241" t="s">
        <v>659</v>
      </c>
      <c r="G534" s="239"/>
      <c r="H534" s="242">
        <v>152.047</v>
      </c>
      <c r="I534" s="243"/>
      <c r="J534" s="239"/>
      <c r="K534" s="239"/>
      <c r="L534" s="244"/>
      <c r="M534" s="245"/>
      <c r="N534" s="246"/>
      <c r="O534" s="246"/>
      <c r="P534" s="246"/>
      <c r="Q534" s="246"/>
      <c r="R534" s="246"/>
      <c r="S534" s="246"/>
      <c r="T534" s="247"/>
      <c r="AT534" s="248" t="s">
        <v>169</v>
      </c>
      <c r="AU534" s="248" t="s">
        <v>90</v>
      </c>
      <c r="AV534" s="11" t="s">
        <v>90</v>
      </c>
      <c r="AW534" s="11" t="s">
        <v>43</v>
      </c>
      <c r="AX534" s="11" t="s">
        <v>88</v>
      </c>
      <c r="AY534" s="248" t="s">
        <v>158</v>
      </c>
    </row>
    <row r="535" s="10" customFormat="1" ht="29.88" customHeight="1">
      <c r="B535" s="207"/>
      <c r="C535" s="208"/>
      <c r="D535" s="209" t="s">
        <v>79</v>
      </c>
      <c r="E535" s="221" t="s">
        <v>660</v>
      </c>
      <c r="F535" s="221" t="s">
        <v>661</v>
      </c>
      <c r="G535" s="208"/>
      <c r="H535" s="208"/>
      <c r="I535" s="211"/>
      <c r="J535" s="222">
        <f>BK535</f>
        <v>0</v>
      </c>
      <c r="K535" s="208"/>
      <c r="L535" s="213"/>
      <c r="M535" s="214"/>
      <c r="N535" s="215"/>
      <c r="O535" s="215"/>
      <c r="P535" s="216">
        <f>SUM(P536:P537)</f>
        <v>0</v>
      </c>
      <c r="Q535" s="215"/>
      <c r="R535" s="216">
        <f>SUM(R536:R537)</f>
        <v>0</v>
      </c>
      <c r="S535" s="215"/>
      <c r="T535" s="217">
        <f>SUM(T536:T537)</f>
        <v>0</v>
      </c>
      <c r="AR535" s="218" t="s">
        <v>88</v>
      </c>
      <c r="AT535" s="219" t="s">
        <v>79</v>
      </c>
      <c r="AU535" s="219" t="s">
        <v>88</v>
      </c>
      <c r="AY535" s="218" t="s">
        <v>158</v>
      </c>
      <c r="BK535" s="220">
        <f>SUM(BK536:BK537)</f>
        <v>0</v>
      </c>
    </row>
    <row r="536" s="1" customFormat="1" ht="38.25" customHeight="1">
      <c r="B536" s="47"/>
      <c r="C536" s="223" t="s">
        <v>662</v>
      </c>
      <c r="D536" s="223" t="s">
        <v>160</v>
      </c>
      <c r="E536" s="224" t="s">
        <v>663</v>
      </c>
      <c r="F536" s="225" t="s">
        <v>664</v>
      </c>
      <c r="G536" s="226" t="s">
        <v>386</v>
      </c>
      <c r="H536" s="227">
        <v>766.36099999999999</v>
      </c>
      <c r="I536" s="228"/>
      <c r="J536" s="229">
        <f>ROUND(I536*H536,2)</f>
        <v>0</v>
      </c>
      <c r="K536" s="225" t="s">
        <v>164</v>
      </c>
      <c r="L536" s="73"/>
      <c r="M536" s="230" t="s">
        <v>37</v>
      </c>
      <c r="N536" s="231" t="s">
        <v>51</v>
      </c>
      <c r="O536" s="48"/>
      <c r="P536" s="232">
        <f>O536*H536</f>
        <v>0</v>
      </c>
      <c r="Q536" s="232">
        <v>0</v>
      </c>
      <c r="R536" s="232">
        <f>Q536*H536</f>
        <v>0</v>
      </c>
      <c r="S536" s="232">
        <v>0</v>
      </c>
      <c r="T536" s="233">
        <f>S536*H536</f>
        <v>0</v>
      </c>
      <c r="AR536" s="24" t="s">
        <v>165</v>
      </c>
      <c r="AT536" s="24" t="s">
        <v>160</v>
      </c>
      <c r="AU536" s="24" t="s">
        <v>90</v>
      </c>
      <c r="AY536" s="24" t="s">
        <v>158</v>
      </c>
      <c r="BE536" s="234">
        <f>IF(N536="základní",J536,0)</f>
        <v>0</v>
      </c>
      <c r="BF536" s="234">
        <f>IF(N536="snížená",J536,0)</f>
        <v>0</v>
      </c>
      <c r="BG536" s="234">
        <f>IF(N536="zákl. přenesená",J536,0)</f>
        <v>0</v>
      </c>
      <c r="BH536" s="234">
        <f>IF(N536="sníž. přenesená",J536,0)</f>
        <v>0</v>
      </c>
      <c r="BI536" s="234">
        <f>IF(N536="nulová",J536,0)</f>
        <v>0</v>
      </c>
      <c r="BJ536" s="24" t="s">
        <v>88</v>
      </c>
      <c r="BK536" s="234">
        <f>ROUND(I536*H536,2)</f>
        <v>0</v>
      </c>
      <c r="BL536" s="24" t="s">
        <v>165</v>
      </c>
      <c r="BM536" s="24" t="s">
        <v>665</v>
      </c>
    </row>
    <row r="537" s="1" customFormat="1">
      <c r="B537" s="47"/>
      <c r="C537" s="75"/>
      <c r="D537" s="235" t="s">
        <v>167</v>
      </c>
      <c r="E537" s="75"/>
      <c r="F537" s="236" t="s">
        <v>666</v>
      </c>
      <c r="G537" s="75"/>
      <c r="H537" s="75"/>
      <c r="I537" s="193"/>
      <c r="J537" s="75"/>
      <c r="K537" s="75"/>
      <c r="L537" s="73"/>
      <c r="M537" s="291"/>
      <c r="N537" s="292"/>
      <c r="O537" s="292"/>
      <c r="P537" s="292"/>
      <c r="Q537" s="292"/>
      <c r="R537" s="292"/>
      <c r="S537" s="292"/>
      <c r="T537" s="293"/>
      <c r="AT537" s="24" t="s">
        <v>167</v>
      </c>
      <c r="AU537" s="24" t="s">
        <v>90</v>
      </c>
    </row>
    <row r="538" s="1" customFormat="1" ht="6.96" customHeight="1">
      <c r="B538" s="68"/>
      <c r="C538" s="69"/>
      <c r="D538" s="69"/>
      <c r="E538" s="69"/>
      <c r="F538" s="69"/>
      <c r="G538" s="69"/>
      <c r="H538" s="69"/>
      <c r="I538" s="168"/>
      <c r="J538" s="69"/>
      <c r="K538" s="69"/>
      <c r="L538" s="73"/>
    </row>
  </sheetData>
  <sheetProtection sheet="1" autoFilter="0" formatColumns="0" formatRows="0" objects="1" scenarios="1" spinCount="100000" saltValue="eLsHcgO/ndbiJ86hnai8XU9WSTg4q6zFWGbBAuG85X+74LJGMR3SEjPCISZOEBc75wZ2/cb6helxujr0iD9lQA==" hashValue="byYvgesNvwljGuK1Wdx2oFXZxqpAY//W+mzdZidToNjK7XxfEahECo8I1jhqT62zbqoNiq2/Cw+yF6LJx1Brpw==" algorithmName="SHA-512" password="CC35"/>
  <autoFilter ref="C84:K537"/>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7"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8"/>
      <c r="C1" s="138"/>
      <c r="D1" s="139" t="s">
        <v>1</v>
      </c>
      <c r="E1" s="138"/>
      <c r="F1" s="140" t="s">
        <v>103</v>
      </c>
      <c r="G1" s="140" t="s">
        <v>104</v>
      </c>
      <c r="H1" s="140"/>
      <c r="I1" s="141"/>
      <c r="J1" s="140" t="s">
        <v>105</v>
      </c>
      <c r="K1" s="139" t="s">
        <v>106</v>
      </c>
      <c r="L1" s="140" t="s">
        <v>107</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93</v>
      </c>
      <c r="AZ2" s="142" t="s">
        <v>667</v>
      </c>
      <c r="BA2" s="142" t="s">
        <v>668</v>
      </c>
      <c r="BB2" s="142" t="s">
        <v>37</v>
      </c>
      <c r="BC2" s="142" t="s">
        <v>669</v>
      </c>
      <c r="BD2" s="142" t="s">
        <v>90</v>
      </c>
    </row>
    <row r="3" ht="6.96" customHeight="1">
      <c r="B3" s="25"/>
      <c r="C3" s="26"/>
      <c r="D3" s="26"/>
      <c r="E3" s="26"/>
      <c r="F3" s="26"/>
      <c r="G3" s="26"/>
      <c r="H3" s="26"/>
      <c r="I3" s="143"/>
      <c r="J3" s="26"/>
      <c r="K3" s="27"/>
      <c r="AT3" s="24" t="s">
        <v>90</v>
      </c>
      <c r="AZ3" s="142" t="s">
        <v>111</v>
      </c>
      <c r="BA3" s="142" t="s">
        <v>37</v>
      </c>
      <c r="BB3" s="142" t="s">
        <v>37</v>
      </c>
      <c r="BC3" s="142" t="s">
        <v>670</v>
      </c>
      <c r="BD3" s="142" t="s">
        <v>90</v>
      </c>
    </row>
    <row r="4" ht="36.96" customHeight="1">
      <c r="B4" s="28"/>
      <c r="C4" s="29"/>
      <c r="D4" s="30" t="s">
        <v>113</v>
      </c>
      <c r="E4" s="29"/>
      <c r="F4" s="29"/>
      <c r="G4" s="29"/>
      <c r="H4" s="29"/>
      <c r="I4" s="144"/>
      <c r="J4" s="29"/>
      <c r="K4" s="31"/>
      <c r="M4" s="32" t="s">
        <v>12</v>
      </c>
      <c r="AT4" s="24" t="s">
        <v>6</v>
      </c>
      <c r="AZ4" s="142" t="s">
        <v>114</v>
      </c>
      <c r="BA4" s="142" t="s">
        <v>37</v>
      </c>
      <c r="BB4" s="142" t="s">
        <v>37</v>
      </c>
      <c r="BC4" s="142" t="s">
        <v>671</v>
      </c>
      <c r="BD4" s="142" t="s">
        <v>90</v>
      </c>
    </row>
    <row r="5" ht="6.96" customHeight="1">
      <c r="B5" s="28"/>
      <c r="C5" s="29"/>
      <c r="D5" s="29"/>
      <c r="E5" s="29"/>
      <c r="F5" s="29"/>
      <c r="G5" s="29"/>
      <c r="H5" s="29"/>
      <c r="I5" s="144"/>
      <c r="J5" s="29"/>
      <c r="K5" s="31"/>
      <c r="AZ5" s="142" t="s">
        <v>117</v>
      </c>
      <c r="BA5" s="142" t="s">
        <v>37</v>
      </c>
      <c r="BB5" s="142" t="s">
        <v>37</v>
      </c>
      <c r="BC5" s="142" t="s">
        <v>672</v>
      </c>
      <c r="BD5" s="142" t="s">
        <v>90</v>
      </c>
    </row>
    <row r="6">
      <c r="B6" s="28"/>
      <c r="C6" s="29"/>
      <c r="D6" s="40" t="s">
        <v>18</v>
      </c>
      <c r="E6" s="29"/>
      <c r="F6" s="29"/>
      <c r="G6" s="29"/>
      <c r="H6" s="29"/>
      <c r="I6" s="144"/>
      <c r="J6" s="29"/>
      <c r="K6" s="31"/>
      <c r="AZ6" s="142" t="s">
        <v>673</v>
      </c>
      <c r="BA6" s="142" t="s">
        <v>37</v>
      </c>
      <c r="BB6" s="142" t="s">
        <v>37</v>
      </c>
      <c r="BC6" s="142" t="s">
        <v>674</v>
      </c>
      <c r="BD6" s="142" t="s">
        <v>90</v>
      </c>
    </row>
    <row r="7" ht="16.5" customHeight="1">
      <c r="B7" s="28"/>
      <c r="C7" s="29"/>
      <c r="D7" s="29"/>
      <c r="E7" s="145" t="str">
        <f>'Rekapitulace stavby'!K6</f>
        <v>Rekonstrukce kanalizační stoky H v ul. Tůmova, Kolín</v>
      </c>
      <c r="F7" s="40"/>
      <c r="G7" s="40"/>
      <c r="H7" s="40"/>
      <c r="I7" s="144"/>
      <c r="J7" s="29"/>
      <c r="K7" s="31"/>
      <c r="AZ7" s="142" t="s">
        <v>675</v>
      </c>
      <c r="BA7" s="142" t="s">
        <v>37</v>
      </c>
      <c r="BB7" s="142" t="s">
        <v>37</v>
      </c>
      <c r="BC7" s="142" t="s">
        <v>676</v>
      </c>
      <c r="BD7" s="142" t="s">
        <v>90</v>
      </c>
    </row>
    <row r="8" s="1" customFormat="1">
      <c r="B8" s="47"/>
      <c r="C8" s="48"/>
      <c r="D8" s="40" t="s">
        <v>126</v>
      </c>
      <c r="E8" s="48"/>
      <c r="F8" s="48"/>
      <c r="G8" s="48"/>
      <c r="H8" s="48"/>
      <c r="I8" s="146"/>
      <c r="J8" s="48"/>
      <c r="K8" s="52"/>
      <c r="AZ8" s="142" t="s">
        <v>677</v>
      </c>
      <c r="BA8" s="142" t="s">
        <v>37</v>
      </c>
      <c r="BB8" s="142" t="s">
        <v>37</v>
      </c>
      <c r="BC8" s="142" t="s">
        <v>678</v>
      </c>
      <c r="BD8" s="142" t="s">
        <v>90</v>
      </c>
    </row>
    <row r="9" s="1" customFormat="1" ht="36.96" customHeight="1">
      <c r="B9" s="47"/>
      <c r="C9" s="48"/>
      <c r="D9" s="48"/>
      <c r="E9" s="147" t="s">
        <v>679</v>
      </c>
      <c r="F9" s="48"/>
      <c r="G9" s="48"/>
      <c r="H9" s="48"/>
      <c r="I9" s="146"/>
      <c r="J9" s="48"/>
      <c r="K9" s="52"/>
      <c r="AZ9" s="142" t="s">
        <v>680</v>
      </c>
      <c r="BA9" s="142" t="s">
        <v>37</v>
      </c>
      <c r="BB9" s="142" t="s">
        <v>37</v>
      </c>
      <c r="BC9" s="142" t="s">
        <v>681</v>
      </c>
      <c r="BD9" s="142" t="s">
        <v>90</v>
      </c>
    </row>
    <row r="10" s="1" customFormat="1">
      <c r="B10" s="47"/>
      <c r="C10" s="48"/>
      <c r="D10" s="48"/>
      <c r="E10" s="48"/>
      <c r="F10" s="48"/>
      <c r="G10" s="48"/>
      <c r="H10" s="48"/>
      <c r="I10" s="146"/>
      <c r="J10" s="48"/>
      <c r="K10" s="52"/>
    </row>
    <row r="11" s="1" customFormat="1" ht="14.4" customHeight="1">
      <c r="B11" s="47"/>
      <c r="C11" s="48"/>
      <c r="D11" s="40" t="s">
        <v>20</v>
      </c>
      <c r="E11" s="48"/>
      <c r="F11" s="35" t="s">
        <v>21</v>
      </c>
      <c r="G11" s="48"/>
      <c r="H11" s="48"/>
      <c r="I11" s="148" t="s">
        <v>22</v>
      </c>
      <c r="J11" s="35" t="s">
        <v>37</v>
      </c>
      <c r="K11" s="52"/>
    </row>
    <row r="12" s="1" customFormat="1" ht="14.4" customHeight="1">
      <c r="B12" s="47"/>
      <c r="C12" s="48"/>
      <c r="D12" s="40" t="s">
        <v>24</v>
      </c>
      <c r="E12" s="48"/>
      <c r="F12" s="35" t="s">
        <v>25</v>
      </c>
      <c r="G12" s="48"/>
      <c r="H12" s="48"/>
      <c r="I12" s="148" t="s">
        <v>26</v>
      </c>
      <c r="J12" s="149" t="str">
        <f>'Rekapitulace stavby'!AN8</f>
        <v>25. 12. 2017</v>
      </c>
      <c r="K12" s="52"/>
    </row>
    <row r="13" s="1" customFormat="1" ht="10.8" customHeight="1">
      <c r="B13" s="47"/>
      <c r="C13" s="48"/>
      <c r="D13" s="48"/>
      <c r="E13" s="48"/>
      <c r="F13" s="48"/>
      <c r="G13" s="48"/>
      <c r="H13" s="48"/>
      <c r="I13" s="146"/>
      <c r="J13" s="48"/>
      <c r="K13" s="52"/>
    </row>
    <row r="14" s="1" customFormat="1" ht="14.4" customHeight="1">
      <c r="B14" s="47"/>
      <c r="C14" s="48"/>
      <c r="D14" s="40" t="s">
        <v>32</v>
      </c>
      <c r="E14" s="48"/>
      <c r="F14" s="48"/>
      <c r="G14" s="48"/>
      <c r="H14" s="48"/>
      <c r="I14" s="148" t="s">
        <v>33</v>
      </c>
      <c r="J14" s="35" t="s">
        <v>34</v>
      </c>
      <c r="K14" s="52"/>
    </row>
    <row r="15" s="1" customFormat="1" ht="18" customHeight="1">
      <c r="B15" s="47"/>
      <c r="C15" s="48"/>
      <c r="D15" s="48"/>
      <c r="E15" s="35" t="s">
        <v>35</v>
      </c>
      <c r="F15" s="48"/>
      <c r="G15" s="48"/>
      <c r="H15" s="48"/>
      <c r="I15" s="148" t="s">
        <v>36</v>
      </c>
      <c r="J15" s="35" t="s">
        <v>37</v>
      </c>
      <c r="K15" s="52"/>
    </row>
    <row r="16" s="1" customFormat="1" ht="6.96" customHeight="1">
      <c r="B16" s="47"/>
      <c r="C16" s="48"/>
      <c r="D16" s="48"/>
      <c r="E16" s="48"/>
      <c r="F16" s="48"/>
      <c r="G16" s="48"/>
      <c r="H16" s="48"/>
      <c r="I16" s="146"/>
      <c r="J16" s="48"/>
      <c r="K16" s="52"/>
    </row>
    <row r="17" s="1" customFormat="1" ht="14.4" customHeight="1">
      <c r="B17" s="47"/>
      <c r="C17" s="48"/>
      <c r="D17" s="40" t="s">
        <v>38</v>
      </c>
      <c r="E17" s="48"/>
      <c r="F17" s="48"/>
      <c r="G17" s="48"/>
      <c r="H17" s="48"/>
      <c r="I17" s="148" t="s">
        <v>33</v>
      </c>
      <c r="J17" s="35" t="str">
        <f>IF('Rekapitulace stavby'!AN13="Vyplň údaj","",IF('Rekapitulace stavby'!AN13="","",'Rekapitulace stavby'!AN13))</f>
        <v/>
      </c>
      <c r="K17" s="52"/>
    </row>
    <row r="18" s="1" customFormat="1" ht="18" customHeight="1">
      <c r="B18" s="47"/>
      <c r="C18" s="48"/>
      <c r="D18" s="48"/>
      <c r="E18" s="35" t="str">
        <f>IF('Rekapitulace stavby'!E14="Vyplň údaj","",IF('Rekapitulace stavby'!E14="","",'Rekapitulace stavby'!E14))</f>
        <v/>
      </c>
      <c r="F18" s="48"/>
      <c r="G18" s="48"/>
      <c r="H18" s="48"/>
      <c r="I18" s="148" t="s">
        <v>36</v>
      </c>
      <c r="J18" s="35" t="str">
        <f>IF('Rekapitulace stavby'!AN14="Vyplň údaj","",IF('Rekapitulace stavby'!AN14="","",'Rekapitulace stavby'!AN14))</f>
        <v/>
      </c>
      <c r="K18" s="52"/>
    </row>
    <row r="19" s="1" customFormat="1" ht="6.96" customHeight="1">
      <c r="B19" s="47"/>
      <c r="C19" s="48"/>
      <c r="D19" s="48"/>
      <c r="E19" s="48"/>
      <c r="F19" s="48"/>
      <c r="G19" s="48"/>
      <c r="H19" s="48"/>
      <c r="I19" s="146"/>
      <c r="J19" s="48"/>
      <c r="K19" s="52"/>
    </row>
    <row r="20" s="1" customFormat="1" ht="14.4" customHeight="1">
      <c r="B20" s="47"/>
      <c r="C20" s="48"/>
      <c r="D20" s="40" t="s">
        <v>40</v>
      </c>
      <c r="E20" s="48"/>
      <c r="F20" s="48"/>
      <c r="G20" s="48"/>
      <c r="H20" s="48"/>
      <c r="I20" s="148" t="s">
        <v>33</v>
      </c>
      <c r="J20" s="35" t="s">
        <v>41</v>
      </c>
      <c r="K20" s="52"/>
    </row>
    <row r="21" s="1" customFormat="1" ht="18" customHeight="1">
      <c r="B21" s="47"/>
      <c r="C21" s="48"/>
      <c r="D21" s="48"/>
      <c r="E21" s="35" t="s">
        <v>42</v>
      </c>
      <c r="F21" s="48"/>
      <c r="G21" s="48"/>
      <c r="H21" s="48"/>
      <c r="I21" s="148" t="s">
        <v>36</v>
      </c>
      <c r="J21" s="35" t="s">
        <v>37</v>
      </c>
      <c r="K21" s="52"/>
    </row>
    <row r="22" s="1" customFormat="1" ht="6.96" customHeight="1">
      <c r="B22" s="47"/>
      <c r="C22" s="48"/>
      <c r="D22" s="48"/>
      <c r="E22" s="48"/>
      <c r="F22" s="48"/>
      <c r="G22" s="48"/>
      <c r="H22" s="48"/>
      <c r="I22" s="146"/>
      <c r="J22" s="48"/>
      <c r="K22" s="52"/>
    </row>
    <row r="23" s="1" customFormat="1" ht="14.4" customHeight="1">
      <c r="B23" s="47"/>
      <c r="C23" s="48"/>
      <c r="D23" s="40" t="s">
        <v>44</v>
      </c>
      <c r="E23" s="48"/>
      <c r="F23" s="48"/>
      <c r="G23" s="48"/>
      <c r="H23" s="48"/>
      <c r="I23" s="146"/>
      <c r="J23" s="48"/>
      <c r="K23" s="52"/>
    </row>
    <row r="24" s="6" customFormat="1" ht="16.5" customHeight="1">
      <c r="B24" s="150"/>
      <c r="C24" s="151"/>
      <c r="D24" s="151"/>
      <c r="E24" s="45" t="s">
        <v>37</v>
      </c>
      <c r="F24" s="45"/>
      <c r="G24" s="45"/>
      <c r="H24" s="45"/>
      <c r="I24" s="152"/>
      <c r="J24" s="151"/>
      <c r="K24" s="153"/>
    </row>
    <row r="25" s="1" customFormat="1" ht="6.96" customHeight="1">
      <c r="B25" s="47"/>
      <c r="C25" s="48"/>
      <c r="D25" s="48"/>
      <c r="E25" s="48"/>
      <c r="F25" s="48"/>
      <c r="G25" s="48"/>
      <c r="H25" s="48"/>
      <c r="I25" s="146"/>
      <c r="J25" s="48"/>
      <c r="K25" s="52"/>
    </row>
    <row r="26" s="1" customFormat="1" ht="6.96" customHeight="1">
      <c r="B26" s="47"/>
      <c r="C26" s="48"/>
      <c r="D26" s="107"/>
      <c r="E26" s="107"/>
      <c r="F26" s="107"/>
      <c r="G26" s="107"/>
      <c r="H26" s="107"/>
      <c r="I26" s="154"/>
      <c r="J26" s="107"/>
      <c r="K26" s="155"/>
    </row>
    <row r="27" s="1" customFormat="1" ht="25.44" customHeight="1">
      <c r="B27" s="47"/>
      <c r="C27" s="48"/>
      <c r="D27" s="156" t="s">
        <v>46</v>
      </c>
      <c r="E27" s="48"/>
      <c r="F27" s="48"/>
      <c r="G27" s="48"/>
      <c r="H27" s="48"/>
      <c r="I27" s="146"/>
      <c r="J27" s="157">
        <f>ROUND(J85,2)</f>
        <v>0</v>
      </c>
      <c r="K27" s="52"/>
    </row>
    <row r="28" s="1" customFormat="1" ht="6.96" customHeight="1">
      <c r="B28" s="47"/>
      <c r="C28" s="48"/>
      <c r="D28" s="107"/>
      <c r="E28" s="107"/>
      <c r="F28" s="107"/>
      <c r="G28" s="107"/>
      <c r="H28" s="107"/>
      <c r="I28" s="154"/>
      <c r="J28" s="107"/>
      <c r="K28" s="155"/>
    </row>
    <row r="29" s="1" customFormat="1" ht="14.4" customHeight="1">
      <c r="B29" s="47"/>
      <c r="C29" s="48"/>
      <c r="D29" s="48"/>
      <c r="E29" s="48"/>
      <c r="F29" s="53" t="s">
        <v>48</v>
      </c>
      <c r="G29" s="48"/>
      <c r="H29" s="48"/>
      <c r="I29" s="158" t="s">
        <v>47</v>
      </c>
      <c r="J29" s="53" t="s">
        <v>49</v>
      </c>
      <c r="K29" s="52"/>
    </row>
    <row r="30" s="1" customFormat="1" ht="14.4" customHeight="1">
      <c r="B30" s="47"/>
      <c r="C30" s="48"/>
      <c r="D30" s="56" t="s">
        <v>50</v>
      </c>
      <c r="E30" s="56" t="s">
        <v>51</v>
      </c>
      <c r="F30" s="159">
        <f>ROUND(SUM(BE85:BE372), 2)</f>
        <v>0</v>
      </c>
      <c r="G30" s="48"/>
      <c r="H30" s="48"/>
      <c r="I30" s="160">
        <v>0.20999999999999999</v>
      </c>
      <c r="J30" s="159">
        <f>ROUND(ROUND((SUM(BE85:BE372)), 2)*I30, 2)</f>
        <v>0</v>
      </c>
      <c r="K30" s="52"/>
    </row>
    <row r="31" s="1" customFormat="1" ht="14.4" customHeight="1">
      <c r="B31" s="47"/>
      <c r="C31" s="48"/>
      <c r="D31" s="48"/>
      <c r="E31" s="56" t="s">
        <v>52</v>
      </c>
      <c r="F31" s="159">
        <f>ROUND(SUM(BF85:BF372), 2)</f>
        <v>0</v>
      </c>
      <c r="G31" s="48"/>
      <c r="H31" s="48"/>
      <c r="I31" s="160">
        <v>0.14999999999999999</v>
      </c>
      <c r="J31" s="159">
        <f>ROUND(ROUND((SUM(BF85:BF372)), 2)*I31, 2)</f>
        <v>0</v>
      </c>
      <c r="K31" s="52"/>
    </row>
    <row r="32" hidden="1" s="1" customFormat="1" ht="14.4" customHeight="1">
      <c r="B32" s="47"/>
      <c r="C32" s="48"/>
      <c r="D32" s="48"/>
      <c r="E32" s="56" t="s">
        <v>53</v>
      </c>
      <c r="F32" s="159">
        <f>ROUND(SUM(BG85:BG372), 2)</f>
        <v>0</v>
      </c>
      <c r="G32" s="48"/>
      <c r="H32" s="48"/>
      <c r="I32" s="160">
        <v>0.20999999999999999</v>
      </c>
      <c r="J32" s="159">
        <v>0</v>
      </c>
      <c r="K32" s="52"/>
    </row>
    <row r="33" hidden="1" s="1" customFormat="1" ht="14.4" customHeight="1">
      <c r="B33" s="47"/>
      <c r="C33" s="48"/>
      <c r="D33" s="48"/>
      <c r="E33" s="56" t="s">
        <v>54</v>
      </c>
      <c r="F33" s="159">
        <f>ROUND(SUM(BH85:BH372), 2)</f>
        <v>0</v>
      </c>
      <c r="G33" s="48"/>
      <c r="H33" s="48"/>
      <c r="I33" s="160">
        <v>0.14999999999999999</v>
      </c>
      <c r="J33" s="159">
        <v>0</v>
      </c>
      <c r="K33" s="52"/>
    </row>
    <row r="34" hidden="1" s="1" customFormat="1" ht="14.4" customHeight="1">
      <c r="B34" s="47"/>
      <c r="C34" s="48"/>
      <c r="D34" s="48"/>
      <c r="E34" s="56" t="s">
        <v>55</v>
      </c>
      <c r="F34" s="159">
        <f>ROUND(SUM(BI85:BI372), 2)</f>
        <v>0</v>
      </c>
      <c r="G34" s="48"/>
      <c r="H34" s="48"/>
      <c r="I34" s="160">
        <v>0</v>
      </c>
      <c r="J34" s="159">
        <v>0</v>
      </c>
      <c r="K34" s="52"/>
    </row>
    <row r="35" s="1" customFormat="1" ht="6.96" customHeight="1">
      <c r="B35" s="47"/>
      <c r="C35" s="48"/>
      <c r="D35" s="48"/>
      <c r="E35" s="48"/>
      <c r="F35" s="48"/>
      <c r="G35" s="48"/>
      <c r="H35" s="48"/>
      <c r="I35" s="146"/>
      <c r="J35" s="48"/>
      <c r="K35" s="52"/>
    </row>
    <row r="36" s="1" customFormat="1" ht="25.44" customHeight="1">
      <c r="B36" s="47"/>
      <c r="C36" s="161"/>
      <c r="D36" s="162" t="s">
        <v>56</v>
      </c>
      <c r="E36" s="99"/>
      <c r="F36" s="99"/>
      <c r="G36" s="163" t="s">
        <v>57</v>
      </c>
      <c r="H36" s="164" t="s">
        <v>58</v>
      </c>
      <c r="I36" s="165"/>
      <c r="J36" s="166">
        <f>SUM(J27:J34)</f>
        <v>0</v>
      </c>
      <c r="K36" s="167"/>
    </row>
    <row r="37" s="1" customFormat="1" ht="14.4" customHeight="1">
      <c r="B37" s="68"/>
      <c r="C37" s="69"/>
      <c r="D37" s="69"/>
      <c r="E37" s="69"/>
      <c r="F37" s="69"/>
      <c r="G37" s="69"/>
      <c r="H37" s="69"/>
      <c r="I37" s="168"/>
      <c r="J37" s="69"/>
      <c r="K37" s="70"/>
    </row>
    <row r="41" s="1" customFormat="1" ht="6.96" customHeight="1">
      <c r="B41" s="169"/>
      <c r="C41" s="170"/>
      <c r="D41" s="170"/>
      <c r="E41" s="170"/>
      <c r="F41" s="170"/>
      <c r="G41" s="170"/>
      <c r="H41" s="170"/>
      <c r="I41" s="171"/>
      <c r="J41" s="170"/>
      <c r="K41" s="172"/>
    </row>
    <row r="42" s="1" customFormat="1" ht="36.96" customHeight="1">
      <c r="B42" s="47"/>
      <c r="C42" s="30" t="s">
        <v>128</v>
      </c>
      <c r="D42" s="48"/>
      <c r="E42" s="48"/>
      <c r="F42" s="48"/>
      <c r="G42" s="48"/>
      <c r="H42" s="48"/>
      <c r="I42" s="146"/>
      <c r="J42" s="48"/>
      <c r="K42" s="52"/>
    </row>
    <row r="43" s="1" customFormat="1" ht="6.96" customHeight="1">
      <c r="B43" s="47"/>
      <c r="C43" s="48"/>
      <c r="D43" s="48"/>
      <c r="E43" s="48"/>
      <c r="F43" s="48"/>
      <c r="G43" s="48"/>
      <c r="H43" s="48"/>
      <c r="I43" s="146"/>
      <c r="J43" s="48"/>
      <c r="K43" s="52"/>
    </row>
    <row r="44" s="1" customFormat="1" ht="14.4" customHeight="1">
      <c r="B44" s="47"/>
      <c r="C44" s="40" t="s">
        <v>18</v>
      </c>
      <c r="D44" s="48"/>
      <c r="E44" s="48"/>
      <c r="F44" s="48"/>
      <c r="G44" s="48"/>
      <c r="H44" s="48"/>
      <c r="I44" s="146"/>
      <c r="J44" s="48"/>
      <c r="K44" s="52"/>
    </row>
    <row r="45" s="1" customFormat="1" ht="16.5" customHeight="1">
      <c r="B45" s="47"/>
      <c r="C45" s="48"/>
      <c r="D45" s="48"/>
      <c r="E45" s="145" t="str">
        <f>E7</f>
        <v>Rekonstrukce kanalizační stoky H v ul. Tůmova, Kolín</v>
      </c>
      <c r="F45" s="40"/>
      <c r="G45" s="40"/>
      <c r="H45" s="40"/>
      <c r="I45" s="146"/>
      <c r="J45" s="48"/>
      <c r="K45" s="52"/>
    </row>
    <row r="46" s="1" customFormat="1" ht="14.4" customHeight="1">
      <c r="B46" s="47"/>
      <c r="C46" s="40" t="s">
        <v>126</v>
      </c>
      <c r="D46" s="48"/>
      <c r="E46" s="48"/>
      <c r="F46" s="48"/>
      <c r="G46" s="48"/>
      <c r="H46" s="48"/>
      <c r="I46" s="146"/>
      <c r="J46" s="48"/>
      <c r="K46" s="52"/>
    </row>
    <row r="47" s="1" customFormat="1" ht="17.25" customHeight="1">
      <c r="B47" s="47"/>
      <c r="C47" s="48"/>
      <c r="D47" s="48"/>
      <c r="E47" s="147" t="str">
        <f>E9</f>
        <v>SO 02 - Rekonstrukce kanalizačních přípojek</v>
      </c>
      <c r="F47" s="48"/>
      <c r="G47" s="48"/>
      <c r="H47" s="48"/>
      <c r="I47" s="146"/>
      <c r="J47" s="48"/>
      <c r="K47" s="52"/>
    </row>
    <row r="48" s="1" customFormat="1" ht="6.96" customHeight="1">
      <c r="B48" s="47"/>
      <c r="C48" s="48"/>
      <c r="D48" s="48"/>
      <c r="E48" s="48"/>
      <c r="F48" s="48"/>
      <c r="G48" s="48"/>
      <c r="H48" s="48"/>
      <c r="I48" s="146"/>
      <c r="J48" s="48"/>
      <c r="K48" s="52"/>
    </row>
    <row r="49" s="1" customFormat="1" ht="18" customHeight="1">
      <c r="B49" s="47"/>
      <c r="C49" s="40" t="s">
        <v>24</v>
      </c>
      <c r="D49" s="48"/>
      <c r="E49" s="48"/>
      <c r="F49" s="35" t="str">
        <f>F12</f>
        <v>Město Kolín</v>
      </c>
      <c r="G49" s="48"/>
      <c r="H49" s="48"/>
      <c r="I49" s="148" t="s">
        <v>26</v>
      </c>
      <c r="J49" s="149" t="str">
        <f>IF(J12="","",J12)</f>
        <v>25. 12. 2017</v>
      </c>
      <c r="K49" s="52"/>
    </row>
    <row r="50" s="1" customFormat="1" ht="6.96" customHeight="1">
      <c r="B50" s="47"/>
      <c r="C50" s="48"/>
      <c r="D50" s="48"/>
      <c r="E50" s="48"/>
      <c r="F50" s="48"/>
      <c r="G50" s="48"/>
      <c r="H50" s="48"/>
      <c r="I50" s="146"/>
      <c r="J50" s="48"/>
      <c r="K50" s="52"/>
    </row>
    <row r="51" s="1" customFormat="1">
      <c r="B51" s="47"/>
      <c r="C51" s="40" t="s">
        <v>32</v>
      </c>
      <c r="D51" s="48"/>
      <c r="E51" s="48"/>
      <c r="F51" s="35" t="str">
        <f>E15</f>
        <v>Město Kolín, Karlovo nám. 78, 280 02 Kolín</v>
      </c>
      <c r="G51" s="48"/>
      <c r="H51" s="48"/>
      <c r="I51" s="148" t="s">
        <v>40</v>
      </c>
      <c r="J51" s="45" t="str">
        <f>E21</f>
        <v>LK PROJEKT s.r.o., ul.28.října 933/11, Čelákovice</v>
      </c>
      <c r="K51" s="52"/>
    </row>
    <row r="52" s="1" customFormat="1" ht="14.4" customHeight="1">
      <c r="B52" s="47"/>
      <c r="C52" s="40" t="s">
        <v>38</v>
      </c>
      <c r="D52" s="48"/>
      <c r="E52" s="48"/>
      <c r="F52" s="35" t="str">
        <f>IF(E18="","",E18)</f>
        <v/>
      </c>
      <c r="G52" s="48"/>
      <c r="H52" s="48"/>
      <c r="I52" s="146"/>
      <c r="J52" s="173"/>
      <c r="K52" s="52"/>
    </row>
    <row r="53" s="1" customFormat="1" ht="10.32" customHeight="1">
      <c r="B53" s="47"/>
      <c r="C53" s="48"/>
      <c r="D53" s="48"/>
      <c r="E53" s="48"/>
      <c r="F53" s="48"/>
      <c r="G53" s="48"/>
      <c r="H53" s="48"/>
      <c r="I53" s="146"/>
      <c r="J53" s="48"/>
      <c r="K53" s="52"/>
    </row>
    <row r="54" s="1" customFormat="1" ht="29.28" customHeight="1">
      <c r="B54" s="47"/>
      <c r="C54" s="174" t="s">
        <v>129</v>
      </c>
      <c r="D54" s="161"/>
      <c r="E54" s="161"/>
      <c r="F54" s="161"/>
      <c r="G54" s="161"/>
      <c r="H54" s="161"/>
      <c r="I54" s="175"/>
      <c r="J54" s="176" t="s">
        <v>130</v>
      </c>
      <c r="K54" s="177"/>
    </row>
    <row r="55" s="1" customFormat="1" ht="10.32" customHeight="1">
      <c r="B55" s="47"/>
      <c r="C55" s="48"/>
      <c r="D55" s="48"/>
      <c r="E55" s="48"/>
      <c r="F55" s="48"/>
      <c r="G55" s="48"/>
      <c r="H55" s="48"/>
      <c r="I55" s="146"/>
      <c r="J55" s="48"/>
      <c r="K55" s="52"/>
    </row>
    <row r="56" s="1" customFormat="1" ht="29.28" customHeight="1">
      <c r="B56" s="47"/>
      <c r="C56" s="178" t="s">
        <v>131</v>
      </c>
      <c r="D56" s="48"/>
      <c r="E56" s="48"/>
      <c r="F56" s="48"/>
      <c r="G56" s="48"/>
      <c r="H56" s="48"/>
      <c r="I56" s="146"/>
      <c r="J56" s="157">
        <f>J85</f>
        <v>0</v>
      </c>
      <c r="K56" s="52"/>
      <c r="AU56" s="24" t="s">
        <v>132</v>
      </c>
    </row>
    <row r="57" s="7" customFormat="1" ht="24.96" customHeight="1">
      <c r="B57" s="179"/>
      <c r="C57" s="180"/>
      <c r="D57" s="181" t="s">
        <v>133</v>
      </c>
      <c r="E57" s="182"/>
      <c r="F57" s="182"/>
      <c r="G57" s="182"/>
      <c r="H57" s="182"/>
      <c r="I57" s="183"/>
      <c r="J57" s="184">
        <f>J86</f>
        <v>0</v>
      </c>
      <c r="K57" s="185"/>
    </row>
    <row r="58" s="8" customFormat="1" ht="19.92" customHeight="1">
      <c r="B58" s="186"/>
      <c r="C58" s="187"/>
      <c r="D58" s="188" t="s">
        <v>134</v>
      </c>
      <c r="E58" s="189"/>
      <c r="F58" s="189"/>
      <c r="G58" s="189"/>
      <c r="H58" s="189"/>
      <c r="I58" s="190"/>
      <c r="J58" s="191">
        <f>J87</f>
        <v>0</v>
      </c>
      <c r="K58" s="192"/>
    </row>
    <row r="59" s="8" customFormat="1" ht="19.92" customHeight="1">
      <c r="B59" s="186"/>
      <c r="C59" s="187"/>
      <c r="D59" s="188" t="s">
        <v>135</v>
      </c>
      <c r="E59" s="189"/>
      <c r="F59" s="189"/>
      <c r="G59" s="189"/>
      <c r="H59" s="189"/>
      <c r="I59" s="190"/>
      <c r="J59" s="191">
        <f>J264</f>
        <v>0</v>
      </c>
      <c r="K59" s="192"/>
    </row>
    <row r="60" s="8" customFormat="1" ht="19.92" customHeight="1">
      <c r="B60" s="186"/>
      <c r="C60" s="187"/>
      <c r="D60" s="188" t="s">
        <v>136</v>
      </c>
      <c r="E60" s="189"/>
      <c r="F60" s="189"/>
      <c r="G60" s="189"/>
      <c r="H60" s="189"/>
      <c r="I60" s="190"/>
      <c r="J60" s="191">
        <f>J276</f>
        <v>0</v>
      </c>
      <c r="K60" s="192"/>
    </row>
    <row r="61" s="8" customFormat="1" ht="19.92" customHeight="1">
      <c r="B61" s="186"/>
      <c r="C61" s="187"/>
      <c r="D61" s="188" t="s">
        <v>137</v>
      </c>
      <c r="E61" s="189"/>
      <c r="F61" s="189"/>
      <c r="G61" s="189"/>
      <c r="H61" s="189"/>
      <c r="I61" s="190"/>
      <c r="J61" s="191">
        <f>J285</f>
        <v>0</v>
      </c>
      <c r="K61" s="192"/>
    </row>
    <row r="62" s="8" customFormat="1" ht="19.92" customHeight="1">
      <c r="B62" s="186"/>
      <c r="C62" s="187"/>
      <c r="D62" s="188" t="s">
        <v>138</v>
      </c>
      <c r="E62" s="189"/>
      <c r="F62" s="189"/>
      <c r="G62" s="189"/>
      <c r="H62" s="189"/>
      <c r="I62" s="190"/>
      <c r="J62" s="191">
        <f>J298</f>
        <v>0</v>
      </c>
      <c r="K62" s="192"/>
    </row>
    <row r="63" s="8" customFormat="1" ht="19.92" customHeight="1">
      <c r="B63" s="186"/>
      <c r="C63" s="187"/>
      <c r="D63" s="188" t="s">
        <v>139</v>
      </c>
      <c r="E63" s="189"/>
      <c r="F63" s="189"/>
      <c r="G63" s="189"/>
      <c r="H63" s="189"/>
      <c r="I63" s="190"/>
      <c r="J63" s="191">
        <f>J338</f>
        <v>0</v>
      </c>
      <c r="K63" s="192"/>
    </row>
    <row r="64" s="8" customFormat="1" ht="19.92" customHeight="1">
      <c r="B64" s="186"/>
      <c r="C64" s="187"/>
      <c r="D64" s="188" t="s">
        <v>140</v>
      </c>
      <c r="E64" s="189"/>
      <c r="F64" s="189"/>
      <c r="G64" s="189"/>
      <c r="H64" s="189"/>
      <c r="I64" s="190"/>
      <c r="J64" s="191">
        <f>J349</f>
        <v>0</v>
      </c>
      <c r="K64" s="192"/>
    </row>
    <row r="65" s="8" customFormat="1" ht="19.92" customHeight="1">
      <c r="B65" s="186"/>
      <c r="C65" s="187"/>
      <c r="D65" s="188" t="s">
        <v>141</v>
      </c>
      <c r="E65" s="189"/>
      <c r="F65" s="189"/>
      <c r="G65" s="189"/>
      <c r="H65" s="189"/>
      <c r="I65" s="190"/>
      <c r="J65" s="191">
        <f>J370</f>
        <v>0</v>
      </c>
      <c r="K65" s="192"/>
    </row>
    <row r="66" s="1" customFormat="1" ht="21.84" customHeight="1">
      <c r="B66" s="47"/>
      <c r="C66" s="48"/>
      <c r="D66" s="48"/>
      <c r="E66" s="48"/>
      <c r="F66" s="48"/>
      <c r="G66" s="48"/>
      <c r="H66" s="48"/>
      <c r="I66" s="146"/>
      <c r="J66" s="48"/>
      <c r="K66" s="52"/>
    </row>
    <row r="67" s="1" customFormat="1" ht="6.96" customHeight="1">
      <c r="B67" s="68"/>
      <c r="C67" s="69"/>
      <c r="D67" s="69"/>
      <c r="E67" s="69"/>
      <c r="F67" s="69"/>
      <c r="G67" s="69"/>
      <c r="H67" s="69"/>
      <c r="I67" s="168"/>
      <c r="J67" s="69"/>
      <c r="K67" s="70"/>
    </row>
    <row r="71" s="1" customFormat="1" ht="6.96" customHeight="1">
      <c r="B71" s="71"/>
      <c r="C71" s="72"/>
      <c r="D71" s="72"/>
      <c r="E71" s="72"/>
      <c r="F71" s="72"/>
      <c r="G71" s="72"/>
      <c r="H71" s="72"/>
      <c r="I71" s="171"/>
      <c r="J71" s="72"/>
      <c r="K71" s="72"/>
      <c r="L71" s="73"/>
    </row>
    <row r="72" s="1" customFormat="1" ht="36.96" customHeight="1">
      <c r="B72" s="47"/>
      <c r="C72" s="74" t="s">
        <v>142</v>
      </c>
      <c r="D72" s="75"/>
      <c r="E72" s="75"/>
      <c r="F72" s="75"/>
      <c r="G72" s="75"/>
      <c r="H72" s="75"/>
      <c r="I72" s="193"/>
      <c r="J72" s="75"/>
      <c r="K72" s="75"/>
      <c r="L72" s="73"/>
    </row>
    <row r="73" s="1" customFormat="1" ht="6.96" customHeight="1">
      <c r="B73" s="47"/>
      <c r="C73" s="75"/>
      <c r="D73" s="75"/>
      <c r="E73" s="75"/>
      <c r="F73" s="75"/>
      <c r="G73" s="75"/>
      <c r="H73" s="75"/>
      <c r="I73" s="193"/>
      <c r="J73" s="75"/>
      <c r="K73" s="75"/>
      <c r="L73" s="73"/>
    </row>
    <row r="74" s="1" customFormat="1" ht="14.4" customHeight="1">
      <c r="B74" s="47"/>
      <c r="C74" s="77" t="s">
        <v>18</v>
      </c>
      <c r="D74" s="75"/>
      <c r="E74" s="75"/>
      <c r="F74" s="75"/>
      <c r="G74" s="75"/>
      <c r="H74" s="75"/>
      <c r="I74" s="193"/>
      <c r="J74" s="75"/>
      <c r="K74" s="75"/>
      <c r="L74" s="73"/>
    </row>
    <row r="75" s="1" customFormat="1" ht="16.5" customHeight="1">
      <c r="B75" s="47"/>
      <c r="C75" s="75"/>
      <c r="D75" s="75"/>
      <c r="E75" s="194" t="str">
        <f>E7</f>
        <v>Rekonstrukce kanalizační stoky H v ul. Tůmova, Kolín</v>
      </c>
      <c r="F75" s="77"/>
      <c r="G75" s="77"/>
      <c r="H75" s="77"/>
      <c r="I75" s="193"/>
      <c r="J75" s="75"/>
      <c r="K75" s="75"/>
      <c r="L75" s="73"/>
    </row>
    <row r="76" s="1" customFormat="1" ht="14.4" customHeight="1">
      <c r="B76" s="47"/>
      <c r="C76" s="77" t="s">
        <v>126</v>
      </c>
      <c r="D76" s="75"/>
      <c r="E76" s="75"/>
      <c r="F76" s="75"/>
      <c r="G76" s="75"/>
      <c r="H76" s="75"/>
      <c r="I76" s="193"/>
      <c r="J76" s="75"/>
      <c r="K76" s="75"/>
      <c r="L76" s="73"/>
    </row>
    <row r="77" s="1" customFormat="1" ht="17.25" customHeight="1">
      <c r="B77" s="47"/>
      <c r="C77" s="75"/>
      <c r="D77" s="75"/>
      <c r="E77" s="83" t="str">
        <f>E9</f>
        <v>SO 02 - Rekonstrukce kanalizačních přípojek</v>
      </c>
      <c r="F77" s="75"/>
      <c r="G77" s="75"/>
      <c r="H77" s="75"/>
      <c r="I77" s="193"/>
      <c r="J77" s="75"/>
      <c r="K77" s="75"/>
      <c r="L77" s="73"/>
    </row>
    <row r="78" s="1" customFormat="1" ht="6.96" customHeight="1">
      <c r="B78" s="47"/>
      <c r="C78" s="75"/>
      <c r="D78" s="75"/>
      <c r="E78" s="75"/>
      <c r="F78" s="75"/>
      <c r="G78" s="75"/>
      <c r="H78" s="75"/>
      <c r="I78" s="193"/>
      <c r="J78" s="75"/>
      <c r="K78" s="75"/>
      <c r="L78" s="73"/>
    </row>
    <row r="79" s="1" customFormat="1" ht="18" customHeight="1">
      <c r="B79" s="47"/>
      <c r="C79" s="77" t="s">
        <v>24</v>
      </c>
      <c r="D79" s="75"/>
      <c r="E79" s="75"/>
      <c r="F79" s="195" t="str">
        <f>F12</f>
        <v>Město Kolín</v>
      </c>
      <c r="G79" s="75"/>
      <c r="H79" s="75"/>
      <c r="I79" s="196" t="s">
        <v>26</v>
      </c>
      <c r="J79" s="86" t="str">
        <f>IF(J12="","",J12)</f>
        <v>25. 12. 2017</v>
      </c>
      <c r="K79" s="75"/>
      <c r="L79" s="73"/>
    </row>
    <row r="80" s="1" customFormat="1" ht="6.96" customHeight="1">
      <c r="B80" s="47"/>
      <c r="C80" s="75"/>
      <c r="D80" s="75"/>
      <c r="E80" s="75"/>
      <c r="F80" s="75"/>
      <c r="G80" s="75"/>
      <c r="H80" s="75"/>
      <c r="I80" s="193"/>
      <c r="J80" s="75"/>
      <c r="K80" s="75"/>
      <c r="L80" s="73"/>
    </row>
    <row r="81" s="1" customFormat="1">
      <c r="B81" s="47"/>
      <c r="C81" s="77" t="s">
        <v>32</v>
      </c>
      <c r="D81" s="75"/>
      <c r="E81" s="75"/>
      <c r="F81" s="195" t="str">
        <f>E15</f>
        <v>Město Kolín, Karlovo nám. 78, 280 02 Kolín</v>
      </c>
      <c r="G81" s="75"/>
      <c r="H81" s="75"/>
      <c r="I81" s="196" t="s">
        <v>40</v>
      </c>
      <c r="J81" s="195" t="str">
        <f>E21</f>
        <v>LK PROJEKT s.r.o., ul.28.října 933/11, Čelákovice</v>
      </c>
      <c r="K81" s="75"/>
      <c r="L81" s="73"/>
    </row>
    <row r="82" s="1" customFormat="1" ht="14.4" customHeight="1">
      <c r="B82" s="47"/>
      <c r="C82" s="77" t="s">
        <v>38</v>
      </c>
      <c r="D82" s="75"/>
      <c r="E82" s="75"/>
      <c r="F82" s="195" t="str">
        <f>IF(E18="","",E18)</f>
        <v/>
      </c>
      <c r="G82" s="75"/>
      <c r="H82" s="75"/>
      <c r="I82" s="193"/>
      <c r="J82" s="75"/>
      <c r="K82" s="75"/>
      <c r="L82" s="73"/>
    </row>
    <row r="83" s="1" customFormat="1" ht="10.32" customHeight="1">
      <c r="B83" s="47"/>
      <c r="C83" s="75"/>
      <c r="D83" s="75"/>
      <c r="E83" s="75"/>
      <c r="F83" s="75"/>
      <c r="G83" s="75"/>
      <c r="H83" s="75"/>
      <c r="I83" s="193"/>
      <c r="J83" s="75"/>
      <c r="K83" s="75"/>
      <c r="L83" s="73"/>
    </row>
    <row r="84" s="9" customFormat="1" ht="29.28" customHeight="1">
      <c r="B84" s="197"/>
      <c r="C84" s="198" t="s">
        <v>143</v>
      </c>
      <c r="D84" s="199" t="s">
        <v>65</v>
      </c>
      <c r="E84" s="199" t="s">
        <v>61</v>
      </c>
      <c r="F84" s="199" t="s">
        <v>144</v>
      </c>
      <c r="G84" s="199" t="s">
        <v>145</v>
      </c>
      <c r="H84" s="199" t="s">
        <v>146</v>
      </c>
      <c r="I84" s="200" t="s">
        <v>147</v>
      </c>
      <c r="J84" s="199" t="s">
        <v>130</v>
      </c>
      <c r="K84" s="201" t="s">
        <v>148</v>
      </c>
      <c r="L84" s="202"/>
      <c r="M84" s="103" t="s">
        <v>149</v>
      </c>
      <c r="N84" s="104" t="s">
        <v>50</v>
      </c>
      <c r="O84" s="104" t="s">
        <v>150</v>
      </c>
      <c r="P84" s="104" t="s">
        <v>151</v>
      </c>
      <c r="Q84" s="104" t="s">
        <v>152</v>
      </c>
      <c r="R84" s="104" t="s">
        <v>153</v>
      </c>
      <c r="S84" s="104" t="s">
        <v>154</v>
      </c>
      <c r="T84" s="105" t="s">
        <v>155</v>
      </c>
    </row>
    <row r="85" s="1" customFormat="1" ht="29.28" customHeight="1">
      <c r="B85" s="47"/>
      <c r="C85" s="109" t="s">
        <v>131</v>
      </c>
      <c r="D85" s="75"/>
      <c r="E85" s="75"/>
      <c r="F85" s="75"/>
      <c r="G85" s="75"/>
      <c r="H85" s="75"/>
      <c r="I85" s="193"/>
      <c r="J85" s="203">
        <f>BK85</f>
        <v>0</v>
      </c>
      <c r="K85" s="75"/>
      <c r="L85" s="73"/>
      <c r="M85" s="106"/>
      <c r="N85" s="107"/>
      <c r="O85" s="107"/>
      <c r="P85" s="204">
        <f>P86</f>
        <v>0</v>
      </c>
      <c r="Q85" s="107"/>
      <c r="R85" s="204">
        <f>R86</f>
        <v>186.57479029999999</v>
      </c>
      <c r="S85" s="107"/>
      <c r="T85" s="205">
        <f>T86</f>
        <v>96.510799999999989</v>
      </c>
      <c r="AT85" s="24" t="s">
        <v>79</v>
      </c>
      <c r="AU85" s="24" t="s">
        <v>132</v>
      </c>
      <c r="BK85" s="206">
        <f>BK86</f>
        <v>0</v>
      </c>
    </row>
    <row r="86" s="10" customFormat="1" ht="37.44" customHeight="1">
      <c r="B86" s="207"/>
      <c r="C86" s="208"/>
      <c r="D86" s="209" t="s">
        <v>79</v>
      </c>
      <c r="E86" s="210" t="s">
        <v>156</v>
      </c>
      <c r="F86" s="210" t="s">
        <v>157</v>
      </c>
      <c r="G86" s="208"/>
      <c r="H86" s="208"/>
      <c r="I86" s="211"/>
      <c r="J86" s="212">
        <f>BK86</f>
        <v>0</v>
      </c>
      <c r="K86" s="208"/>
      <c r="L86" s="213"/>
      <c r="M86" s="214"/>
      <c r="N86" s="215"/>
      <c r="O86" s="215"/>
      <c r="P86" s="216">
        <f>P87+P264+P276+P285+P298+P338+P349+P370</f>
        <v>0</v>
      </c>
      <c r="Q86" s="215"/>
      <c r="R86" s="216">
        <f>R87+R264+R276+R285+R298+R338+R349+R370</f>
        <v>186.57479029999999</v>
      </c>
      <c r="S86" s="215"/>
      <c r="T86" s="217">
        <f>T87+T264+T276+T285+T298+T338+T349+T370</f>
        <v>96.510799999999989</v>
      </c>
      <c r="AR86" s="218" t="s">
        <v>88</v>
      </c>
      <c r="AT86" s="219" t="s">
        <v>79</v>
      </c>
      <c r="AU86" s="219" t="s">
        <v>80</v>
      </c>
      <c r="AY86" s="218" t="s">
        <v>158</v>
      </c>
      <c r="BK86" s="220">
        <f>BK87+BK264+BK276+BK285+BK298+BK338+BK349+BK370</f>
        <v>0</v>
      </c>
    </row>
    <row r="87" s="10" customFormat="1" ht="19.92" customHeight="1">
      <c r="B87" s="207"/>
      <c r="C87" s="208"/>
      <c r="D87" s="209" t="s">
        <v>79</v>
      </c>
      <c r="E87" s="221" t="s">
        <v>88</v>
      </c>
      <c r="F87" s="221" t="s">
        <v>159</v>
      </c>
      <c r="G87" s="208"/>
      <c r="H87" s="208"/>
      <c r="I87" s="211"/>
      <c r="J87" s="222">
        <f>BK87</f>
        <v>0</v>
      </c>
      <c r="K87" s="208"/>
      <c r="L87" s="213"/>
      <c r="M87" s="214"/>
      <c r="N87" s="215"/>
      <c r="O87" s="215"/>
      <c r="P87" s="216">
        <f>SUM(P88:P263)</f>
        <v>0</v>
      </c>
      <c r="Q87" s="215"/>
      <c r="R87" s="216">
        <f>SUM(R88:R263)</f>
        <v>175.15884</v>
      </c>
      <c r="S87" s="215"/>
      <c r="T87" s="217">
        <f>SUM(T88:T263)</f>
        <v>66.719999999999999</v>
      </c>
      <c r="AR87" s="218" t="s">
        <v>88</v>
      </c>
      <c r="AT87" s="219" t="s">
        <v>79</v>
      </c>
      <c r="AU87" s="219" t="s">
        <v>88</v>
      </c>
      <c r="AY87" s="218" t="s">
        <v>158</v>
      </c>
      <c r="BK87" s="220">
        <f>SUM(BK88:BK263)</f>
        <v>0</v>
      </c>
    </row>
    <row r="88" s="1" customFormat="1" ht="51" customHeight="1">
      <c r="B88" s="47"/>
      <c r="C88" s="223" t="s">
        <v>88</v>
      </c>
      <c r="D88" s="223" t="s">
        <v>160</v>
      </c>
      <c r="E88" s="224" t="s">
        <v>682</v>
      </c>
      <c r="F88" s="225" t="s">
        <v>683</v>
      </c>
      <c r="G88" s="226" t="s">
        <v>163</v>
      </c>
      <c r="H88" s="227">
        <v>10.5</v>
      </c>
      <c r="I88" s="228"/>
      <c r="J88" s="229">
        <f>ROUND(I88*H88,2)</f>
        <v>0</v>
      </c>
      <c r="K88" s="225" t="s">
        <v>164</v>
      </c>
      <c r="L88" s="73"/>
      <c r="M88" s="230" t="s">
        <v>37</v>
      </c>
      <c r="N88" s="231" t="s">
        <v>51</v>
      </c>
      <c r="O88" s="48"/>
      <c r="P88" s="232">
        <f>O88*H88</f>
        <v>0</v>
      </c>
      <c r="Q88" s="232">
        <v>0</v>
      </c>
      <c r="R88" s="232">
        <f>Q88*H88</f>
        <v>0</v>
      </c>
      <c r="S88" s="232">
        <v>0.26000000000000001</v>
      </c>
      <c r="T88" s="233">
        <f>S88*H88</f>
        <v>2.73</v>
      </c>
      <c r="AR88" s="24" t="s">
        <v>165</v>
      </c>
      <c r="AT88" s="24" t="s">
        <v>160</v>
      </c>
      <c r="AU88" s="24" t="s">
        <v>90</v>
      </c>
      <c r="AY88" s="24" t="s">
        <v>158</v>
      </c>
      <c r="BE88" s="234">
        <f>IF(N88="základní",J88,0)</f>
        <v>0</v>
      </c>
      <c r="BF88" s="234">
        <f>IF(N88="snížená",J88,0)</f>
        <v>0</v>
      </c>
      <c r="BG88" s="234">
        <f>IF(N88="zákl. přenesená",J88,0)</f>
        <v>0</v>
      </c>
      <c r="BH88" s="234">
        <f>IF(N88="sníž. přenesená",J88,0)</f>
        <v>0</v>
      </c>
      <c r="BI88" s="234">
        <f>IF(N88="nulová",J88,0)</f>
        <v>0</v>
      </c>
      <c r="BJ88" s="24" t="s">
        <v>88</v>
      </c>
      <c r="BK88" s="234">
        <f>ROUND(I88*H88,2)</f>
        <v>0</v>
      </c>
      <c r="BL88" s="24" t="s">
        <v>165</v>
      </c>
      <c r="BM88" s="24" t="s">
        <v>684</v>
      </c>
    </row>
    <row r="89" s="1" customFormat="1">
      <c r="B89" s="47"/>
      <c r="C89" s="75"/>
      <c r="D89" s="235" t="s">
        <v>167</v>
      </c>
      <c r="E89" s="75"/>
      <c r="F89" s="236" t="s">
        <v>685</v>
      </c>
      <c r="G89" s="75"/>
      <c r="H89" s="75"/>
      <c r="I89" s="193"/>
      <c r="J89" s="75"/>
      <c r="K89" s="75"/>
      <c r="L89" s="73"/>
      <c r="M89" s="237"/>
      <c r="N89" s="48"/>
      <c r="O89" s="48"/>
      <c r="P89" s="48"/>
      <c r="Q89" s="48"/>
      <c r="R89" s="48"/>
      <c r="S89" s="48"/>
      <c r="T89" s="96"/>
      <c r="AT89" s="24" t="s">
        <v>167</v>
      </c>
      <c r="AU89" s="24" t="s">
        <v>90</v>
      </c>
    </row>
    <row r="90" s="11" customFormat="1">
      <c r="B90" s="238"/>
      <c r="C90" s="239"/>
      <c r="D90" s="235" t="s">
        <v>169</v>
      </c>
      <c r="E90" s="240" t="s">
        <v>37</v>
      </c>
      <c r="F90" s="241" t="s">
        <v>686</v>
      </c>
      <c r="G90" s="239"/>
      <c r="H90" s="242">
        <v>10.5</v>
      </c>
      <c r="I90" s="243"/>
      <c r="J90" s="239"/>
      <c r="K90" s="239"/>
      <c r="L90" s="244"/>
      <c r="M90" s="245"/>
      <c r="N90" s="246"/>
      <c r="O90" s="246"/>
      <c r="P90" s="246"/>
      <c r="Q90" s="246"/>
      <c r="R90" s="246"/>
      <c r="S90" s="246"/>
      <c r="T90" s="247"/>
      <c r="AT90" s="248" t="s">
        <v>169</v>
      </c>
      <c r="AU90" s="248" t="s">
        <v>90</v>
      </c>
      <c r="AV90" s="11" t="s">
        <v>90</v>
      </c>
      <c r="AW90" s="11" t="s">
        <v>43</v>
      </c>
      <c r="AX90" s="11" t="s">
        <v>88</v>
      </c>
      <c r="AY90" s="248" t="s">
        <v>158</v>
      </c>
    </row>
    <row r="91" s="1" customFormat="1" ht="51" customHeight="1">
      <c r="B91" s="47"/>
      <c r="C91" s="223" t="s">
        <v>90</v>
      </c>
      <c r="D91" s="223" t="s">
        <v>160</v>
      </c>
      <c r="E91" s="224" t="s">
        <v>687</v>
      </c>
      <c r="F91" s="225" t="s">
        <v>688</v>
      </c>
      <c r="G91" s="226" t="s">
        <v>163</v>
      </c>
      <c r="H91" s="227">
        <v>10.5</v>
      </c>
      <c r="I91" s="228"/>
      <c r="J91" s="229">
        <f>ROUND(I91*H91,2)</f>
        <v>0</v>
      </c>
      <c r="K91" s="225" t="s">
        <v>164</v>
      </c>
      <c r="L91" s="73"/>
      <c r="M91" s="230" t="s">
        <v>37</v>
      </c>
      <c r="N91" s="231" t="s">
        <v>51</v>
      </c>
      <c r="O91" s="48"/>
      <c r="P91" s="232">
        <f>O91*H91</f>
        <v>0</v>
      </c>
      <c r="Q91" s="232">
        <v>0</v>
      </c>
      <c r="R91" s="232">
        <f>Q91*H91</f>
        <v>0</v>
      </c>
      <c r="S91" s="232">
        <v>0.28999999999999998</v>
      </c>
      <c r="T91" s="233">
        <f>S91*H91</f>
        <v>3.0449999999999999</v>
      </c>
      <c r="AR91" s="24" t="s">
        <v>165</v>
      </c>
      <c r="AT91" s="24" t="s">
        <v>160</v>
      </c>
      <c r="AU91" s="24" t="s">
        <v>90</v>
      </c>
      <c r="AY91" s="24" t="s">
        <v>158</v>
      </c>
      <c r="BE91" s="234">
        <f>IF(N91="základní",J91,0)</f>
        <v>0</v>
      </c>
      <c r="BF91" s="234">
        <f>IF(N91="snížená",J91,0)</f>
        <v>0</v>
      </c>
      <c r="BG91" s="234">
        <f>IF(N91="zákl. přenesená",J91,0)</f>
        <v>0</v>
      </c>
      <c r="BH91" s="234">
        <f>IF(N91="sníž. přenesená",J91,0)</f>
        <v>0</v>
      </c>
      <c r="BI91" s="234">
        <f>IF(N91="nulová",J91,0)</f>
        <v>0</v>
      </c>
      <c r="BJ91" s="24" t="s">
        <v>88</v>
      </c>
      <c r="BK91" s="234">
        <f>ROUND(I91*H91,2)</f>
        <v>0</v>
      </c>
      <c r="BL91" s="24" t="s">
        <v>165</v>
      </c>
      <c r="BM91" s="24" t="s">
        <v>689</v>
      </c>
    </row>
    <row r="92" s="1" customFormat="1">
      <c r="B92" s="47"/>
      <c r="C92" s="75"/>
      <c r="D92" s="235" t="s">
        <v>167</v>
      </c>
      <c r="E92" s="75"/>
      <c r="F92" s="236" t="s">
        <v>168</v>
      </c>
      <c r="G92" s="75"/>
      <c r="H92" s="75"/>
      <c r="I92" s="193"/>
      <c r="J92" s="75"/>
      <c r="K92" s="75"/>
      <c r="L92" s="73"/>
      <c r="M92" s="237"/>
      <c r="N92" s="48"/>
      <c r="O92" s="48"/>
      <c r="P92" s="48"/>
      <c r="Q92" s="48"/>
      <c r="R92" s="48"/>
      <c r="S92" s="48"/>
      <c r="T92" s="96"/>
      <c r="AT92" s="24" t="s">
        <v>167</v>
      </c>
      <c r="AU92" s="24" t="s">
        <v>90</v>
      </c>
    </row>
    <row r="93" s="11" customFormat="1">
      <c r="B93" s="238"/>
      <c r="C93" s="239"/>
      <c r="D93" s="235" t="s">
        <v>169</v>
      </c>
      <c r="E93" s="240" t="s">
        <v>37</v>
      </c>
      <c r="F93" s="241" t="s">
        <v>686</v>
      </c>
      <c r="G93" s="239"/>
      <c r="H93" s="242">
        <v>10.5</v>
      </c>
      <c r="I93" s="243"/>
      <c r="J93" s="239"/>
      <c r="K93" s="239"/>
      <c r="L93" s="244"/>
      <c r="M93" s="245"/>
      <c r="N93" s="246"/>
      <c r="O93" s="246"/>
      <c r="P93" s="246"/>
      <c r="Q93" s="246"/>
      <c r="R93" s="246"/>
      <c r="S93" s="246"/>
      <c r="T93" s="247"/>
      <c r="AT93" s="248" t="s">
        <v>169</v>
      </c>
      <c r="AU93" s="248" t="s">
        <v>90</v>
      </c>
      <c r="AV93" s="11" t="s">
        <v>90</v>
      </c>
      <c r="AW93" s="11" t="s">
        <v>43</v>
      </c>
      <c r="AX93" s="11" t="s">
        <v>80</v>
      </c>
      <c r="AY93" s="248" t="s">
        <v>158</v>
      </c>
    </row>
    <row r="94" s="12" customFormat="1">
      <c r="B94" s="249"/>
      <c r="C94" s="250"/>
      <c r="D94" s="235" t="s">
        <v>169</v>
      </c>
      <c r="E94" s="251" t="s">
        <v>37</v>
      </c>
      <c r="F94" s="252" t="s">
        <v>180</v>
      </c>
      <c r="G94" s="250"/>
      <c r="H94" s="253">
        <v>10.5</v>
      </c>
      <c r="I94" s="254"/>
      <c r="J94" s="250"/>
      <c r="K94" s="250"/>
      <c r="L94" s="255"/>
      <c r="M94" s="256"/>
      <c r="N94" s="257"/>
      <c r="O94" s="257"/>
      <c r="P94" s="257"/>
      <c r="Q94" s="257"/>
      <c r="R94" s="257"/>
      <c r="S94" s="257"/>
      <c r="T94" s="258"/>
      <c r="AT94" s="259" t="s">
        <v>169</v>
      </c>
      <c r="AU94" s="259" t="s">
        <v>90</v>
      </c>
      <c r="AV94" s="12" t="s">
        <v>165</v>
      </c>
      <c r="AW94" s="12" t="s">
        <v>43</v>
      </c>
      <c r="AX94" s="12" t="s">
        <v>88</v>
      </c>
      <c r="AY94" s="259" t="s">
        <v>158</v>
      </c>
    </row>
    <row r="95" s="1" customFormat="1" ht="51" customHeight="1">
      <c r="B95" s="47"/>
      <c r="C95" s="223" t="s">
        <v>185</v>
      </c>
      <c r="D95" s="223" t="s">
        <v>160</v>
      </c>
      <c r="E95" s="224" t="s">
        <v>161</v>
      </c>
      <c r="F95" s="225" t="s">
        <v>162</v>
      </c>
      <c r="G95" s="226" t="s">
        <v>163</v>
      </c>
      <c r="H95" s="227">
        <v>59.75</v>
      </c>
      <c r="I95" s="228"/>
      <c r="J95" s="229">
        <f>ROUND(I95*H95,2)</f>
        <v>0</v>
      </c>
      <c r="K95" s="225" t="s">
        <v>164</v>
      </c>
      <c r="L95" s="73"/>
      <c r="M95" s="230" t="s">
        <v>37</v>
      </c>
      <c r="N95" s="231" t="s">
        <v>51</v>
      </c>
      <c r="O95" s="48"/>
      <c r="P95" s="232">
        <f>O95*H95</f>
        <v>0</v>
      </c>
      <c r="Q95" s="232">
        <v>0</v>
      </c>
      <c r="R95" s="232">
        <f>Q95*H95</f>
        <v>0</v>
      </c>
      <c r="S95" s="232">
        <v>0.57999999999999996</v>
      </c>
      <c r="T95" s="233">
        <f>S95*H95</f>
        <v>34.655000000000001</v>
      </c>
      <c r="AR95" s="24" t="s">
        <v>165</v>
      </c>
      <c r="AT95" s="24" t="s">
        <v>160</v>
      </c>
      <c r="AU95" s="24" t="s">
        <v>90</v>
      </c>
      <c r="AY95" s="24" t="s">
        <v>158</v>
      </c>
      <c r="BE95" s="234">
        <f>IF(N95="základní",J95,0)</f>
        <v>0</v>
      </c>
      <c r="BF95" s="234">
        <f>IF(N95="snížená",J95,0)</f>
        <v>0</v>
      </c>
      <c r="BG95" s="234">
        <f>IF(N95="zákl. přenesená",J95,0)</f>
        <v>0</v>
      </c>
      <c r="BH95" s="234">
        <f>IF(N95="sníž. přenesená",J95,0)</f>
        <v>0</v>
      </c>
      <c r="BI95" s="234">
        <f>IF(N95="nulová",J95,0)</f>
        <v>0</v>
      </c>
      <c r="BJ95" s="24" t="s">
        <v>88</v>
      </c>
      <c r="BK95" s="234">
        <f>ROUND(I95*H95,2)</f>
        <v>0</v>
      </c>
      <c r="BL95" s="24" t="s">
        <v>165</v>
      </c>
      <c r="BM95" s="24" t="s">
        <v>690</v>
      </c>
    </row>
    <row r="96" s="1" customFormat="1">
      <c r="B96" s="47"/>
      <c r="C96" s="75"/>
      <c r="D96" s="235" t="s">
        <v>167</v>
      </c>
      <c r="E96" s="75"/>
      <c r="F96" s="236" t="s">
        <v>168</v>
      </c>
      <c r="G96" s="75"/>
      <c r="H96" s="75"/>
      <c r="I96" s="193"/>
      <c r="J96" s="75"/>
      <c r="K96" s="75"/>
      <c r="L96" s="73"/>
      <c r="M96" s="237"/>
      <c r="N96" s="48"/>
      <c r="O96" s="48"/>
      <c r="P96" s="48"/>
      <c r="Q96" s="48"/>
      <c r="R96" s="48"/>
      <c r="S96" s="48"/>
      <c r="T96" s="96"/>
      <c r="AT96" s="24" t="s">
        <v>167</v>
      </c>
      <c r="AU96" s="24" t="s">
        <v>90</v>
      </c>
    </row>
    <row r="97" s="11" customFormat="1">
      <c r="B97" s="238"/>
      <c r="C97" s="239"/>
      <c r="D97" s="235" t="s">
        <v>169</v>
      </c>
      <c r="E97" s="240" t="s">
        <v>37</v>
      </c>
      <c r="F97" s="241" t="s">
        <v>691</v>
      </c>
      <c r="G97" s="239"/>
      <c r="H97" s="242">
        <v>28.5</v>
      </c>
      <c r="I97" s="243"/>
      <c r="J97" s="239"/>
      <c r="K97" s="239"/>
      <c r="L97" s="244"/>
      <c r="M97" s="245"/>
      <c r="N97" s="246"/>
      <c r="O97" s="246"/>
      <c r="P97" s="246"/>
      <c r="Q97" s="246"/>
      <c r="R97" s="246"/>
      <c r="S97" s="246"/>
      <c r="T97" s="247"/>
      <c r="AT97" s="248" t="s">
        <v>169</v>
      </c>
      <c r="AU97" s="248" t="s">
        <v>90</v>
      </c>
      <c r="AV97" s="11" t="s">
        <v>90</v>
      </c>
      <c r="AW97" s="11" t="s">
        <v>43</v>
      </c>
      <c r="AX97" s="11" t="s">
        <v>80</v>
      </c>
      <c r="AY97" s="248" t="s">
        <v>158</v>
      </c>
    </row>
    <row r="98" s="11" customFormat="1">
      <c r="B98" s="238"/>
      <c r="C98" s="239"/>
      <c r="D98" s="235" t="s">
        <v>169</v>
      </c>
      <c r="E98" s="240" t="s">
        <v>37</v>
      </c>
      <c r="F98" s="241" t="s">
        <v>692</v>
      </c>
      <c r="G98" s="239"/>
      <c r="H98" s="242">
        <v>4.7000000000000002</v>
      </c>
      <c r="I98" s="243"/>
      <c r="J98" s="239"/>
      <c r="K98" s="239"/>
      <c r="L98" s="244"/>
      <c r="M98" s="245"/>
      <c r="N98" s="246"/>
      <c r="O98" s="246"/>
      <c r="P98" s="246"/>
      <c r="Q98" s="246"/>
      <c r="R98" s="246"/>
      <c r="S98" s="246"/>
      <c r="T98" s="247"/>
      <c r="AT98" s="248" t="s">
        <v>169</v>
      </c>
      <c r="AU98" s="248" t="s">
        <v>90</v>
      </c>
      <c r="AV98" s="11" t="s">
        <v>90</v>
      </c>
      <c r="AW98" s="11" t="s">
        <v>43</v>
      </c>
      <c r="AX98" s="11" t="s">
        <v>80</v>
      </c>
      <c r="AY98" s="248" t="s">
        <v>158</v>
      </c>
    </row>
    <row r="99" s="11" customFormat="1">
      <c r="B99" s="238"/>
      <c r="C99" s="239"/>
      <c r="D99" s="235" t="s">
        <v>169</v>
      </c>
      <c r="E99" s="240" t="s">
        <v>37</v>
      </c>
      <c r="F99" s="241" t="s">
        <v>693</v>
      </c>
      <c r="G99" s="239"/>
      <c r="H99" s="242">
        <v>26.550000000000001</v>
      </c>
      <c r="I99" s="243"/>
      <c r="J99" s="239"/>
      <c r="K99" s="239"/>
      <c r="L99" s="244"/>
      <c r="M99" s="245"/>
      <c r="N99" s="246"/>
      <c r="O99" s="246"/>
      <c r="P99" s="246"/>
      <c r="Q99" s="246"/>
      <c r="R99" s="246"/>
      <c r="S99" s="246"/>
      <c r="T99" s="247"/>
      <c r="AT99" s="248" t="s">
        <v>169</v>
      </c>
      <c r="AU99" s="248" t="s">
        <v>90</v>
      </c>
      <c r="AV99" s="11" t="s">
        <v>90</v>
      </c>
      <c r="AW99" s="11" t="s">
        <v>43</v>
      </c>
      <c r="AX99" s="11" t="s">
        <v>80</v>
      </c>
      <c r="AY99" s="248" t="s">
        <v>158</v>
      </c>
    </row>
    <row r="100" s="12" customFormat="1">
      <c r="B100" s="249"/>
      <c r="C100" s="250"/>
      <c r="D100" s="235" t="s">
        <v>169</v>
      </c>
      <c r="E100" s="251" t="s">
        <v>37</v>
      </c>
      <c r="F100" s="252" t="s">
        <v>180</v>
      </c>
      <c r="G100" s="250"/>
      <c r="H100" s="253">
        <v>59.75</v>
      </c>
      <c r="I100" s="254"/>
      <c r="J100" s="250"/>
      <c r="K100" s="250"/>
      <c r="L100" s="255"/>
      <c r="M100" s="256"/>
      <c r="N100" s="257"/>
      <c r="O100" s="257"/>
      <c r="P100" s="257"/>
      <c r="Q100" s="257"/>
      <c r="R100" s="257"/>
      <c r="S100" s="257"/>
      <c r="T100" s="258"/>
      <c r="AT100" s="259" t="s">
        <v>169</v>
      </c>
      <c r="AU100" s="259" t="s">
        <v>90</v>
      </c>
      <c r="AV100" s="12" t="s">
        <v>165</v>
      </c>
      <c r="AW100" s="12" t="s">
        <v>43</v>
      </c>
      <c r="AX100" s="12" t="s">
        <v>88</v>
      </c>
      <c r="AY100" s="259" t="s">
        <v>158</v>
      </c>
    </row>
    <row r="101" s="1" customFormat="1" ht="38.25" customHeight="1">
      <c r="B101" s="47"/>
      <c r="C101" s="223" t="s">
        <v>165</v>
      </c>
      <c r="D101" s="223" t="s">
        <v>160</v>
      </c>
      <c r="E101" s="224" t="s">
        <v>181</v>
      </c>
      <c r="F101" s="225" t="s">
        <v>182</v>
      </c>
      <c r="G101" s="226" t="s">
        <v>163</v>
      </c>
      <c r="H101" s="227">
        <v>119.5</v>
      </c>
      <c r="I101" s="228"/>
      <c r="J101" s="229">
        <f>ROUND(I101*H101,2)</f>
        <v>0</v>
      </c>
      <c r="K101" s="225" t="s">
        <v>164</v>
      </c>
      <c r="L101" s="73"/>
      <c r="M101" s="230" t="s">
        <v>37</v>
      </c>
      <c r="N101" s="231" t="s">
        <v>51</v>
      </c>
      <c r="O101" s="48"/>
      <c r="P101" s="232">
        <f>O101*H101</f>
        <v>0</v>
      </c>
      <c r="Q101" s="232">
        <v>0</v>
      </c>
      <c r="R101" s="232">
        <f>Q101*H101</f>
        <v>0</v>
      </c>
      <c r="S101" s="232">
        <v>0.22</v>
      </c>
      <c r="T101" s="233">
        <f>S101*H101</f>
        <v>26.289999999999999</v>
      </c>
      <c r="AR101" s="24" t="s">
        <v>165</v>
      </c>
      <c r="AT101" s="24" t="s">
        <v>160</v>
      </c>
      <c r="AU101" s="24" t="s">
        <v>90</v>
      </c>
      <c r="AY101" s="24" t="s">
        <v>158</v>
      </c>
      <c r="BE101" s="234">
        <f>IF(N101="základní",J101,0)</f>
        <v>0</v>
      </c>
      <c r="BF101" s="234">
        <f>IF(N101="snížená",J101,0)</f>
        <v>0</v>
      </c>
      <c r="BG101" s="234">
        <f>IF(N101="zákl. přenesená",J101,0)</f>
        <v>0</v>
      </c>
      <c r="BH101" s="234">
        <f>IF(N101="sníž. přenesená",J101,0)</f>
        <v>0</v>
      </c>
      <c r="BI101" s="234">
        <f>IF(N101="nulová",J101,0)</f>
        <v>0</v>
      </c>
      <c r="BJ101" s="24" t="s">
        <v>88</v>
      </c>
      <c r="BK101" s="234">
        <f>ROUND(I101*H101,2)</f>
        <v>0</v>
      </c>
      <c r="BL101" s="24" t="s">
        <v>165</v>
      </c>
      <c r="BM101" s="24" t="s">
        <v>694</v>
      </c>
    </row>
    <row r="102" s="1" customFormat="1">
      <c r="B102" s="47"/>
      <c r="C102" s="75"/>
      <c r="D102" s="235" t="s">
        <v>167</v>
      </c>
      <c r="E102" s="75"/>
      <c r="F102" s="236" t="s">
        <v>168</v>
      </c>
      <c r="G102" s="75"/>
      <c r="H102" s="75"/>
      <c r="I102" s="193"/>
      <c r="J102" s="75"/>
      <c r="K102" s="75"/>
      <c r="L102" s="73"/>
      <c r="M102" s="237"/>
      <c r="N102" s="48"/>
      <c r="O102" s="48"/>
      <c r="P102" s="48"/>
      <c r="Q102" s="48"/>
      <c r="R102" s="48"/>
      <c r="S102" s="48"/>
      <c r="T102" s="96"/>
      <c r="AT102" s="24" t="s">
        <v>167</v>
      </c>
      <c r="AU102" s="24" t="s">
        <v>90</v>
      </c>
    </row>
    <row r="103" s="11" customFormat="1">
      <c r="B103" s="238"/>
      <c r="C103" s="239"/>
      <c r="D103" s="235" t="s">
        <v>169</v>
      </c>
      <c r="E103" s="240" t="s">
        <v>37</v>
      </c>
      <c r="F103" s="241" t="s">
        <v>691</v>
      </c>
      <c r="G103" s="239"/>
      <c r="H103" s="242">
        <v>28.5</v>
      </c>
      <c r="I103" s="243"/>
      <c r="J103" s="239"/>
      <c r="K103" s="239"/>
      <c r="L103" s="244"/>
      <c r="M103" s="245"/>
      <c r="N103" s="246"/>
      <c r="O103" s="246"/>
      <c r="P103" s="246"/>
      <c r="Q103" s="246"/>
      <c r="R103" s="246"/>
      <c r="S103" s="246"/>
      <c r="T103" s="247"/>
      <c r="AT103" s="248" t="s">
        <v>169</v>
      </c>
      <c r="AU103" s="248" t="s">
        <v>90</v>
      </c>
      <c r="AV103" s="11" t="s">
        <v>90</v>
      </c>
      <c r="AW103" s="11" t="s">
        <v>43</v>
      </c>
      <c r="AX103" s="11" t="s">
        <v>80</v>
      </c>
      <c r="AY103" s="248" t="s">
        <v>158</v>
      </c>
    </row>
    <row r="104" s="11" customFormat="1">
      <c r="B104" s="238"/>
      <c r="C104" s="239"/>
      <c r="D104" s="235" t="s">
        <v>169</v>
      </c>
      <c r="E104" s="240" t="s">
        <v>37</v>
      </c>
      <c r="F104" s="241" t="s">
        <v>692</v>
      </c>
      <c r="G104" s="239"/>
      <c r="H104" s="242">
        <v>4.7000000000000002</v>
      </c>
      <c r="I104" s="243"/>
      <c r="J104" s="239"/>
      <c r="K104" s="239"/>
      <c r="L104" s="244"/>
      <c r="M104" s="245"/>
      <c r="N104" s="246"/>
      <c r="O104" s="246"/>
      <c r="P104" s="246"/>
      <c r="Q104" s="246"/>
      <c r="R104" s="246"/>
      <c r="S104" s="246"/>
      <c r="T104" s="247"/>
      <c r="AT104" s="248" t="s">
        <v>169</v>
      </c>
      <c r="AU104" s="248" t="s">
        <v>90</v>
      </c>
      <c r="AV104" s="11" t="s">
        <v>90</v>
      </c>
      <c r="AW104" s="11" t="s">
        <v>43</v>
      </c>
      <c r="AX104" s="11" t="s">
        <v>80</v>
      </c>
      <c r="AY104" s="248" t="s">
        <v>158</v>
      </c>
    </row>
    <row r="105" s="11" customFormat="1">
      <c r="B105" s="238"/>
      <c r="C105" s="239"/>
      <c r="D105" s="235" t="s">
        <v>169</v>
      </c>
      <c r="E105" s="240" t="s">
        <v>37</v>
      </c>
      <c r="F105" s="241" t="s">
        <v>693</v>
      </c>
      <c r="G105" s="239"/>
      <c r="H105" s="242">
        <v>26.550000000000001</v>
      </c>
      <c r="I105" s="243"/>
      <c r="J105" s="239"/>
      <c r="K105" s="239"/>
      <c r="L105" s="244"/>
      <c r="M105" s="245"/>
      <c r="N105" s="246"/>
      <c r="O105" s="246"/>
      <c r="P105" s="246"/>
      <c r="Q105" s="246"/>
      <c r="R105" s="246"/>
      <c r="S105" s="246"/>
      <c r="T105" s="247"/>
      <c r="AT105" s="248" t="s">
        <v>169</v>
      </c>
      <c r="AU105" s="248" t="s">
        <v>90</v>
      </c>
      <c r="AV105" s="11" t="s">
        <v>90</v>
      </c>
      <c r="AW105" s="11" t="s">
        <v>43</v>
      </c>
      <c r="AX105" s="11" t="s">
        <v>80</v>
      </c>
      <c r="AY105" s="248" t="s">
        <v>158</v>
      </c>
    </row>
    <row r="106" s="12" customFormat="1">
      <c r="B106" s="249"/>
      <c r="C106" s="250"/>
      <c r="D106" s="235" t="s">
        <v>169</v>
      </c>
      <c r="E106" s="251" t="s">
        <v>37</v>
      </c>
      <c r="F106" s="252" t="s">
        <v>180</v>
      </c>
      <c r="G106" s="250"/>
      <c r="H106" s="253">
        <v>59.75</v>
      </c>
      <c r="I106" s="254"/>
      <c r="J106" s="250"/>
      <c r="K106" s="250"/>
      <c r="L106" s="255"/>
      <c r="M106" s="256"/>
      <c r="N106" s="257"/>
      <c r="O106" s="257"/>
      <c r="P106" s="257"/>
      <c r="Q106" s="257"/>
      <c r="R106" s="257"/>
      <c r="S106" s="257"/>
      <c r="T106" s="258"/>
      <c r="AT106" s="259" t="s">
        <v>169</v>
      </c>
      <c r="AU106" s="259" t="s">
        <v>90</v>
      </c>
      <c r="AV106" s="12" t="s">
        <v>165</v>
      </c>
      <c r="AW106" s="12" t="s">
        <v>43</v>
      </c>
      <c r="AX106" s="12" t="s">
        <v>80</v>
      </c>
      <c r="AY106" s="259" t="s">
        <v>158</v>
      </c>
    </row>
    <row r="107" s="11" customFormat="1">
      <c r="B107" s="238"/>
      <c r="C107" s="239"/>
      <c r="D107" s="235" t="s">
        <v>169</v>
      </c>
      <c r="E107" s="240" t="s">
        <v>37</v>
      </c>
      <c r="F107" s="241" t="s">
        <v>695</v>
      </c>
      <c r="G107" s="239"/>
      <c r="H107" s="242">
        <v>119.5</v>
      </c>
      <c r="I107" s="243"/>
      <c r="J107" s="239"/>
      <c r="K107" s="239"/>
      <c r="L107" s="244"/>
      <c r="M107" s="245"/>
      <c r="N107" s="246"/>
      <c r="O107" s="246"/>
      <c r="P107" s="246"/>
      <c r="Q107" s="246"/>
      <c r="R107" s="246"/>
      <c r="S107" s="246"/>
      <c r="T107" s="247"/>
      <c r="AT107" s="248" t="s">
        <v>169</v>
      </c>
      <c r="AU107" s="248" t="s">
        <v>90</v>
      </c>
      <c r="AV107" s="11" t="s">
        <v>90</v>
      </c>
      <c r="AW107" s="11" t="s">
        <v>43</v>
      </c>
      <c r="AX107" s="11" t="s">
        <v>80</v>
      </c>
      <c r="AY107" s="248" t="s">
        <v>158</v>
      </c>
    </row>
    <row r="108" s="12" customFormat="1">
      <c r="B108" s="249"/>
      <c r="C108" s="250"/>
      <c r="D108" s="235" t="s">
        <v>169</v>
      </c>
      <c r="E108" s="251" t="s">
        <v>37</v>
      </c>
      <c r="F108" s="252" t="s">
        <v>180</v>
      </c>
      <c r="G108" s="250"/>
      <c r="H108" s="253">
        <v>119.5</v>
      </c>
      <c r="I108" s="254"/>
      <c r="J108" s="250"/>
      <c r="K108" s="250"/>
      <c r="L108" s="255"/>
      <c r="M108" s="256"/>
      <c r="N108" s="257"/>
      <c r="O108" s="257"/>
      <c r="P108" s="257"/>
      <c r="Q108" s="257"/>
      <c r="R108" s="257"/>
      <c r="S108" s="257"/>
      <c r="T108" s="258"/>
      <c r="AT108" s="259" t="s">
        <v>169</v>
      </c>
      <c r="AU108" s="259" t="s">
        <v>90</v>
      </c>
      <c r="AV108" s="12" t="s">
        <v>165</v>
      </c>
      <c r="AW108" s="12" t="s">
        <v>43</v>
      </c>
      <c r="AX108" s="12" t="s">
        <v>88</v>
      </c>
      <c r="AY108" s="259" t="s">
        <v>158</v>
      </c>
    </row>
    <row r="109" s="1" customFormat="1" ht="63.75" customHeight="1">
      <c r="B109" s="47"/>
      <c r="C109" s="223" t="s">
        <v>199</v>
      </c>
      <c r="D109" s="223" t="s">
        <v>160</v>
      </c>
      <c r="E109" s="224" t="s">
        <v>200</v>
      </c>
      <c r="F109" s="225" t="s">
        <v>201</v>
      </c>
      <c r="G109" s="226" t="s">
        <v>202</v>
      </c>
      <c r="H109" s="227">
        <v>51</v>
      </c>
      <c r="I109" s="228"/>
      <c r="J109" s="229">
        <f>ROUND(I109*H109,2)</f>
        <v>0</v>
      </c>
      <c r="K109" s="225" t="s">
        <v>164</v>
      </c>
      <c r="L109" s="73"/>
      <c r="M109" s="230" t="s">
        <v>37</v>
      </c>
      <c r="N109" s="231" t="s">
        <v>51</v>
      </c>
      <c r="O109" s="48"/>
      <c r="P109" s="232">
        <f>O109*H109</f>
        <v>0</v>
      </c>
      <c r="Q109" s="232">
        <v>0.0086800000000000002</v>
      </c>
      <c r="R109" s="232">
        <f>Q109*H109</f>
        <v>0.44268000000000002</v>
      </c>
      <c r="S109" s="232">
        <v>0</v>
      </c>
      <c r="T109" s="233">
        <f>S109*H109</f>
        <v>0</v>
      </c>
      <c r="AR109" s="24" t="s">
        <v>165</v>
      </c>
      <c r="AT109" s="24" t="s">
        <v>160</v>
      </c>
      <c r="AU109" s="24" t="s">
        <v>90</v>
      </c>
      <c r="AY109" s="24" t="s">
        <v>158</v>
      </c>
      <c r="BE109" s="234">
        <f>IF(N109="základní",J109,0)</f>
        <v>0</v>
      </c>
      <c r="BF109" s="234">
        <f>IF(N109="snížená",J109,0)</f>
        <v>0</v>
      </c>
      <c r="BG109" s="234">
        <f>IF(N109="zákl. přenesená",J109,0)</f>
        <v>0</v>
      </c>
      <c r="BH109" s="234">
        <f>IF(N109="sníž. přenesená",J109,0)</f>
        <v>0</v>
      </c>
      <c r="BI109" s="234">
        <f>IF(N109="nulová",J109,0)</f>
        <v>0</v>
      </c>
      <c r="BJ109" s="24" t="s">
        <v>88</v>
      </c>
      <c r="BK109" s="234">
        <f>ROUND(I109*H109,2)</f>
        <v>0</v>
      </c>
      <c r="BL109" s="24" t="s">
        <v>165</v>
      </c>
      <c r="BM109" s="24" t="s">
        <v>696</v>
      </c>
    </row>
    <row r="110" s="1" customFormat="1">
      <c r="B110" s="47"/>
      <c r="C110" s="75"/>
      <c r="D110" s="235" t="s">
        <v>167</v>
      </c>
      <c r="E110" s="75"/>
      <c r="F110" s="236" t="s">
        <v>204</v>
      </c>
      <c r="G110" s="75"/>
      <c r="H110" s="75"/>
      <c r="I110" s="193"/>
      <c r="J110" s="75"/>
      <c r="K110" s="75"/>
      <c r="L110" s="73"/>
      <c r="M110" s="237"/>
      <c r="N110" s="48"/>
      <c r="O110" s="48"/>
      <c r="P110" s="48"/>
      <c r="Q110" s="48"/>
      <c r="R110" s="48"/>
      <c r="S110" s="48"/>
      <c r="T110" s="96"/>
      <c r="AT110" s="24" t="s">
        <v>167</v>
      </c>
      <c r="AU110" s="24" t="s">
        <v>90</v>
      </c>
    </row>
    <row r="111" s="13" customFormat="1">
      <c r="B111" s="260"/>
      <c r="C111" s="261"/>
      <c r="D111" s="235" t="s">
        <v>169</v>
      </c>
      <c r="E111" s="262" t="s">
        <v>37</v>
      </c>
      <c r="F111" s="263" t="s">
        <v>697</v>
      </c>
      <c r="G111" s="261"/>
      <c r="H111" s="262" t="s">
        <v>37</v>
      </c>
      <c r="I111" s="264"/>
      <c r="J111" s="261"/>
      <c r="K111" s="261"/>
      <c r="L111" s="265"/>
      <c r="M111" s="266"/>
      <c r="N111" s="267"/>
      <c r="O111" s="267"/>
      <c r="P111" s="267"/>
      <c r="Q111" s="267"/>
      <c r="R111" s="267"/>
      <c r="S111" s="267"/>
      <c r="T111" s="268"/>
      <c r="AT111" s="269" t="s">
        <v>169</v>
      </c>
      <c r="AU111" s="269" t="s">
        <v>90</v>
      </c>
      <c r="AV111" s="13" t="s">
        <v>88</v>
      </c>
      <c r="AW111" s="13" t="s">
        <v>43</v>
      </c>
      <c r="AX111" s="13" t="s">
        <v>80</v>
      </c>
      <c r="AY111" s="269" t="s">
        <v>158</v>
      </c>
    </row>
    <row r="112" s="11" customFormat="1">
      <c r="B112" s="238"/>
      <c r="C112" s="239"/>
      <c r="D112" s="235" t="s">
        <v>169</v>
      </c>
      <c r="E112" s="240" t="s">
        <v>37</v>
      </c>
      <c r="F112" s="241" t="s">
        <v>328</v>
      </c>
      <c r="G112" s="239"/>
      <c r="H112" s="242">
        <v>20</v>
      </c>
      <c r="I112" s="243"/>
      <c r="J112" s="239"/>
      <c r="K112" s="239"/>
      <c r="L112" s="244"/>
      <c r="M112" s="245"/>
      <c r="N112" s="246"/>
      <c r="O112" s="246"/>
      <c r="P112" s="246"/>
      <c r="Q112" s="246"/>
      <c r="R112" s="246"/>
      <c r="S112" s="246"/>
      <c r="T112" s="247"/>
      <c r="AT112" s="248" t="s">
        <v>169</v>
      </c>
      <c r="AU112" s="248" t="s">
        <v>90</v>
      </c>
      <c r="AV112" s="11" t="s">
        <v>90</v>
      </c>
      <c r="AW112" s="11" t="s">
        <v>43</v>
      </c>
      <c r="AX112" s="11" t="s">
        <v>80</v>
      </c>
      <c r="AY112" s="248" t="s">
        <v>158</v>
      </c>
    </row>
    <row r="113" s="13" customFormat="1">
      <c r="B113" s="260"/>
      <c r="C113" s="261"/>
      <c r="D113" s="235" t="s">
        <v>169</v>
      </c>
      <c r="E113" s="262" t="s">
        <v>37</v>
      </c>
      <c r="F113" s="263" t="s">
        <v>210</v>
      </c>
      <c r="G113" s="261"/>
      <c r="H113" s="262" t="s">
        <v>37</v>
      </c>
      <c r="I113" s="264"/>
      <c r="J113" s="261"/>
      <c r="K113" s="261"/>
      <c r="L113" s="265"/>
      <c r="M113" s="266"/>
      <c r="N113" s="267"/>
      <c r="O113" s="267"/>
      <c r="P113" s="267"/>
      <c r="Q113" s="267"/>
      <c r="R113" s="267"/>
      <c r="S113" s="267"/>
      <c r="T113" s="268"/>
      <c r="AT113" s="269" t="s">
        <v>169</v>
      </c>
      <c r="AU113" s="269" t="s">
        <v>90</v>
      </c>
      <c r="AV113" s="13" t="s">
        <v>88</v>
      </c>
      <c r="AW113" s="13" t="s">
        <v>43</v>
      </c>
      <c r="AX113" s="13" t="s">
        <v>80</v>
      </c>
      <c r="AY113" s="269" t="s">
        <v>158</v>
      </c>
    </row>
    <row r="114" s="11" customFormat="1">
      <c r="B114" s="238"/>
      <c r="C114" s="239"/>
      <c r="D114" s="235" t="s">
        <v>169</v>
      </c>
      <c r="E114" s="240" t="s">
        <v>37</v>
      </c>
      <c r="F114" s="241" t="s">
        <v>237</v>
      </c>
      <c r="G114" s="239"/>
      <c r="H114" s="242">
        <v>11</v>
      </c>
      <c r="I114" s="243"/>
      <c r="J114" s="239"/>
      <c r="K114" s="239"/>
      <c r="L114" s="244"/>
      <c r="M114" s="245"/>
      <c r="N114" s="246"/>
      <c r="O114" s="246"/>
      <c r="P114" s="246"/>
      <c r="Q114" s="246"/>
      <c r="R114" s="246"/>
      <c r="S114" s="246"/>
      <c r="T114" s="247"/>
      <c r="AT114" s="248" t="s">
        <v>169</v>
      </c>
      <c r="AU114" s="248" t="s">
        <v>90</v>
      </c>
      <c r="AV114" s="11" t="s">
        <v>90</v>
      </c>
      <c r="AW114" s="11" t="s">
        <v>43</v>
      </c>
      <c r="AX114" s="11" t="s">
        <v>80</v>
      </c>
      <c r="AY114" s="248" t="s">
        <v>158</v>
      </c>
    </row>
    <row r="115" s="13" customFormat="1">
      <c r="B115" s="260"/>
      <c r="C115" s="261"/>
      <c r="D115" s="235" t="s">
        <v>169</v>
      </c>
      <c r="E115" s="262" t="s">
        <v>37</v>
      </c>
      <c r="F115" s="263" t="s">
        <v>698</v>
      </c>
      <c r="G115" s="261"/>
      <c r="H115" s="262" t="s">
        <v>37</v>
      </c>
      <c r="I115" s="264"/>
      <c r="J115" s="261"/>
      <c r="K115" s="261"/>
      <c r="L115" s="265"/>
      <c r="M115" s="266"/>
      <c r="N115" s="267"/>
      <c r="O115" s="267"/>
      <c r="P115" s="267"/>
      <c r="Q115" s="267"/>
      <c r="R115" s="267"/>
      <c r="S115" s="267"/>
      <c r="T115" s="268"/>
      <c r="AT115" s="269" t="s">
        <v>169</v>
      </c>
      <c r="AU115" s="269" t="s">
        <v>90</v>
      </c>
      <c r="AV115" s="13" t="s">
        <v>88</v>
      </c>
      <c r="AW115" s="13" t="s">
        <v>43</v>
      </c>
      <c r="AX115" s="13" t="s">
        <v>80</v>
      </c>
      <c r="AY115" s="269" t="s">
        <v>158</v>
      </c>
    </row>
    <row r="116" s="11" customFormat="1">
      <c r="B116" s="238"/>
      <c r="C116" s="239"/>
      <c r="D116" s="235" t="s">
        <v>169</v>
      </c>
      <c r="E116" s="240" t="s">
        <v>37</v>
      </c>
      <c r="F116" s="241" t="s">
        <v>699</v>
      </c>
      <c r="G116" s="239"/>
      <c r="H116" s="242">
        <v>20</v>
      </c>
      <c r="I116" s="243"/>
      <c r="J116" s="239"/>
      <c r="K116" s="239"/>
      <c r="L116" s="244"/>
      <c r="M116" s="245"/>
      <c r="N116" s="246"/>
      <c r="O116" s="246"/>
      <c r="P116" s="246"/>
      <c r="Q116" s="246"/>
      <c r="R116" s="246"/>
      <c r="S116" s="246"/>
      <c r="T116" s="247"/>
      <c r="AT116" s="248" t="s">
        <v>169</v>
      </c>
      <c r="AU116" s="248" t="s">
        <v>90</v>
      </c>
      <c r="AV116" s="11" t="s">
        <v>90</v>
      </c>
      <c r="AW116" s="11" t="s">
        <v>43</v>
      </c>
      <c r="AX116" s="11" t="s">
        <v>80</v>
      </c>
      <c r="AY116" s="248" t="s">
        <v>158</v>
      </c>
    </row>
    <row r="117" s="12" customFormat="1">
      <c r="B117" s="249"/>
      <c r="C117" s="250"/>
      <c r="D117" s="235" t="s">
        <v>169</v>
      </c>
      <c r="E117" s="251" t="s">
        <v>37</v>
      </c>
      <c r="F117" s="252" t="s">
        <v>180</v>
      </c>
      <c r="G117" s="250"/>
      <c r="H117" s="253">
        <v>51</v>
      </c>
      <c r="I117" s="254"/>
      <c r="J117" s="250"/>
      <c r="K117" s="250"/>
      <c r="L117" s="255"/>
      <c r="M117" s="256"/>
      <c r="N117" s="257"/>
      <c r="O117" s="257"/>
      <c r="P117" s="257"/>
      <c r="Q117" s="257"/>
      <c r="R117" s="257"/>
      <c r="S117" s="257"/>
      <c r="T117" s="258"/>
      <c r="AT117" s="259" t="s">
        <v>169</v>
      </c>
      <c r="AU117" s="259" t="s">
        <v>90</v>
      </c>
      <c r="AV117" s="12" t="s">
        <v>165</v>
      </c>
      <c r="AW117" s="12" t="s">
        <v>43</v>
      </c>
      <c r="AX117" s="12" t="s">
        <v>88</v>
      </c>
      <c r="AY117" s="259" t="s">
        <v>158</v>
      </c>
    </row>
    <row r="118" s="1" customFormat="1" ht="63.75" customHeight="1">
      <c r="B118" s="47"/>
      <c r="C118" s="223" t="s">
        <v>112</v>
      </c>
      <c r="D118" s="223" t="s">
        <v>160</v>
      </c>
      <c r="E118" s="224" t="s">
        <v>211</v>
      </c>
      <c r="F118" s="225" t="s">
        <v>212</v>
      </c>
      <c r="G118" s="226" t="s">
        <v>202</v>
      </c>
      <c r="H118" s="227">
        <v>14</v>
      </c>
      <c r="I118" s="228"/>
      <c r="J118" s="229">
        <f>ROUND(I118*H118,2)</f>
        <v>0</v>
      </c>
      <c r="K118" s="225" t="s">
        <v>164</v>
      </c>
      <c r="L118" s="73"/>
      <c r="M118" s="230" t="s">
        <v>37</v>
      </c>
      <c r="N118" s="231" t="s">
        <v>51</v>
      </c>
      <c r="O118" s="48"/>
      <c r="P118" s="232">
        <f>O118*H118</f>
        <v>0</v>
      </c>
      <c r="Q118" s="232">
        <v>0.036900000000000002</v>
      </c>
      <c r="R118" s="232">
        <f>Q118*H118</f>
        <v>0.51660000000000006</v>
      </c>
      <c r="S118" s="232">
        <v>0</v>
      </c>
      <c r="T118" s="233">
        <f>S118*H118</f>
        <v>0</v>
      </c>
      <c r="AR118" s="24" t="s">
        <v>165</v>
      </c>
      <c r="AT118" s="24" t="s">
        <v>160</v>
      </c>
      <c r="AU118" s="24" t="s">
        <v>90</v>
      </c>
      <c r="AY118" s="24" t="s">
        <v>158</v>
      </c>
      <c r="BE118" s="234">
        <f>IF(N118="základní",J118,0)</f>
        <v>0</v>
      </c>
      <c r="BF118" s="234">
        <f>IF(N118="snížená",J118,0)</f>
        <v>0</v>
      </c>
      <c r="BG118" s="234">
        <f>IF(N118="zákl. přenesená",J118,0)</f>
        <v>0</v>
      </c>
      <c r="BH118" s="234">
        <f>IF(N118="sníž. přenesená",J118,0)</f>
        <v>0</v>
      </c>
      <c r="BI118" s="234">
        <f>IF(N118="nulová",J118,0)</f>
        <v>0</v>
      </c>
      <c r="BJ118" s="24" t="s">
        <v>88</v>
      </c>
      <c r="BK118" s="234">
        <f>ROUND(I118*H118,2)</f>
        <v>0</v>
      </c>
      <c r="BL118" s="24" t="s">
        <v>165</v>
      </c>
      <c r="BM118" s="24" t="s">
        <v>700</v>
      </c>
    </row>
    <row r="119" s="1" customFormat="1">
      <c r="B119" s="47"/>
      <c r="C119" s="75"/>
      <c r="D119" s="235" t="s">
        <v>167</v>
      </c>
      <c r="E119" s="75"/>
      <c r="F119" s="236" t="s">
        <v>204</v>
      </c>
      <c r="G119" s="75"/>
      <c r="H119" s="75"/>
      <c r="I119" s="193"/>
      <c r="J119" s="75"/>
      <c r="K119" s="75"/>
      <c r="L119" s="73"/>
      <c r="M119" s="237"/>
      <c r="N119" s="48"/>
      <c r="O119" s="48"/>
      <c r="P119" s="48"/>
      <c r="Q119" s="48"/>
      <c r="R119" s="48"/>
      <c r="S119" s="48"/>
      <c r="T119" s="96"/>
      <c r="AT119" s="24" t="s">
        <v>167</v>
      </c>
      <c r="AU119" s="24" t="s">
        <v>90</v>
      </c>
    </row>
    <row r="120" s="13" customFormat="1">
      <c r="B120" s="260"/>
      <c r="C120" s="261"/>
      <c r="D120" s="235" t="s">
        <v>169</v>
      </c>
      <c r="E120" s="262" t="s">
        <v>37</v>
      </c>
      <c r="F120" s="263" t="s">
        <v>701</v>
      </c>
      <c r="G120" s="261"/>
      <c r="H120" s="262" t="s">
        <v>37</v>
      </c>
      <c r="I120" s="264"/>
      <c r="J120" s="261"/>
      <c r="K120" s="261"/>
      <c r="L120" s="265"/>
      <c r="M120" s="266"/>
      <c r="N120" s="267"/>
      <c r="O120" s="267"/>
      <c r="P120" s="267"/>
      <c r="Q120" s="267"/>
      <c r="R120" s="267"/>
      <c r="S120" s="267"/>
      <c r="T120" s="268"/>
      <c r="AT120" s="269" t="s">
        <v>169</v>
      </c>
      <c r="AU120" s="269" t="s">
        <v>90</v>
      </c>
      <c r="AV120" s="13" t="s">
        <v>88</v>
      </c>
      <c r="AW120" s="13" t="s">
        <v>43</v>
      </c>
      <c r="AX120" s="13" t="s">
        <v>80</v>
      </c>
      <c r="AY120" s="269" t="s">
        <v>158</v>
      </c>
    </row>
    <row r="121" s="11" customFormat="1">
      <c r="B121" s="238"/>
      <c r="C121" s="239"/>
      <c r="D121" s="235" t="s">
        <v>169</v>
      </c>
      <c r="E121" s="240" t="s">
        <v>37</v>
      </c>
      <c r="F121" s="241" t="s">
        <v>228</v>
      </c>
      <c r="G121" s="239"/>
      <c r="H121" s="242">
        <v>9</v>
      </c>
      <c r="I121" s="243"/>
      <c r="J121" s="239"/>
      <c r="K121" s="239"/>
      <c r="L121" s="244"/>
      <c r="M121" s="245"/>
      <c r="N121" s="246"/>
      <c r="O121" s="246"/>
      <c r="P121" s="246"/>
      <c r="Q121" s="246"/>
      <c r="R121" s="246"/>
      <c r="S121" s="246"/>
      <c r="T121" s="247"/>
      <c r="AT121" s="248" t="s">
        <v>169</v>
      </c>
      <c r="AU121" s="248" t="s">
        <v>90</v>
      </c>
      <c r="AV121" s="11" t="s">
        <v>90</v>
      </c>
      <c r="AW121" s="11" t="s">
        <v>43</v>
      </c>
      <c r="AX121" s="11" t="s">
        <v>80</v>
      </c>
      <c r="AY121" s="248" t="s">
        <v>158</v>
      </c>
    </row>
    <row r="122" s="13" customFormat="1">
      <c r="B122" s="260"/>
      <c r="C122" s="261"/>
      <c r="D122" s="235" t="s">
        <v>169</v>
      </c>
      <c r="E122" s="262" t="s">
        <v>37</v>
      </c>
      <c r="F122" s="263" t="s">
        <v>702</v>
      </c>
      <c r="G122" s="261"/>
      <c r="H122" s="262" t="s">
        <v>37</v>
      </c>
      <c r="I122" s="264"/>
      <c r="J122" s="261"/>
      <c r="K122" s="261"/>
      <c r="L122" s="265"/>
      <c r="M122" s="266"/>
      <c r="N122" s="267"/>
      <c r="O122" s="267"/>
      <c r="P122" s="267"/>
      <c r="Q122" s="267"/>
      <c r="R122" s="267"/>
      <c r="S122" s="267"/>
      <c r="T122" s="268"/>
      <c r="AT122" s="269" t="s">
        <v>169</v>
      </c>
      <c r="AU122" s="269" t="s">
        <v>90</v>
      </c>
      <c r="AV122" s="13" t="s">
        <v>88</v>
      </c>
      <c r="AW122" s="13" t="s">
        <v>43</v>
      </c>
      <c r="AX122" s="13" t="s">
        <v>80</v>
      </c>
      <c r="AY122" s="269" t="s">
        <v>158</v>
      </c>
    </row>
    <row r="123" s="11" customFormat="1">
      <c r="B123" s="238"/>
      <c r="C123" s="239"/>
      <c r="D123" s="235" t="s">
        <v>169</v>
      </c>
      <c r="E123" s="240" t="s">
        <v>37</v>
      </c>
      <c r="F123" s="241" t="s">
        <v>199</v>
      </c>
      <c r="G123" s="239"/>
      <c r="H123" s="242">
        <v>5</v>
      </c>
      <c r="I123" s="243"/>
      <c r="J123" s="239"/>
      <c r="K123" s="239"/>
      <c r="L123" s="244"/>
      <c r="M123" s="245"/>
      <c r="N123" s="246"/>
      <c r="O123" s="246"/>
      <c r="P123" s="246"/>
      <c r="Q123" s="246"/>
      <c r="R123" s="246"/>
      <c r="S123" s="246"/>
      <c r="T123" s="247"/>
      <c r="AT123" s="248" t="s">
        <v>169</v>
      </c>
      <c r="AU123" s="248" t="s">
        <v>90</v>
      </c>
      <c r="AV123" s="11" t="s">
        <v>90</v>
      </c>
      <c r="AW123" s="11" t="s">
        <v>43</v>
      </c>
      <c r="AX123" s="11" t="s">
        <v>80</v>
      </c>
      <c r="AY123" s="248" t="s">
        <v>158</v>
      </c>
    </row>
    <row r="124" s="12" customFormat="1">
      <c r="B124" s="249"/>
      <c r="C124" s="250"/>
      <c r="D124" s="235" t="s">
        <v>169</v>
      </c>
      <c r="E124" s="251" t="s">
        <v>37</v>
      </c>
      <c r="F124" s="252" t="s">
        <v>180</v>
      </c>
      <c r="G124" s="250"/>
      <c r="H124" s="253">
        <v>14</v>
      </c>
      <c r="I124" s="254"/>
      <c r="J124" s="250"/>
      <c r="K124" s="250"/>
      <c r="L124" s="255"/>
      <c r="M124" s="256"/>
      <c r="N124" s="257"/>
      <c r="O124" s="257"/>
      <c r="P124" s="257"/>
      <c r="Q124" s="257"/>
      <c r="R124" s="257"/>
      <c r="S124" s="257"/>
      <c r="T124" s="258"/>
      <c r="AT124" s="259" t="s">
        <v>169</v>
      </c>
      <c r="AU124" s="259" t="s">
        <v>90</v>
      </c>
      <c r="AV124" s="12" t="s">
        <v>165</v>
      </c>
      <c r="AW124" s="12" t="s">
        <v>43</v>
      </c>
      <c r="AX124" s="12" t="s">
        <v>88</v>
      </c>
      <c r="AY124" s="259" t="s">
        <v>158</v>
      </c>
    </row>
    <row r="125" s="1" customFormat="1" ht="25.5" customHeight="1">
      <c r="B125" s="47"/>
      <c r="C125" s="223" t="s">
        <v>215</v>
      </c>
      <c r="D125" s="223" t="s">
        <v>160</v>
      </c>
      <c r="E125" s="224" t="s">
        <v>703</v>
      </c>
      <c r="F125" s="225" t="s">
        <v>704</v>
      </c>
      <c r="G125" s="226" t="s">
        <v>488</v>
      </c>
      <c r="H125" s="227">
        <v>60</v>
      </c>
      <c r="I125" s="228"/>
      <c r="J125" s="229">
        <f>ROUND(I125*H125,2)</f>
        <v>0</v>
      </c>
      <c r="K125" s="225" t="s">
        <v>164</v>
      </c>
      <c r="L125" s="73"/>
      <c r="M125" s="230" t="s">
        <v>37</v>
      </c>
      <c r="N125" s="231" t="s">
        <v>51</v>
      </c>
      <c r="O125" s="48"/>
      <c r="P125" s="232">
        <f>O125*H125</f>
        <v>0</v>
      </c>
      <c r="Q125" s="232">
        <v>0.00064999999999999997</v>
      </c>
      <c r="R125" s="232">
        <f>Q125*H125</f>
        <v>0.039</v>
      </c>
      <c r="S125" s="232">
        <v>0</v>
      </c>
      <c r="T125" s="233">
        <f>S125*H125</f>
        <v>0</v>
      </c>
      <c r="AR125" s="24" t="s">
        <v>165</v>
      </c>
      <c r="AT125" s="24" t="s">
        <v>160</v>
      </c>
      <c r="AU125" s="24" t="s">
        <v>90</v>
      </c>
      <c r="AY125" s="24" t="s">
        <v>158</v>
      </c>
      <c r="BE125" s="234">
        <f>IF(N125="základní",J125,0)</f>
        <v>0</v>
      </c>
      <c r="BF125" s="234">
        <f>IF(N125="snížená",J125,0)</f>
        <v>0</v>
      </c>
      <c r="BG125" s="234">
        <f>IF(N125="zákl. přenesená",J125,0)</f>
        <v>0</v>
      </c>
      <c r="BH125" s="234">
        <f>IF(N125="sníž. přenesená",J125,0)</f>
        <v>0</v>
      </c>
      <c r="BI125" s="234">
        <f>IF(N125="nulová",J125,0)</f>
        <v>0</v>
      </c>
      <c r="BJ125" s="24" t="s">
        <v>88</v>
      </c>
      <c r="BK125" s="234">
        <f>ROUND(I125*H125,2)</f>
        <v>0</v>
      </c>
      <c r="BL125" s="24" t="s">
        <v>165</v>
      </c>
      <c r="BM125" s="24" t="s">
        <v>705</v>
      </c>
    </row>
    <row r="126" s="1" customFormat="1">
      <c r="B126" s="47"/>
      <c r="C126" s="75"/>
      <c r="D126" s="235" t="s">
        <v>167</v>
      </c>
      <c r="E126" s="75"/>
      <c r="F126" s="236" t="s">
        <v>219</v>
      </c>
      <c r="G126" s="75"/>
      <c r="H126" s="75"/>
      <c r="I126" s="193"/>
      <c r="J126" s="75"/>
      <c r="K126" s="75"/>
      <c r="L126" s="73"/>
      <c r="M126" s="237"/>
      <c r="N126" s="48"/>
      <c r="O126" s="48"/>
      <c r="P126" s="48"/>
      <c r="Q126" s="48"/>
      <c r="R126" s="48"/>
      <c r="S126" s="48"/>
      <c r="T126" s="96"/>
      <c r="AT126" s="24" t="s">
        <v>167</v>
      </c>
      <c r="AU126" s="24" t="s">
        <v>90</v>
      </c>
    </row>
    <row r="127" s="11" customFormat="1">
      <c r="B127" s="238"/>
      <c r="C127" s="239"/>
      <c r="D127" s="235" t="s">
        <v>169</v>
      </c>
      <c r="E127" s="240" t="s">
        <v>37</v>
      </c>
      <c r="F127" s="241" t="s">
        <v>706</v>
      </c>
      <c r="G127" s="239"/>
      <c r="H127" s="242">
        <v>60</v>
      </c>
      <c r="I127" s="243"/>
      <c r="J127" s="239"/>
      <c r="K127" s="239"/>
      <c r="L127" s="244"/>
      <c r="M127" s="245"/>
      <c r="N127" s="246"/>
      <c r="O127" s="246"/>
      <c r="P127" s="246"/>
      <c r="Q127" s="246"/>
      <c r="R127" s="246"/>
      <c r="S127" s="246"/>
      <c r="T127" s="247"/>
      <c r="AT127" s="248" t="s">
        <v>169</v>
      </c>
      <c r="AU127" s="248" t="s">
        <v>90</v>
      </c>
      <c r="AV127" s="11" t="s">
        <v>90</v>
      </c>
      <c r="AW127" s="11" t="s">
        <v>43</v>
      </c>
      <c r="AX127" s="11" t="s">
        <v>88</v>
      </c>
      <c r="AY127" s="248" t="s">
        <v>158</v>
      </c>
    </row>
    <row r="128" s="1" customFormat="1" ht="25.5" customHeight="1">
      <c r="B128" s="47"/>
      <c r="C128" s="223" t="s">
        <v>224</v>
      </c>
      <c r="D128" s="223" t="s">
        <v>160</v>
      </c>
      <c r="E128" s="224" t="s">
        <v>707</v>
      </c>
      <c r="F128" s="225" t="s">
        <v>708</v>
      </c>
      <c r="G128" s="226" t="s">
        <v>488</v>
      </c>
      <c r="H128" s="227">
        <v>60</v>
      </c>
      <c r="I128" s="228"/>
      <c r="J128" s="229">
        <f>ROUND(I128*H128,2)</f>
        <v>0</v>
      </c>
      <c r="K128" s="225" t="s">
        <v>164</v>
      </c>
      <c r="L128" s="73"/>
      <c r="M128" s="230" t="s">
        <v>37</v>
      </c>
      <c r="N128" s="231" t="s">
        <v>51</v>
      </c>
      <c r="O128" s="48"/>
      <c r="P128" s="232">
        <f>O128*H128</f>
        <v>0</v>
      </c>
      <c r="Q128" s="232">
        <v>0</v>
      </c>
      <c r="R128" s="232">
        <f>Q128*H128</f>
        <v>0</v>
      </c>
      <c r="S128" s="232">
        <v>0</v>
      </c>
      <c r="T128" s="233">
        <f>S128*H128</f>
        <v>0</v>
      </c>
      <c r="AR128" s="24" t="s">
        <v>165</v>
      </c>
      <c r="AT128" s="24" t="s">
        <v>160</v>
      </c>
      <c r="AU128" s="24" t="s">
        <v>90</v>
      </c>
      <c r="AY128" s="24" t="s">
        <v>158</v>
      </c>
      <c r="BE128" s="234">
        <f>IF(N128="základní",J128,0)</f>
        <v>0</v>
      </c>
      <c r="BF128" s="234">
        <f>IF(N128="snížená",J128,0)</f>
        <v>0</v>
      </c>
      <c r="BG128" s="234">
        <f>IF(N128="zákl. přenesená",J128,0)</f>
        <v>0</v>
      </c>
      <c r="BH128" s="234">
        <f>IF(N128="sníž. přenesená",J128,0)</f>
        <v>0</v>
      </c>
      <c r="BI128" s="234">
        <f>IF(N128="nulová",J128,0)</f>
        <v>0</v>
      </c>
      <c r="BJ128" s="24" t="s">
        <v>88</v>
      </c>
      <c r="BK128" s="234">
        <f>ROUND(I128*H128,2)</f>
        <v>0</v>
      </c>
      <c r="BL128" s="24" t="s">
        <v>165</v>
      </c>
      <c r="BM128" s="24" t="s">
        <v>709</v>
      </c>
    </row>
    <row r="129" s="1" customFormat="1">
      <c r="B129" s="47"/>
      <c r="C129" s="75"/>
      <c r="D129" s="235" t="s">
        <v>167</v>
      </c>
      <c r="E129" s="75"/>
      <c r="F129" s="236" t="s">
        <v>219</v>
      </c>
      <c r="G129" s="75"/>
      <c r="H129" s="75"/>
      <c r="I129" s="193"/>
      <c r="J129" s="75"/>
      <c r="K129" s="75"/>
      <c r="L129" s="73"/>
      <c r="M129" s="237"/>
      <c r="N129" s="48"/>
      <c r="O129" s="48"/>
      <c r="P129" s="48"/>
      <c r="Q129" s="48"/>
      <c r="R129" s="48"/>
      <c r="S129" s="48"/>
      <c r="T129" s="96"/>
      <c r="AT129" s="24" t="s">
        <v>167</v>
      </c>
      <c r="AU129" s="24" t="s">
        <v>90</v>
      </c>
    </row>
    <row r="130" s="11" customFormat="1">
      <c r="B130" s="238"/>
      <c r="C130" s="239"/>
      <c r="D130" s="235" t="s">
        <v>169</v>
      </c>
      <c r="E130" s="240" t="s">
        <v>37</v>
      </c>
      <c r="F130" s="241" t="s">
        <v>706</v>
      </c>
      <c r="G130" s="239"/>
      <c r="H130" s="242">
        <v>60</v>
      </c>
      <c r="I130" s="243"/>
      <c r="J130" s="239"/>
      <c r="K130" s="239"/>
      <c r="L130" s="244"/>
      <c r="M130" s="245"/>
      <c r="N130" s="246"/>
      <c r="O130" s="246"/>
      <c r="P130" s="246"/>
      <c r="Q130" s="246"/>
      <c r="R130" s="246"/>
      <c r="S130" s="246"/>
      <c r="T130" s="247"/>
      <c r="AT130" s="248" t="s">
        <v>169</v>
      </c>
      <c r="AU130" s="248" t="s">
        <v>90</v>
      </c>
      <c r="AV130" s="11" t="s">
        <v>90</v>
      </c>
      <c r="AW130" s="11" t="s">
        <v>43</v>
      </c>
      <c r="AX130" s="11" t="s">
        <v>88</v>
      </c>
      <c r="AY130" s="248" t="s">
        <v>158</v>
      </c>
    </row>
    <row r="131" s="1" customFormat="1" ht="25.5" customHeight="1">
      <c r="B131" s="47"/>
      <c r="C131" s="223" t="s">
        <v>228</v>
      </c>
      <c r="D131" s="223" t="s">
        <v>160</v>
      </c>
      <c r="E131" s="224" t="s">
        <v>216</v>
      </c>
      <c r="F131" s="225" t="s">
        <v>217</v>
      </c>
      <c r="G131" s="226" t="s">
        <v>202</v>
      </c>
      <c r="H131" s="227">
        <v>274</v>
      </c>
      <c r="I131" s="228"/>
      <c r="J131" s="229">
        <f>ROUND(I131*H131,2)</f>
        <v>0</v>
      </c>
      <c r="K131" s="225" t="s">
        <v>164</v>
      </c>
      <c r="L131" s="73"/>
      <c r="M131" s="230" t="s">
        <v>37</v>
      </c>
      <c r="N131" s="231" t="s">
        <v>51</v>
      </c>
      <c r="O131" s="48"/>
      <c r="P131" s="232">
        <f>O131*H131</f>
        <v>0</v>
      </c>
      <c r="Q131" s="232">
        <v>0.00014999999999999999</v>
      </c>
      <c r="R131" s="232">
        <f>Q131*H131</f>
        <v>0.041099999999999998</v>
      </c>
      <c r="S131" s="232">
        <v>0</v>
      </c>
      <c r="T131" s="233">
        <f>S131*H131</f>
        <v>0</v>
      </c>
      <c r="AR131" s="24" t="s">
        <v>165</v>
      </c>
      <c r="AT131" s="24" t="s">
        <v>160</v>
      </c>
      <c r="AU131" s="24" t="s">
        <v>90</v>
      </c>
      <c r="AY131" s="24" t="s">
        <v>158</v>
      </c>
      <c r="BE131" s="234">
        <f>IF(N131="základní",J131,0)</f>
        <v>0</v>
      </c>
      <c r="BF131" s="234">
        <f>IF(N131="snížená",J131,0)</f>
        <v>0</v>
      </c>
      <c r="BG131" s="234">
        <f>IF(N131="zákl. přenesená",J131,0)</f>
        <v>0</v>
      </c>
      <c r="BH131" s="234">
        <f>IF(N131="sníž. přenesená",J131,0)</f>
        <v>0</v>
      </c>
      <c r="BI131" s="234">
        <f>IF(N131="nulová",J131,0)</f>
        <v>0</v>
      </c>
      <c r="BJ131" s="24" t="s">
        <v>88</v>
      </c>
      <c r="BK131" s="234">
        <f>ROUND(I131*H131,2)</f>
        <v>0</v>
      </c>
      <c r="BL131" s="24" t="s">
        <v>165</v>
      </c>
      <c r="BM131" s="24" t="s">
        <v>710</v>
      </c>
    </row>
    <row r="132" s="1" customFormat="1">
      <c r="B132" s="47"/>
      <c r="C132" s="75"/>
      <c r="D132" s="235" t="s">
        <v>167</v>
      </c>
      <c r="E132" s="75"/>
      <c r="F132" s="236" t="s">
        <v>219</v>
      </c>
      <c r="G132" s="75"/>
      <c r="H132" s="75"/>
      <c r="I132" s="193"/>
      <c r="J132" s="75"/>
      <c r="K132" s="75"/>
      <c r="L132" s="73"/>
      <c r="M132" s="237"/>
      <c r="N132" s="48"/>
      <c r="O132" s="48"/>
      <c r="P132" s="48"/>
      <c r="Q132" s="48"/>
      <c r="R132" s="48"/>
      <c r="S132" s="48"/>
      <c r="T132" s="96"/>
      <c r="AT132" s="24" t="s">
        <v>167</v>
      </c>
      <c r="AU132" s="24" t="s">
        <v>90</v>
      </c>
    </row>
    <row r="133" s="11" customFormat="1">
      <c r="B133" s="238"/>
      <c r="C133" s="239"/>
      <c r="D133" s="235" t="s">
        <v>169</v>
      </c>
      <c r="E133" s="240" t="s">
        <v>37</v>
      </c>
      <c r="F133" s="241" t="s">
        <v>711</v>
      </c>
      <c r="G133" s="239"/>
      <c r="H133" s="242">
        <v>274</v>
      </c>
      <c r="I133" s="243"/>
      <c r="J133" s="239"/>
      <c r="K133" s="239"/>
      <c r="L133" s="244"/>
      <c r="M133" s="245"/>
      <c r="N133" s="246"/>
      <c r="O133" s="246"/>
      <c r="P133" s="246"/>
      <c r="Q133" s="246"/>
      <c r="R133" s="246"/>
      <c r="S133" s="246"/>
      <c r="T133" s="247"/>
      <c r="AT133" s="248" t="s">
        <v>169</v>
      </c>
      <c r="AU133" s="248" t="s">
        <v>90</v>
      </c>
      <c r="AV133" s="11" t="s">
        <v>90</v>
      </c>
      <c r="AW133" s="11" t="s">
        <v>43</v>
      </c>
      <c r="AX133" s="11" t="s">
        <v>88</v>
      </c>
      <c r="AY133" s="248" t="s">
        <v>158</v>
      </c>
    </row>
    <row r="134" s="1" customFormat="1" ht="25.5" customHeight="1">
      <c r="B134" s="47"/>
      <c r="C134" s="223" t="s">
        <v>233</v>
      </c>
      <c r="D134" s="223" t="s">
        <v>160</v>
      </c>
      <c r="E134" s="224" t="s">
        <v>225</v>
      </c>
      <c r="F134" s="225" t="s">
        <v>226</v>
      </c>
      <c r="G134" s="226" t="s">
        <v>202</v>
      </c>
      <c r="H134" s="227">
        <v>274</v>
      </c>
      <c r="I134" s="228"/>
      <c r="J134" s="229">
        <f>ROUND(I134*H134,2)</f>
        <v>0</v>
      </c>
      <c r="K134" s="225" t="s">
        <v>164</v>
      </c>
      <c r="L134" s="73"/>
      <c r="M134" s="230" t="s">
        <v>37</v>
      </c>
      <c r="N134" s="231" t="s">
        <v>51</v>
      </c>
      <c r="O134" s="48"/>
      <c r="P134" s="232">
        <f>O134*H134</f>
        <v>0</v>
      </c>
      <c r="Q134" s="232">
        <v>0</v>
      </c>
      <c r="R134" s="232">
        <f>Q134*H134</f>
        <v>0</v>
      </c>
      <c r="S134" s="232">
        <v>0</v>
      </c>
      <c r="T134" s="233">
        <f>S134*H134</f>
        <v>0</v>
      </c>
      <c r="AR134" s="24" t="s">
        <v>165</v>
      </c>
      <c r="AT134" s="24" t="s">
        <v>160</v>
      </c>
      <c r="AU134" s="24" t="s">
        <v>90</v>
      </c>
      <c r="AY134" s="24" t="s">
        <v>158</v>
      </c>
      <c r="BE134" s="234">
        <f>IF(N134="základní",J134,0)</f>
        <v>0</v>
      </c>
      <c r="BF134" s="234">
        <f>IF(N134="snížená",J134,0)</f>
        <v>0</v>
      </c>
      <c r="BG134" s="234">
        <f>IF(N134="zákl. přenesená",J134,0)</f>
        <v>0</v>
      </c>
      <c r="BH134" s="234">
        <f>IF(N134="sníž. přenesená",J134,0)</f>
        <v>0</v>
      </c>
      <c r="BI134" s="234">
        <f>IF(N134="nulová",J134,0)</f>
        <v>0</v>
      </c>
      <c r="BJ134" s="24" t="s">
        <v>88</v>
      </c>
      <c r="BK134" s="234">
        <f>ROUND(I134*H134,2)</f>
        <v>0</v>
      </c>
      <c r="BL134" s="24" t="s">
        <v>165</v>
      </c>
      <c r="BM134" s="24" t="s">
        <v>712</v>
      </c>
    </row>
    <row r="135" s="1" customFormat="1">
      <c r="B135" s="47"/>
      <c r="C135" s="75"/>
      <c r="D135" s="235" t="s">
        <v>167</v>
      </c>
      <c r="E135" s="75"/>
      <c r="F135" s="236" t="s">
        <v>219</v>
      </c>
      <c r="G135" s="75"/>
      <c r="H135" s="75"/>
      <c r="I135" s="193"/>
      <c r="J135" s="75"/>
      <c r="K135" s="75"/>
      <c r="L135" s="73"/>
      <c r="M135" s="237"/>
      <c r="N135" s="48"/>
      <c r="O135" s="48"/>
      <c r="P135" s="48"/>
      <c r="Q135" s="48"/>
      <c r="R135" s="48"/>
      <c r="S135" s="48"/>
      <c r="T135" s="96"/>
      <c r="AT135" s="24" t="s">
        <v>167</v>
      </c>
      <c r="AU135" s="24" t="s">
        <v>90</v>
      </c>
    </row>
    <row r="136" s="11" customFormat="1">
      <c r="B136" s="238"/>
      <c r="C136" s="239"/>
      <c r="D136" s="235" t="s">
        <v>169</v>
      </c>
      <c r="E136" s="240" t="s">
        <v>37</v>
      </c>
      <c r="F136" s="241" t="s">
        <v>711</v>
      </c>
      <c r="G136" s="239"/>
      <c r="H136" s="242">
        <v>274</v>
      </c>
      <c r="I136" s="243"/>
      <c r="J136" s="239"/>
      <c r="K136" s="239"/>
      <c r="L136" s="244"/>
      <c r="M136" s="245"/>
      <c r="N136" s="246"/>
      <c r="O136" s="246"/>
      <c r="P136" s="246"/>
      <c r="Q136" s="246"/>
      <c r="R136" s="246"/>
      <c r="S136" s="246"/>
      <c r="T136" s="247"/>
      <c r="AT136" s="248" t="s">
        <v>169</v>
      </c>
      <c r="AU136" s="248" t="s">
        <v>90</v>
      </c>
      <c r="AV136" s="11" t="s">
        <v>90</v>
      </c>
      <c r="AW136" s="11" t="s">
        <v>43</v>
      </c>
      <c r="AX136" s="11" t="s">
        <v>88</v>
      </c>
      <c r="AY136" s="248" t="s">
        <v>158</v>
      </c>
    </row>
    <row r="137" s="1" customFormat="1" ht="25.5" customHeight="1">
      <c r="B137" s="47"/>
      <c r="C137" s="223" t="s">
        <v>237</v>
      </c>
      <c r="D137" s="223" t="s">
        <v>160</v>
      </c>
      <c r="E137" s="224" t="s">
        <v>229</v>
      </c>
      <c r="F137" s="225" t="s">
        <v>230</v>
      </c>
      <c r="G137" s="226" t="s">
        <v>202</v>
      </c>
      <c r="H137" s="227">
        <v>3</v>
      </c>
      <c r="I137" s="228"/>
      <c r="J137" s="229">
        <f>ROUND(I137*H137,2)</f>
        <v>0</v>
      </c>
      <c r="K137" s="225" t="s">
        <v>164</v>
      </c>
      <c r="L137" s="73"/>
      <c r="M137" s="230" t="s">
        <v>37</v>
      </c>
      <c r="N137" s="231" t="s">
        <v>51</v>
      </c>
      <c r="O137" s="48"/>
      <c r="P137" s="232">
        <f>O137*H137</f>
        <v>0</v>
      </c>
      <c r="Q137" s="232">
        <v>0.011820000000000001</v>
      </c>
      <c r="R137" s="232">
        <f>Q137*H137</f>
        <v>0.035460000000000005</v>
      </c>
      <c r="S137" s="232">
        <v>0</v>
      </c>
      <c r="T137" s="233">
        <f>S137*H137</f>
        <v>0</v>
      </c>
      <c r="AR137" s="24" t="s">
        <v>165</v>
      </c>
      <c r="AT137" s="24" t="s">
        <v>160</v>
      </c>
      <c r="AU137" s="24" t="s">
        <v>90</v>
      </c>
      <c r="AY137" s="24" t="s">
        <v>158</v>
      </c>
      <c r="BE137" s="234">
        <f>IF(N137="základní",J137,0)</f>
        <v>0</v>
      </c>
      <c r="BF137" s="234">
        <f>IF(N137="snížená",J137,0)</f>
        <v>0</v>
      </c>
      <c r="BG137" s="234">
        <f>IF(N137="zákl. přenesená",J137,0)</f>
        <v>0</v>
      </c>
      <c r="BH137" s="234">
        <f>IF(N137="sníž. přenesená",J137,0)</f>
        <v>0</v>
      </c>
      <c r="BI137" s="234">
        <f>IF(N137="nulová",J137,0)</f>
        <v>0</v>
      </c>
      <c r="BJ137" s="24" t="s">
        <v>88</v>
      </c>
      <c r="BK137" s="234">
        <f>ROUND(I137*H137,2)</f>
        <v>0</v>
      </c>
      <c r="BL137" s="24" t="s">
        <v>165</v>
      </c>
      <c r="BM137" s="24" t="s">
        <v>713</v>
      </c>
    </row>
    <row r="138" s="1" customFormat="1">
      <c r="B138" s="47"/>
      <c r="C138" s="75"/>
      <c r="D138" s="235" t="s">
        <v>167</v>
      </c>
      <c r="E138" s="75"/>
      <c r="F138" s="236" t="s">
        <v>219</v>
      </c>
      <c r="G138" s="75"/>
      <c r="H138" s="75"/>
      <c r="I138" s="193"/>
      <c r="J138" s="75"/>
      <c r="K138" s="75"/>
      <c r="L138" s="73"/>
      <c r="M138" s="237"/>
      <c r="N138" s="48"/>
      <c r="O138" s="48"/>
      <c r="P138" s="48"/>
      <c r="Q138" s="48"/>
      <c r="R138" s="48"/>
      <c r="S138" s="48"/>
      <c r="T138" s="96"/>
      <c r="AT138" s="24" t="s">
        <v>167</v>
      </c>
      <c r="AU138" s="24" t="s">
        <v>90</v>
      </c>
    </row>
    <row r="139" s="11" customFormat="1">
      <c r="B139" s="238"/>
      <c r="C139" s="239"/>
      <c r="D139" s="235" t="s">
        <v>169</v>
      </c>
      <c r="E139" s="240" t="s">
        <v>37</v>
      </c>
      <c r="F139" s="241" t="s">
        <v>185</v>
      </c>
      <c r="G139" s="239"/>
      <c r="H139" s="242">
        <v>3</v>
      </c>
      <c r="I139" s="243"/>
      <c r="J139" s="239"/>
      <c r="K139" s="239"/>
      <c r="L139" s="244"/>
      <c r="M139" s="245"/>
      <c r="N139" s="246"/>
      <c r="O139" s="246"/>
      <c r="P139" s="246"/>
      <c r="Q139" s="246"/>
      <c r="R139" s="246"/>
      <c r="S139" s="246"/>
      <c r="T139" s="247"/>
      <c r="AT139" s="248" t="s">
        <v>169</v>
      </c>
      <c r="AU139" s="248" t="s">
        <v>90</v>
      </c>
      <c r="AV139" s="11" t="s">
        <v>90</v>
      </c>
      <c r="AW139" s="11" t="s">
        <v>43</v>
      </c>
      <c r="AX139" s="11" t="s">
        <v>88</v>
      </c>
      <c r="AY139" s="248" t="s">
        <v>158</v>
      </c>
    </row>
    <row r="140" s="1" customFormat="1" ht="25.5" customHeight="1">
      <c r="B140" s="47"/>
      <c r="C140" s="223" t="s">
        <v>252</v>
      </c>
      <c r="D140" s="223" t="s">
        <v>160</v>
      </c>
      <c r="E140" s="224" t="s">
        <v>234</v>
      </c>
      <c r="F140" s="225" t="s">
        <v>235</v>
      </c>
      <c r="G140" s="226" t="s">
        <v>202</v>
      </c>
      <c r="H140" s="227">
        <v>3</v>
      </c>
      <c r="I140" s="228"/>
      <c r="J140" s="229">
        <f>ROUND(I140*H140,2)</f>
        <v>0</v>
      </c>
      <c r="K140" s="225" t="s">
        <v>164</v>
      </c>
      <c r="L140" s="73"/>
      <c r="M140" s="230" t="s">
        <v>37</v>
      </c>
      <c r="N140" s="231" t="s">
        <v>51</v>
      </c>
      <c r="O140" s="48"/>
      <c r="P140" s="232">
        <f>O140*H140</f>
        <v>0</v>
      </c>
      <c r="Q140" s="232">
        <v>0</v>
      </c>
      <c r="R140" s="232">
        <f>Q140*H140</f>
        <v>0</v>
      </c>
      <c r="S140" s="232">
        <v>0</v>
      </c>
      <c r="T140" s="233">
        <f>S140*H140</f>
        <v>0</v>
      </c>
      <c r="AR140" s="24" t="s">
        <v>165</v>
      </c>
      <c r="AT140" s="24" t="s">
        <v>160</v>
      </c>
      <c r="AU140" s="24" t="s">
        <v>90</v>
      </c>
      <c r="AY140" s="24" t="s">
        <v>158</v>
      </c>
      <c r="BE140" s="234">
        <f>IF(N140="základní",J140,0)</f>
        <v>0</v>
      </c>
      <c r="BF140" s="234">
        <f>IF(N140="snížená",J140,0)</f>
        <v>0</v>
      </c>
      <c r="BG140" s="234">
        <f>IF(N140="zákl. přenesená",J140,0)</f>
        <v>0</v>
      </c>
      <c r="BH140" s="234">
        <f>IF(N140="sníž. přenesená",J140,0)</f>
        <v>0</v>
      </c>
      <c r="BI140" s="234">
        <f>IF(N140="nulová",J140,0)</f>
        <v>0</v>
      </c>
      <c r="BJ140" s="24" t="s">
        <v>88</v>
      </c>
      <c r="BK140" s="234">
        <f>ROUND(I140*H140,2)</f>
        <v>0</v>
      </c>
      <c r="BL140" s="24" t="s">
        <v>165</v>
      </c>
      <c r="BM140" s="24" t="s">
        <v>714</v>
      </c>
    </row>
    <row r="141" s="1" customFormat="1">
      <c r="B141" s="47"/>
      <c r="C141" s="75"/>
      <c r="D141" s="235" t="s">
        <v>167</v>
      </c>
      <c r="E141" s="75"/>
      <c r="F141" s="236" t="s">
        <v>219</v>
      </c>
      <c r="G141" s="75"/>
      <c r="H141" s="75"/>
      <c r="I141" s="193"/>
      <c r="J141" s="75"/>
      <c r="K141" s="75"/>
      <c r="L141" s="73"/>
      <c r="M141" s="237"/>
      <c r="N141" s="48"/>
      <c r="O141" s="48"/>
      <c r="P141" s="48"/>
      <c r="Q141" s="48"/>
      <c r="R141" s="48"/>
      <c r="S141" s="48"/>
      <c r="T141" s="96"/>
      <c r="AT141" s="24" t="s">
        <v>167</v>
      </c>
      <c r="AU141" s="24" t="s">
        <v>90</v>
      </c>
    </row>
    <row r="142" s="11" customFormat="1">
      <c r="B142" s="238"/>
      <c r="C142" s="239"/>
      <c r="D142" s="235" t="s">
        <v>169</v>
      </c>
      <c r="E142" s="240" t="s">
        <v>37</v>
      </c>
      <c r="F142" s="241" t="s">
        <v>185</v>
      </c>
      <c r="G142" s="239"/>
      <c r="H142" s="242">
        <v>3</v>
      </c>
      <c r="I142" s="243"/>
      <c r="J142" s="239"/>
      <c r="K142" s="239"/>
      <c r="L142" s="244"/>
      <c r="M142" s="245"/>
      <c r="N142" s="246"/>
      <c r="O142" s="246"/>
      <c r="P142" s="246"/>
      <c r="Q142" s="246"/>
      <c r="R142" s="246"/>
      <c r="S142" s="246"/>
      <c r="T142" s="247"/>
      <c r="AT142" s="248" t="s">
        <v>169</v>
      </c>
      <c r="AU142" s="248" t="s">
        <v>90</v>
      </c>
      <c r="AV142" s="11" t="s">
        <v>90</v>
      </c>
      <c r="AW142" s="11" t="s">
        <v>43</v>
      </c>
      <c r="AX142" s="11" t="s">
        <v>88</v>
      </c>
      <c r="AY142" s="248" t="s">
        <v>158</v>
      </c>
    </row>
    <row r="143" s="1" customFormat="1" ht="38.25" customHeight="1">
      <c r="B143" s="47"/>
      <c r="C143" s="223" t="s">
        <v>284</v>
      </c>
      <c r="D143" s="223" t="s">
        <v>160</v>
      </c>
      <c r="E143" s="224" t="s">
        <v>715</v>
      </c>
      <c r="F143" s="225" t="s">
        <v>716</v>
      </c>
      <c r="G143" s="226" t="s">
        <v>240</v>
      </c>
      <c r="H143" s="227">
        <v>21</v>
      </c>
      <c r="I143" s="228"/>
      <c r="J143" s="229">
        <f>ROUND(I143*H143,2)</f>
        <v>0</v>
      </c>
      <c r="K143" s="225" t="s">
        <v>164</v>
      </c>
      <c r="L143" s="73"/>
      <c r="M143" s="230" t="s">
        <v>37</v>
      </c>
      <c r="N143" s="231" t="s">
        <v>51</v>
      </c>
      <c r="O143" s="48"/>
      <c r="P143" s="232">
        <f>O143*H143</f>
        <v>0</v>
      </c>
      <c r="Q143" s="232">
        <v>0</v>
      </c>
      <c r="R143" s="232">
        <f>Q143*H143</f>
        <v>0</v>
      </c>
      <c r="S143" s="232">
        <v>0</v>
      </c>
      <c r="T143" s="233">
        <f>S143*H143</f>
        <v>0</v>
      </c>
      <c r="AR143" s="24" t="s">
        <v>165</v>
      </c>
      <c r="AT143" s="24" t="s">
        <v>160</v>
      </c>
      <c r="AU143" s="24" t="s">
        <v>90</v>
      </c>
      <c r="AY143" s="24" t="s">
        <v>158</v>
      </c>
      <c r="BE143" s="234">
        <f>IF(N143="základní",J143,0)</f>
        <v>0</v>
      </c>
      <c r="BF143" s="234">
        <f>IF(N143="snížená",J143,0)</f>
        <v>0</v>
      </c>
      <c r="BG143" s="234">
        <f>IF(N143="zákl. přenesená",J143,0)</f>
        <v>0</v>
      </c>
      <c r="BH143" s="234">
        <f>IF(N143="sníž. přenesená",J143,0)</f>
        <v>0</v>
      </c>
      <c r="BI143" s="234">
        <f>IF(N143="nulová",J143,0)</f>
        <v>0</v>
      </c>
      <c r="BJ143" s="24" t="s">
        <v>88</v>
      </c>
      <c r="BK143" s="234">
        <f>ROUND(I143*H143,2)</f>
        <v>0</v>
      </c>
      <c r="BL143" s="24" t="s">
        <v>165</v>
      </c>
      <c r="BM143" s="24" t="s">
        <v>717</v>
      </c>
    </row>
    <row r="144" s="1" customFormat="1">
      <c r="B144" s="47"/>
      <c r="C144" s="75"/>
      <c r="D144" s="235" t="s">
        <v>167</v>
      </c>
      <c r="E144" s="75"/>
      <c r="F144" s="236" t="s">
        <v>718</v>
      </c>
      <c r="G144" s="75"/>
      <c r="H144" s="75"/>
      <c r="I144" s="193"/>
      <c r="J144" s="75"/>
      <c r="K144" s="75"/>
      <c r="L144" s="73"/>
      <c r="M144" s="237"/>
      <c r="N144" s="48"/>
      <c r="O144" s="48"/>
      <c r="P144" s="48"/>
      <c r="Q144" s="48"/>
      <c r="R144" s="48"/>
      <c r="S144" s="48"/>
      <c r="T144" s="96"/>
      <c r="AT144" s="24" t="s">
        <v>167</v>
      </c>
      <c r="AU144" s="24" t="s">
        <v>90</v>
      </c>
    </row>
    <row r="145" s="11" customFormat="1">
      <c r="B145" s="238"/>
      <c r="C145" s="239"/>
      <c r="D145" s="235" t="s">
        <v>169</v>
      </c>
      <c r="E145" s="240" t="s">
        <v>37</v>
      </c>
      <c r="F145" s="241" t="s">
        <v>719</v>
      </c>
      <c r="G145" s="239"/>
      <c r="H145" s="242">
        <v>21</v>
      </c>
      <c r="I145" s="243"/>
      <c r="J145" s="239"/>
      <c r="K145" s="239"/>
      <c r="L145" s="244"/>
      <c r="M145" s="245"/>
      <c r="N145" s="246"/>
      <c r="O145" s="246"/>
      <c r="P145" s="246"/>
      <c r="Q145" s="246"/>
      <c r="R145" s="246"/>
      <c r="S145" s="246"/>
      <c r="T145" s="247"/>
      <c r="AT145" s="248" t="s">
        <v>169</v>
      </c>
      <c r="AU145" s="248" t="s">
        <v>90</v>
      </c>
      <c r="AV145" s="11" t="s">
        <v>90</v>
      </c>
      <c r="AW145" s="11" t="s">
        <v>43</v>
      </c>
      <c r="AX145" s="11" t="s">
        <v>88</v>
      </c>
      <c r="AY145" s="248" t="s">
        <v>158</v>
      </c>
    </row>
    <row r="146" s="1" customFormat="1" ht="25.5" customHeight="1">
      <c r="B146" s="47"/>
      <c r="C146" s="223" t="s">
        <v>289</v>
      </c>
      <c r="D146" s="223" t="s">
        <v>160</v>
      </c>
      <c r="E146" s="224" t="s">
        <v>238</v>
      </c>
      <c r="F146" s="225" t="s">
        <v>239</v>
      </c>
      <c r="G146" s="226" t="s">
        <v>240</v>
      </c>
      <c r="H146" s="227">
        <v>258.80000000000001</v>
      </c>
      <c r="I146" s="228"/>
      <c r="J146" s="229">
        <f>ROUND(I146*H146,2)</f>
        <v>0</v>
      </c>
      <c r="K146" s="225" t="s">
        <v>164</v>
      </c>
      <c r="L146" s="73"/>
      <c r="M146" s="230" t="s">
        <v>37</v>
      </c>
      <c r="N146" s="231" t="s">
        <v>51</v>
      </c>
      <c r="O146" s="48"/>
      <c r="P146" s="232">
        <f>O146*H146</f>
        <v>0</v>
      </c>
      <c r="Q146" s="232">
        <v>0</v>
      </c>
      <c r="R146" s="232">
        <f>Q146*H146</f>
        <v>0</v>
      </c>
      <c r="S146" s="232">
        <v>0</v>
      </c>
      <c r="T146" s="233">
        <f>S146*H146</f>
        <v>0</v>
      </c>
      <c r="AR146" s="24" t="s">
        <v>165</v>
      </c>
      <c r="AT146" s="24" t="s">
        <v>160</v>
      </c>
      <c r="AU146" s="24" t="s">
        <v>90</v>
      </c>
      <c r="AY146" s="24" t="s">
        <v>158</v>
      </c>
      <c r="BE146" s="234">
        <f>IF(N146="základní",J146,0)</f>
        <v>0</v>
      </c>
      <c r="BF146" s="234">
        <f>IF(N146="snížená",J146,0)</f>
        <v>0</v>
      </c>
      <c r="BG146" s="234">
        <f>IF(N146="zákl. přenesená",J146,0)</f>
        <v>0</v>
      </c>
      <c r="BH146" s="234">
        <f>IF(N146="sníž. přenesená",J146,0)</f>
        <v>0</v>
      </c>
      <c r="BI146" s="234">
        <f>IF(N146="nulová",J146,0)</f>
        <v>0</v>
      </c>
      <c r="BJ146" s="24" t="s">
        <v>88</v>
      </c>
      <c r="BK146" s="234">
        <f>ROUND(I146*H146,2)</f>
        <v>0</v>
      </c>
      <c r="BL146" s="24" t="s">
        <v>165</v>
      </c>
      <c r="BM146" s="24" t="s">
        <v>720</v>
      </c>
    </row>
    <row r="147" s="1" customFormat="1">
      <c r="B147" s="47"/>
      <c r="C147" s="75"/>
      <c r="D147" s="235" t="s">
        <v>167</v>
      </c>
      <c r="E147" s="75"/>
      <c r="F147" s="236" t="s">
        <v>242</v>
      </c>
      <c r="G147" s="75"/>
      <c r="H147" s="75"/>
      <c r="I147" s="193"/>
      <c r="J147" s="75"/>
      <c r="K147" s="75"/>
      <c r="L147" s="73"/>
      <c r="M147" s="237"/>
      <c r="N147" s="48"/>
      <c r="O147" s="48"/>
      <c r="P147" s="48"/>
      <c r="Q147" s="48"/>
      <c r="R147" s="48"/>
      <c r="S147" s="48"/>
      <c r="T147" s="96"/>
      <c r="AT147" s="24" t="s">
        <v>167</v>
      </c>
      <c r="AU147" s="24" t="s">
        <v>90</v>
      </c>
    </row>
    <row r="148" s="13" customFormat="1">
      <c r="B148" s="260"/>
      <c r="C148" s="261"/>
      <c r="D148" s="235" t="s">
        <v>169</v>
      </c>
      <c r="E148" s="262" t="s">
        <v>37</v>
      </c>
      <c r="F148" s="263" t="s">
        <v>697</v>
      </c>
      <c r="G148" s="261"/>
      <c r="H148" s="262" t="s">
        <v>37</v>
      </c>
      <c r="I148" s="264"/>
      <c r="J148" s="261"/>
      <c r="K148" s="261"/>
      <c r="L148" s="265"/>
      <c r="M148" s="266"/>
      <c r="N148" s="267"/>
      <c r="O148" s="267"/>
      <c r="P148" s="267"/>
      <c r="Q148" s="267"/>
      <c r="R148" s="267"/>
      <c r="S148" s="267"/>
      <c r="T148" s="268"/>
      <c r="AT148" s="269" t="s">
        <v>169</v>
      </c>
      <c r="AU148" s="269" t="s">
        <v>90</v>
      </c>
      <c r="AV148" s="13" t="s">
        <v>88</v>
      </c>
      <c r="AW148" s="13" t="s">
        <v>43</v>
      </c>
      <c r="AX148" s="13" t="s">
        <v>80</v>
      </c>
      <c r="AY148" s="269" t="s">
        <v>158</v>
      </c>
    </row>
    <row r="149" s="11" customFormat="1">
      <c r="B149" s="238"/>
      <c r="C149" s="239"/>
      <c r="D149" s="235" t="s">
        <v>169</v>
      </c>
      <c r="E149" s="240" t="s">
        <v>37</v>
      </c>
      <c r="F149" s="241" t="s">
        <v>721</v>
      </c>
      <c r="G149" s="239"/>
      <c r="H149" s="242">
        <v>80</v>
      </c>
      <c r="I149" s="243"/>
      <c r="J149" s="239"/>
      <c r="K149" s="239"/>
      <c r="L149" s="244"/>
      <c r="M149" s="245"/>
      <c r="N149" s="246"/>
      <c r="O149" s="246"/>
      <c r="P149" s="246"/>
      <c r="Q149" s="246"/>
      <c r="R149" s="246"/>
      <c r="S149" s="246"/>
      <c r="T149" s="247"/>
      <c r="AT149" s="248" t="s">
        <v>169</v>
      </c>
      <c r="AU149" s="248" t="s">
        <v>90</v>
      </c>
      <c r="AV149" s="11" t="s">
        <v>90</v>
      </c>
      <c r="AW149" s="11" t="s">
        <v>43</v>
      </c>
      <c r="AX149" s="11" t="s">
        <v>80</v>
      </c>
      <c r="AY149" s="248" t="s">
        <v>158</v>
      </c>
    </row>
    <row r="150" s="13" customFormat="1">
      <c r="B150" s="260"/>
      <c r="C150" s="261"/>
      <c r="D150" s="235" t="s">
        <v>169</v>
      </c>
      <c r="E150" s="262" t="s">
        <v>37</v>
      </c>
      <c r="F150" s="263" t="s">
        <v>210</v>
      </c>
      <c r="G150" s="261"/>
      <c r="H150" s="262" t="s">
        <v>37</v>
      </c>
      <c r="I150" s="264"/>
      <c r="J150" s="261"/>
      <c r="K150" s="261"/>
      <c r="L150" s="265"/>
      <c r="M150" s="266"/>
      <c r="N150" s="267"/>
      <c r="O150" s="267"/>
      <c r="P150" s="267"/>
      <c r="Q150" s="267"/>
      <c r="R150" s="267"/>
      <c r="S150" s="267"/>
      <c r="T150" s="268"/>
      <c r="AT150" s="269" t="s">
        <v>169</v>
      </c>
      <c r="AU150" s="269" t="s">
        <v>90</v>
      </c>
      <c r="AV150" s="13" t="s">
        <v>88</v>
      </c>
      <c r="AW150" s="13" t="s">
        <v>43</v>
      </c>
      <c r="AX150" s="13" t="s">
        <v>80</v>
      </c>
      <c r="AY150" s="269" t="s">
        <v>158</v>
      </c>
    </row>
    <row r="151" s="11" customFormat="1">
      <c r="B151" s="238"/>
      <c r="C151" s="239"/>
      <c r="D151" s="235" t="s">
        <v>169</v>
      </c>
      <c r="E151" s="240" t="s">
        <v>37</v>
      </c>
      <c r="F151" s="241" t="s">
        <v>722</v>
      </c>
      <c r="G151" s="239"/>
      <c r="H151" s="242">
        <v>66</v>
      </c>
      <c r="I151" s="243"/>
      <c r="J151" s="239"/>
      <c r="K151" s="239"/>
      <c r="L151" s="244"/>
      <c r="M151" s="245"/>
      <c r="N151" s="246"/>
      <c r="O151" s="246"/>
      <c r="P151" s="246"/>
      <c r="Q151" s="246"/>
      <c r="R151" s="246"/>
      <c r="S151" s="246"/>
      <c r="T151" s="247"/>
      <c r="AT151" s="248" t="s">
        <v>169</v>
      </c>
      <c r="AU151" s="248" t="s">
        <v>90</v>
      </c>
      <c r="AV151" s="11" t="s">
        <v>90</v>
      </c>
      <c r="AW151" s="11" t="s">
        <v>43</v>
      </c>
      <c r="AX151" s="11" t="s">
        <v>80</v>
      </c>
      <c r="AY151" s="248" t="s">
        <v>158</v>
      </c>
    </row>
    <row r="152" s="13" customFormat="1">
      <c r="B152" s="260"/>
      <c r="C152" s="261"/>
      <c r="D152" s="235" t="s">
        <v>169</v>
      </c>
      <c r="E152" s="262" t="s">
        <v>37</v>
      </c>
      <c r="F152" s="263" t="s">
        <v>698</v>
      </c>
      <c r="G152" s="261"/>
      <c r="H152" s="262" t="s">
        <v>37</v>
      </c>
      <c r="I152" s="264"/>
      <c r="J152" s="261"/>
      <c r="K152" s="261"/>
      <c r="L152" s="265"/>
      <c r="M152" s="266"/>
      <c r="N152" s="267"/>
      <c r="O152" s="267"/>
      <c r="P152" s="267"/>
      <c r="Q152" s="267"/>
      <c r="R152" s="267"/>
      <c r="S152" s="267"/>
      <c r="T152" s="268"/>
      <c r="AT152" s="269" t="s">
        <v>169</v>
      </c>
      <c r="AU152" s="269" t="s">
        <v>90</v>
      </c>
      <c r="AV152" s="13" t="s">
        <v>88</v>
      </c>
      <c r="AW152" s="13" t="s">
        <v>43</v>
      </c>
      <c r="AX152" s="13" t="s">
        <v>80</v>
      </c>
      <c r="AY152" s="269" t="s">
        <v>158</v>
      </c>
    </row>
    <row r="153" s="11" customFormat="1">
      <c r="B153" s="238"/>
      <c r="C153" s="239"/>
      <c r="D153" s="235" t="s">
        <v>169</v>
      </c>
      <c r="E153" s="240" t="s">
        <v>37</v>
      </c>
      <c r="F153" s="241" t="s">
        <v>723</v>
      </c>
      <c r="G153" s="239"/>
      <c r="H153" s="242">
        <v>60</v>
      </c>
      <c r="I153" s="243"/>
      <c r="J153" s="239"/>
      <c r="K153" s="239"/>
      <c r="L153" s="244"/>
      <c r="M153" s="245"/>
      <c r="N153" s="246"/>
      <c r="O153" s="246"/>
      <c r="P153" s="246"/>
      <c r="Q153" s="246"/>
      <c r="R153" s="246"/>
      <c r="S153" s="246"/>
      <c r="T153" s="247"/>
      <c r="AT153" s="248" t="s">
        <v>169</v>
      </c>
      <c r="AU153" s="248" t="s">
        <v>90</v>
      </c>
      <c r="AV153" s="11" t="s">
        <v>90</v>
      </c>
      <c r="AW153" s="11" t="s">
        <v>43</v>
      </c>
      <c r="AX153" s="11" t="s">
        <v>80</v>
      </c>
      <c r="AY153" s="248" t="s">
        <v>158</v>
      </c>
    </row>
    <row r="154" s="13" customFormat="1">
      <c r="B154" s="260"/>
      <c r="C154" s="261"/>
      <c r="D154" s="235" t="s">
        <v>169</v>
      </c>
      <c r="E154" s="262" t="s">
        <v>37</v>
      </c>
      <c r="F154" s="263" t="s">
        <v>701</v>
      </c>
      <c r="G154" s="261"/>
      <c r="H154" s="262" t="s">
        <v>37</v>
      </c>
      <c r="I154" s="264"/>
      <c r="J154" s="261"/>
      <c r="K154" s="261"/>
      <c r="L154" s="265"/>
      <c r="M154" s="266"/>
      <c r="N154" s="267"/>
      <c r="O154" s="267"/>
      <c r="P154" s="267"/>
      <c r="Q154" s="267"/>
      <c r="R154" s="267"/>
      <c r="S154" s="267"/>
      <c r="T154" s="268"/>
      <c r="AT154" s="269" t="s">
        <v>169</v>
      </c>
      <c r="AU154" s="269" t="s">
        <v>90</v>
      </c>
      <c r="AV154" s="13" t="s">
        <v>88</v>
      </c>
      <c r="AW154" s="13" t="s">
        <v>43</v>
      </c>
      <c r="AX154" s="13" t="s">
        <v>80</v>
      </c>
      <c r="AY154" s="269" t="s">
        <v>158</v>
      </c>
    </row>
    <row r="155" s="11" customFormat="1">
      <c r="B155" s="238"/>
      <c r="C155" s="239"/>
      <c r="D155" s="235" t="s">
        <v>169</v>
      </c>
      <c r="E155" s="240" t="s">
        <v>37</v>
      </c>
      <c r="F155" s="241" t="s">
        <v>724</v>
      </c>
      <c r="G155" s="239"/>
      <c r="H155" s="242">
        <v>28.800000000000001</v>
      </c>
      <c r="I155" s="243"/>
      <c r="J155" s="239"/>
      <c r="K155" s="239"/>
      <c r="L155" s="244"/>
      <c r="M155" s="245"/>
      <c r="N155" s="246"/>
      <c r="O155" s="246"/>
      <c r="P155" s="246"/>
      <c r="Q155" s="246"/>
      <c r="R155" s="246"/>
      <c r="S155" s="246"/>
      <c r="T155" s="247"/>
      <c r="AT155" s="248" t="s">
        <v>169</v>
      </c>
      <c r="AU155" s="248" t="s">
        <v>90</v>
      </c>
      <c r="AV155" s="11" t="s">
        <v>90</v>
      </c>
      <c r="AW155" s="11" t="s">
        <v>43</v>
      </c>
      <c r="AX155" s="11" t="s">
        <v>80</v>
      </c>
      <c r="AY155" s="248" t="s">
        <v>158</v>
      </c>
    </row>
    <row r="156" s="13" customFormat="1">
      <c r="B156" s="260"/>
      <c r="C156" s="261"/>
      <c r="D156" s="235" t="s">
        <v>169</v>
      </c>
      <c r="E156" s="262" t="s">
        <v>37</v>
      </c>
      <c r="F156" s="263" t="s">
        <v>702</v>
      </c>
      <c r="G156" s="261"/>
      <c r="H156" s="262" t="s">
        <v>37</v>
      </c>
      <c r="I156" s="264"/>
      <c r="J156" s="261"/>
      <c r="K156" s="261"/>
      <c r="L156" s="265"/>
      <c r="M156" s="266"/>
      <c r="N156" s="267"/>
      <c r="O156" s="267"/>
      <c r="P156" s="267"/>
      <c r="Q156" s="267"/>
      <c r="R156" s="267"/>
      <c r="S156" s="267"/>
      <c r="T156" s="268"/>
      <c r="AT156" s="269" t="s">
        <v>169</v>
      </c>
      <c r="AU156" s="269" t="s">
        <v>90</v>
      </c>
      <c r="AV156" s="13" t="s">
        <v>88</v>
      </c>
      <c r="AW156" s="13" t="s">
        <v>43</v>
      </c>
      <c r="AX156" s="13" t="s">
        <v>80</v>
      </c>
      <c r="AY156" s="269" t="s">
        <v>158</v>
      </c>
    </row>
    <row r="157" s="11" customFormat="1">
      <c r="B157" s="238"/>
      <c r="C157" s="239"/>
      <c r="D157" s="235" t="s">
        <v>169</v>
      </c>
      <c r="E157" s="240" t="s">
        <v>37</v>
      </c>
      <c r="F157" s="241" t="s">
        <v>725</v>
      </c>
      <c r="G157" s="239"/>
      <c r="H157" s="242">
        <v>24</v>
      </c>
      <c r="I157" s="243"/>
      <c r="J157" s="239"/>
      <c r="K157" s="239"/>
      <c r="L157" s="244"/>
      <c r="M157" s="245"/>
      <c r="N157" s="246"/>
      <c r="O157" s="246"/>
      <c r="P157" s="246"/>
      <c r="Q157" s="246"/>
      <c r="R157" s="246"/>
      <c r="S157" s="246"/>
      <c r="T157" s="247"/>
      <c r="AT157" s="248" t="s">
        <v>169</v>
      </c>
      <c r="AU157" s="248" t="s">
        <v>90</v>
      </c>
      <c r="AV157" s="11" t="s">
        <v>90</v>
      </c>
      <c r="AW157" s="11" t="s">
        <v>43</v>
      </c>
      <c r="AX157" s="11" t="s">
        <v>80</v>
      </c>
      <c r="AY157" s="248" t="s">
        <v>158</v>
      </c>
    </row>
    <row r="158" s="12" customFormat="1">
      <c r="B158" s="249"/>
      <c r="C158" s="250"/>
      <c r="D158" s="235" t="s">
        <v>169</v>
      </c>
      <c r="E158" s="251" t="s">
        <v>37</v>
      </c>
      <c r="F158" s="252" t="s">
        <v>180</v>
      </c>
      <c r="G158" s="250"/>
      <c r="H158" s="253">
        <v>258.80000000000001</v>
      </c>
      <c r="I158" s="254"/>
      <c r="J158" s="250"/>
      <c r="K158" s="250"/>
      <c r="L158" s="255"/>
      <c r="M158" s="256"/>
      <c r="N158" s="257"/>
      <c r="O158" s="257"/>
      <c r="P158" s="257"/>
      <c r="Q158" s="257"/>
      <c r="R158" s="257"/>
      <c r="S158" s="257"/>
      <c r="T158" s="258"/>
      <c r="AT158" s="259" t="s">
        <v>169</v>
      </c>
      <c r="AU158" s="259" t="s">
        <v>90</v>
      </c>
      <c r="AV158" s="12" t="s">
        <v>165</v>
      </c>
      <c r="AW158" s="12" t="s">
        <v>43</v>
      </c>
      <c r="AX158" s="12" t="s">
        <v>88</v>
      </c>
      <c r="AY158" s="259" t="s">
        <v>158</v>
      </c>
    </row>
    <row r="159" s="1" customFormat="1" ht="38.25" customHeight="1">
      <c r="B159" s="47"/>
      <c r="C159" s="223" t="s">
        <v>10</v>
      </c>
      <c r="D159" s="223" t="s">
        <v>160</v>
      </c>
      <c r="E159" s="224" t="s">
        <v>253</v>
      </c>
      <c r="F159" s="225" t="s">
        <v>254</v>
      </c>
      <c r="G159" s="226" t="s">
        <v>240</v>
      </c>
      <c r="H159" s="227">
        <v>98.034999999999997</v>
      </c>
      <c r="I159" s="228"/>
      <c r="J159" s="229">
        <f>ROUND(I159*H159,2)</f>
        <v>0</v>
      </c>
      <c r="K159" s="225" t="s">
        <v>164</v>
      </c>
      <c r="L159" s="73"/>
      <c r="M159" s="230" t="s">
        <v>37</v>
      </c>
      <c r="N159" s="231" t="s">
        <v>51</v>
      </c>
      <c r="O159" s="48"/>
      <c r="P159" s="232">
        <f>O159*H159</f>
        <v>0</v>
      </c>
      <c r="Q159" s="232">
        <v>0</v>
      </c>
      <c r="R159" s="232">
        <f>Q159*H159</f>
        <v>0</v>
      </c>
      <c r="S159" s="232">
        <v>0</v>
      </c>
      <c r="T159" s="233">
        <f>S159*H159</f>
        <v>0</v>
      </c>
      <c r="AR159" s="24" t="s">
        <v>165</v>
      </c>
      <c r="AT159" s="24" t="s">
        <v>160</v>
      </c>
      <c r="AU159" s="24" t="s">
        <v>90</v>
      </c>
      <c r="AY159" s="24" t="s">
        <v>158</v>
      </c>
      <c r="BE159" s="234">
        <f>IF(N159="základní",J159,0)</f>
        <v>0</v>
      </c>
      <c r="BF159" s="234">
        <f>IF(N159="snížená",J159,0)</f>
        <v>0</v>
      </c>
      <c r="BG159" s="234">
        <f>IF(N159="zákl. přenesená",J159,0)</f>
        <v>0</v>
      </c>
      <c r="BH159" s="234">
        <f>IF(N159="sníž. přenesená",J159,0)</f>
        <v>0</v>
      </c>
      <c r="BI159" s="234">
        <f>IF(N159="nulová",J159,0)</f>
        <v>0</v>
      </c>
      <c r="BJ159" s="24" t="s">
        <v>88</v>
      </c>
      <c r="BK159" s="234">
        <f>ROUND(I159*H159,2)</f>
        <v>0</v>
      </c>
      <c r="BL159" s="24" t="s">
        <v>165</v>
      </c>
      <c r="BM159" s="24" t="s">
        <v>726</v>
      </c>
    </row>
    <row r="160" s="1" customFormat="1">
      <c r="B160" s="47"/>
      <c r="C160" s="75"/>
      <c r="D160" s="235" t="s">
        <v>167</v>
      </c>
      <c r="E160" s="75"/>
      <c r="F160" s="236" t="s">
        <v>256</v>
      </c>
      <c r="G160" s="75"/>
      <c r="H160" s="75"/>
      <c r="I160" s="193"/>
      <c r="J160" s="75"/>
      <c r="K160" s="75"/>
      <c r="L160" s="73"/>
      <c r="M160" s="237"/>
      <c r="N160" s="48"/>
      <c r="O160" s="48"/>
      <c r="P160" s="48"/>
      <c r="Q160" s="48"/>
      <c r="R160" s="48"/>
      <c r="S160" s="48"/>
      <c r="T160" s="96"/>
      <c r="AT160" s="24" t="s">
        <v>167</v>
      </c>
      <c r="AU160" s="24" t="s">
        <v>90</v>
      </c>
    </row>
    <row r="161" s="11" customFormat="1">
      <c r="B161" s="238"/>
      <c r="C161" s="239"/>
      <c r="D161" s="235" t="s">
        <v>169</v>
      </c>
      <c r="E161" s="240" t="s">
        <v>37</v>
      </c>
      <c r="F161" s="241" t="s">
        <v>727</v>
      </c>
      <c r="G161" s="239"/>
      <c r="H161" s="242">
        <v>37.799999999999997</v>
      </c>
      <c r="I161" s="243"/>
      <c r="J161" s="239"/>
      <c r="K161" s="239"/>
      <c r="L161" s="244"/>
      <c r="M161" s="245"/>
      <c r="N161" s="246"/>
      <c r="O161" s="246"/>
      <c r="P161" s="246"/>
      <c r="Q161" s="246"/>
      <c r="R161" s="246"/>
      <c r="S161" s="246"/>
      <c r="T161" s="247"/>
      <c r="AT161" s="248" t="s">
        <v>169</v>
      </c>
      <c r="AU161" s="248" t="s">
        <v>90</v>
      </c>
      <c r="AV161" s="11" t="s">
        <v>90</v>
      </c>
      <c r="AW161" s="11" t="s">
        <v>43</v>
      </c>
      <c r="AX161" s="11" t="s">
        <v>80</v>
      </c>
      <c r="AY161" s="248" t="s">
        <v>158</v>
      </c>
    </row>
    <row r="162" s="11" customFormat="1">
      <c r="B162" s="238"/>
      <c r="C162" s="239"/>
      <c r="D162" s="235" t="s">
        <v>169</v>
      </c>
      <c r="E162" s="240" t="s">
        <v>37</v>
      </c>
      <c r="F162" s="241" t="s">
        <v>728</v>
      </c>
      <c r="G162" s="239"/>
      <c r="H162" s="242">
        <v>84</v>
      </c>
      <c r="I162" s="243"/>
      <c r="J162" s="239"/>
      <c r="K162" s="239"/>
      <c r="L162" s="244"/>
      <c r="M162" s="245"/>
      <c r="N162" s="246"/>
      <c r="O162" s="246"/>
      <c r="P162" s="246"/>
      <c r="Q162" s="246"/>
      <c r="R162" s="246"/>
      <c r="S162" s="246"/>
      <c r="T162" s="247"/>
      <c r="AT162" s="248" t="s">
        <v>169</v>
      </c>
      <c r="AU162" s="248" t="s">
        <v>90</v>
      </c>
      <c r="AV162" s="11" t="s">
        <v>90</v>
      </c>
      <c r="AW162" s="11" t="s">
        <v>43</v>
      </c>
      <c r="AX162" s="11" t="s">
        <v>80</v>
      </c>
      <c r="AY162" s="248" t="s">
        <v>158</v>
      </c>
    </row>
    <row r="163" s="11" customFormat="1">
      <c r="B163" s="238"/>
      <c r="C163" s="239"/>
      <c r="D163" s="235" t="s">
        <v>169</v>
      </c>
      <c r="E163" s="240" t="s">
        <v>37</v>
      </c>
      <c r="F163" s="241" t="s">
        <v>729</v>
      </c>
      <c r="G163" s="239"/>
      <c r="H163" s="242">
        <v>31.199999999999999</v>
      </c>
      <c r="I163" s="243"/>
      <c r="J163" s="239"/>
      <c r="K163" s="239"/>
      <c r="L163" s="244"/>
      <c r="M163" s="245"/>
      <c r="N163" s="246"/>
      <c r="O163" s="246"/>
      <c r="P163" s="246"/>
      <c r="Q163" s="246"/>
      <c r="R163" s="246"/>
      <c r="S163" s="246"/>
      <c r="T163" s="247"/>
      <c r="AT163" s="248" t="s">
        <v>169</v>
      </c>
      <c r="AU163" s="248" t="s">
        <v>90</v>
      </c>
      <c r="AV163" s="11" t="s">
        <v>90</v>
      </c>
      <c r="AW163" s="11" t="s">
        <v>43</v>
      </c>
      <c r="AX163" s="11" t="s">
        <v>80</v>
      </c>
      <c r="AY163" s="248" t="s">
        <v>158</v>
      </c>
    </row>
    <row r="164" s="11" customFormat="1">
      <c r="B164" s="238"/>
      <c r="C164" s="239"/>
      <c r="D164" s="235" t="s">
        <v>169</v>
      </c>
      <c r="E164" s="240" t="s">
        <v>37</v>
      </c>
      <c r="F164" s="241" t="s">
        <v>730</v>
      </c>
      <c r="G164" s="239"/>
      <c r="H164" s="242">
        <v>67.200000000000003</v>
      </c>
      <c r="I164" s="243"/>
      <c r="J164" s="239"/>
      <c r="K164" s="239"/>
      <c r="L164" s="244"/>
      <c r="M164" s="245"/>
      <c r="N164" s="246"/>
      <c r="O164" s="246"/>
      <c r="P164" s="246"/>
      <c r="Q164" s="246"/>
      <c r="R164" s="246"/>
      <c r="S164" s="246"/>
      <c r="T164" s="247"/>
      <c r="AT164" s="248" t="s">
        <v>169</v>
      </c>
      <c r="AU164" s="248" t="s">
        <v>90</v>
      </c>
      <c r="AV164" s="11" t="s">
        <v>90</v>
      </c>
      <c r="AW164" s="11" t="s">
        <v>43</v>
      </c>
      <c r="AX164" s="11" t="s">
        <v>80</v>
      </c>
      <c r="AY164" s="248" t="s">
        <v>158</v>
      </c>
    </row>
    <row r="165" s="11" customFormat="1">
      <c r="B165" s="238"/>
      <c r="C165" s="239"/>
      <c r="D165" s="235" t="s">
        <v>169</v>
      </c>
      <c r="E165" s="240" t="s">
        <v>37</v>
      </c>
      <c r="F165" s="241" t="s">
        <v>731</v>
      </c>
      <c r="G165" s="239"/>
      <c r="H165" s="242">
        <v>69.299999999999997</v>
      </c>
      <c r="I165" s="243"/>
      <c r="J165" s="239"/>
      <c r="K165" s="239"/>
      <c r="L165" s="244"/>
      <c r="M165" s="245"/>
      <c r="N165" s="246"/>
      <c r="O165" s="246"/>
      <c r="P165" s="246"/>
      <c r="Q165" s="246"/>
      <c r="R165" s="246"/>
      <c r="S165" s="246"/>
      <c r="T165" s="247"/>
      <c r="AT165" s="248" t="s">
        <v>169</v>
      </c>
      <c r="AU165" s="248" t="s">
        <v>90</v>
      </c>
      <c r="AV165" s="11" t="s">
        <v>90</v>
      </c>
      <c r="AW165" s="11" t="s">
        <v>43</v>
      </c>
      <c r="AX165" s="11" t="s">
        <v>80</v>
      </c>
      <c r="AY165" s="248" t="s">
        <v>158</v>
      </c>
    </row>
    <row r="166" s="13" customFormat="1">
      <c r="B166" s="260"/>
      <c r="C166" s="261"/>
      <c r="D166" s="235" t="s">
        <v>169</v>
      </c>
      <c r="E166" s="262" t="s">
        <v>37</v>
      </c>
      <c r="F166" s="263" t="s">
        <v>262</v>
      </c>
      <c r="G166" s="261"/>
      <c r="H166" s="262" t="s">
        <v>37</v>
      </c>
      <c r="I166" s="264"/>
      <c r="J166" s="261"/>
      <c r="K166" s="261"/>
      <c r="L166" s="265"/>
      <c r="M166" s="266"/>
      <c r="N166" s="267"/>
      <c r="O166" s="267"/>
      <c r="P166" s="267"/>
      <c r="Q166" s="267"/>
      <c r="R166" s="267"/>
      <c r="S166" s="267"/>
      <c r="T166" s="268"/>
      <c r="AT166" s="269" t="s">
        <v>169</v>
      </c>
      <c r="AU166" s="269" t="s">
        <v>90</v>
      </c>
      <c r="AV166" s="13" t="s">
        <v>88</v>
      </c>
      <c r="AW166" s="13" t="s">
        <v>43</v>
      </c>
      <c r="AX166" s="13" t="s">
        <v>80</v>
      </c>
      <c r="AY166" s="269" t="s">
        <v>158</v>
      </c>
    </row>
    <row r="167" s="11" customFormat="1">
      <c r="B167" s="238"/>
      <c r="C167" s="239"/>
      <c r="D167" s="235" t="s">
        <v>169</v>
      </c>
      <c r="E167" s="240" t="s">
        <v>37</v>
      </c>
      <c r="F167" s="241" t="s">
        <v>732</v>
      </c>
      <c r="G167" s="239"/>
      <c r="H167" s="242">
        <v>-15.675000000000001</v>
      </c>
      <c r="I167" s="243"/>
      <c r="J167" s="239"/>
      <c r="K167" s="239"/>
      <c r="L167" s="244"/>
      <c r="M167" s="245"/>
      <c r="N167" s="246"/>
      <c r="O167" s="246"/>
      <c r="P167" s="246"/>
      <c r="Q167" s="246"/>
      <c r="R167" s="246"/>
      <c r="S167" s="246"/>
      <c r="T167" s="247"/>
      <c r="AT167" s="248" t="s">
        <v>169</v>
      </c>
      <c r="AU167" s="248" t="s">
        <v>90</v>
      </c>
      <c r="AV167" s="11" t="s">
        <v>90</v>
      </c>
      <c r="AW167" s="11" t="s">
        <v>43</v>
      </c>
      <c r="AX167" s="11" t="s">
        <v>80</v>
      </c>
      <c r="AY167" s="248" t="s">
        <v>158</v>
      </c>
    </row>
    <row r="168" s="11" customFormat="1">
      <c r="B168" s="238"/>
      <c r="C168" s="239"/>
      <c r="D168" s="235" t="s">
        <v>169</v>
      </c>
      <c r="E168" s="240" t="s">
        <v>37</v>
      </c>
      <c r="F168" s="241" t="s">
        <v>733</v>
      </c>
      <c r="G168" s="239"/>
      <c r="H168" s="242">
        <v>-2.585</v>
      </c>
      <c r="I168" s="243"/>
      <c r="J168" s="239"/>
      <c r="K168" s="239"/>
      <c r="L168" s="244"/>
      <c r="M168" s="245"/>
      <c r="N168" s="246"/>
      <c r="O168" s="246"/>
      <c r="P168" s="246"/>
      <c r="Q168" s="246"/>
      <c r="R168" s="246"/>
      <c r="S168" s="246"/>
      <c r="T168" s="247"/>
      <c r="AT168" s="248" t="s">
        <v>169</v>
      </c>
      <c r="AU168" s="248" t="s">
        <v>90</v>
      </c>
      <c r="AV168" s="11" t="s">
        <v>90</v>
      </c>
      <c r="AW168" s="11" t="s">
        <v>43</v>
      </c>
      <c r="AX168" s="11" t="s">
        <v>80</v>
      </c>
      <c r="AY168" s="248" t="s">
        <v>158</v>
      </c>
    </row>
    <row r="169" s="11" customFormat="1">
      <c r="B169" s="238"/>
      <c r="C169" s="239"/>
      <c r="D169" s="235" t="s">
        <v>169</v>
      </c>
      <c r="E169" s="240" t="s">
        <v>37</v>
      </c>
      <c r="F169" s="241" t="s">
        <v>734</v>
      </c>
      <c r="G169" s="239"/>
      <c r="H169" s="242">
        <v>-14.603</v>
      </c>
      <c r="I169" s="243"/>
      <c r="J169" s="239"/>
      <c r="K169" s="239"/>
      <c r="L169" s="244"/>
      <c r="M169" s="245"/>
      <c r="N169" s="246"/>
      <c r="O169" s="246"/>
      <c r="P169" s="246"/>
      <c r="Q169" s="246"/>
      <c r="R169" s="246"/>
      <c r="S169" s="246"/>
      <c r="T169" s="247"/>
      <c r="AT169" s="248" t="s">
        <v>169</v>
      </c>
      <c r="AU169" s="248" t="s">
        <v>90</v>
      </c>
      <c r="AV169" s="11" t="s">
        <v>90</v>
      </c>
      <c r="AW169" s="11" t="s">
        <v>43</v>
      </c>
      <c r="AX169" s="11" t="s">
        <v>80</v>
      </c>
      <c r="AY169" s="248" t="s">
        <v>158</v>
      </c>
    </row>
    <row r="170" s="13" customFormat="1">
      <c r="B170" s="260"/>
      <c r="C170" s="261"/>
      <c r="D170" s="235" t="s">
        <v>169</v>
      </c>
      <c r="E170" s="262" t="s">
        <v>37</v>
      </c>
      <c r="F170" s="263" t="s">
        <v>735</v>
      </c>
      <c r="G170" s="261"/>
      <c r="H170" s="262" t="s">
        <v>37</v>
      </c>
      <c r="I170" s="264"/>
      <c r="J170" s="261"/>
      <c r="K170" s="261"/>
      <c r="L170" s="265"/>
      <c r="M170" s="266"/>
      <c r="N170" s="267"/>
      <c r="O170" s="267"/>
      <c r="P170" s="267"/>
      <c r="Q170" s="267"/>
      <c r="R170" s="267"/>
      <c r="S170" s="267"/>
      <c r="T170" s="268"/>
      <c r="AT170" s="269" t="s">
        <v>169</v>
      </c>
      <c r="AU170" s="269" t="s">
        <v>90</v>
      </c>
      <c r="AV170" s="13" t="s">
        <v>88</v>
      </c>
      <c r="AW170" s="13" t="s">
        <v>43</v>
      </c>
      <c r="AX170" s="13" t="s">
        <v>80</v>
      </c>
      <c r="AY170" s="269" t="s">
        <v>158</v>
      </c>
    </row>
    <row r="171" s="11" customFormat="1">
      <c r="B171" s="238"/>
      <c r="C171" s="239"/>
      <c r="D171" s="235" t="s">
        <v>169</v>
      </c>
      <c r="E171" s="240" t="s">
        <v>37</v>
      </c>
      <c r="F171" s="241" t="s">
        <v>736</v>
      </c>
      <c r="G171" s="239"/>
      <c r="H171" s="242">
        <v>-3.1499999999999999</v>
      </c>
      <c r="I171" s="243"/>
      <c r="J171" s="239"/>
      <c r="K171" s="239"/>
      <c r="L171" s="244"/>
      <c r="M171" s="245"/>
      <c r="N171" s="246"/>
      <c r="O171" s="246"/>
      <c r="P171" s="246"/>
      <c r="Q171" s="246"/>
      <c r="R171" s="246"/>
      <c r="S171" s="246"/>
      <c r="T171" s="247"/>
      <c r="AT171" s="248" t="s">
        <v>169</v>
      </c>
      <c r="AU171" s="248" t="s">
        <v>90</v>
      </c>
      <c r="AV171" s="11" t="s">
        <v>90</v>
      </c>
      <c r="AW171" s="11" t="s">
        <v>43</v>
      </c>
      <c r="AX171" s="11" t="s">
        <v>80</v>
      </c>
      <c r="AY171" s="248" t="s">
        <v>158</v>
      </c>
    </row>
    <row r="172" s="13" customFormat="1">
      <c r="B172" s="260"/>
      <c r="C172" s="261"/>
      <c r="D172" s="235" t="s">
        <v>169</v>
      </c>
      <c r="E172" s="262" t="s">
        <v>37</v>
      </c>
      <c r="F172" s="263" t="s">
        <v>737</v>
      </c>
      <c r="G172" s="261"/>
      <c r="H172" s="262" t="s">
        <v>37</v>
      </c>
      <c r="I172" s="264"/>
      <c r="J172" s="261"/>
      <c r="K172" s="261"/>
      <c r="L172" s="265"/>
      <c r="M172" s="266"/>
      <c r="N172" s="267"/>
      <c r="O172" s="267"/>
      <c r="P172" s="267"/>
      <c r="Q172" s="267"/>
      <c r="R172" s="267"/>
      <c r="S172" s="267"/>
      <c r="T172" s="268"/>
      <c r="AT172" s="269" t="s">
        <v>169</v>
      </c>
      <c r="AU172" s="269" t="s">
        <v>90</v>
      </c>
      <c r="AV172" s="13" t="s">
        <v>88</v>
      </c>
      <c r="AW172" s="13" t="s">
        <v>43</v>
      </c>
      <c r="AX172" s="13" t="s">
        <v>80</v>
      </c>
      <c r="AY172" s="269" t="s">
        <v>158</v>
      </c>
    </row>
    <row r="173" s="11" customFormat="1">
      <c r="B173" s="238"/>
      <c r="C173" s="239"/>
      <c r="D173" s="235" t="s">
        <v>169</v>
      </c>
      <c r="E173" s="240" t="s">
        <v>37</v>
      </c>
      <c r="F173" s="241" t="s">
        <v>738</v>
      </c>
      <c r="G173" s="239"/>
      <c r="H173" s="242">
        <v>-8.4000000000000004</v>
      </c>
      <c r="I173" s="243"/>
      <c r="J173" s="239"/>
      <c r="K173" s="239"/>
      <c r="L173" s="244"/>
      <c r="M173" s="245"/>
      <c r="N173" s="246"/>
      <c r="O173" s="246"/>
      <c r="P173" s="246"/>
      <c r="Q173" s="246"/>
      <c r="R173" s="246"/>
      <c r="S173" s="246"/>
      <c r="T173" s="247"/>
      <c r="AT173" s="248" t="s">
        <v>169</v>
      </c>
      <c r="AU173" s="248" t="s">
        <v>90</v>
      </c>
      <c r="AV173" s="11" t="s">
        <v>90</v>
      </c>
      <c r="AW173" s="11" t="s">
        <v>43</v>
      </c>
      <c r="AX173" s="11" t="s">
        <v>80</v>
      </c>
      <c r="AY173" s="248" t="s">
        <v>158</v>
      </c>
    </row>
    <row r="174" s="12" customFormat="1">
      <c r="B174" s="249"/>
      <c r="C174" s="250"/>
      <c r="D174" s="235" t="s">
        <v>169</v>
      </c>
      <c r="E174" s="251" t="s">
        <v>667</v>
      </c>
      <c r="F174" s="252" t="s">
        <v>180</v>
      </c>
      <c r="G174" s="250"/>
      <c r="H174" s="253">
        <v>245.08699999999999</v>
      </c>
      <c r="I174" s="254"/>
      <c r="J174" s="250"/>
      <c r="K174" s="250"/>
      <c r="L174" s="255"/>
      <c r="M174" s="256"/>
      <c r="N174" s="257"/>
      <c r="O174" s="257"/>
      <c r="P174" s="257"/>
      <c r="Q174" s="257"/>
      <c r="R174" s="257"/>
      <c r="S174" s="257"/>
      <c r="T174" s="258"/>
      <c r="AT174" s="259" t="s">
        <v>169</v>
      </c>
      <c r="AU174" s="259" t="s">
        <v>90</v>
      </c>
      <c r="AV174" s="12" t="s">
        <v>165</v>
      </c>
      <c r="AW174" s="12" t="s">
        <v>43</v>
      </c>
      <c r="AX174" s="12" t="s">
        <v>88</v>
      </c>
      <c r="AY174" s="259" t="s">
        <v>158</v>
      </c>
    </row>
    <row r="175" s="13" customFormat="1">
      <c r="B175" s="260"/>
      <c r="C175" s="261"/>
      <c r="D175" s="235" t="s">
        <v>169</v>
      </c>
      <c r="E175" s="262" t="s">
        <v>37</v>
      </c>
      <c r="F175" s="263" t="s">
        <v>739</v>
      </c>
      <c r="G175" s="261"/>
      <c r="H175" s="262" t="s">
        <v>37</v>
      </c>
      <c r="I175" s="264"/>
      <c r="J175" s="261"/>
      <c r="K175" s="261"/>
      <c r="L175" s="265"/>
      <c r="M175" s="266"/>
      <c r="N175" s="267"/>
      <c r="O175" s="267"/>
      <c r="P175" s="267"/>
      <c r="Q175" s="267"/>
      <c r="R175" s="267"/>
      <c r="S175" s="267"/>
      <c r="T175" s="268"/>
      <c r="AT175" s="269" t="s">
        <v>169</v>
      </c>
      <c r="AU175" s="269" t="s">
        <v>90</v>
      </c>
      <c r="AV175" s="13" t="s">
        <v>88</v>
      </c>
      <c r="AW175" s="13" t="s">
        <v>43</v>
      </c>
      <c r="AX175" s="13" t="s">
        <v>80</v>
      </c>
      <c r="AY175" s="269" t="s">
        <v>158</v>
      </c>
    </row>
    <row r="176" s="11" customFormat="1">
      <c r="B176" s="238"/>
      <c r="C176" s="239"/>
      <c r="D176" s="235" t="s">
        <v>169</v>
      </c>
      <c r="E176" s="239"/>
      <c r="F176" s="241" t="s">
        <v>740</v>
      </c>
      <c r="G176" s="239"/>
      <c r="H176" s="242">
        <v>98.034999999999997</v>
      </c>
      <c r="I176" s="243"/>
      <c r="J176" s="239"/>
      <c r="K176" s="239"/>
      <c r="L176" s="244"/>
      <c r="M176" s="245"/>
      <c r="N176" s="246"/>
      <c r="O176" s="246"/>
      <c r="P176" s="246"/>
      <c r="Q176" s="246"/>
      <c r="R176" s="246"/>
      <c r="S176" s="246"/>
      <c r="T176" s="247"/>
      <c r="AT176" s="248" t="s">
        <v>169</v>
      </c>
      <c r="AU176" s="248" t="s">
        <v>90</v>
      </c>
      <c r="AV176" s="11" t="s">
        <v>90</v>
      </c>
      <c r="AW176" s="11" t="s">
        <v>6</v>
      </c>
      <c r="AX176" s="11" t="s">
        <v>88</v>
      </c>
      <c r="AY176" s="248" t="s">
        <v>158</v>
      </c>
    </row>
    <row r="177" s="1" customFormat="1" ht="38.25" customHeight="1">
      <c r="B177" s="47"/>
      <c r="C177" s="223" t="s">
        <v>299</v>
      </c>
      <c r="D177" s="223" t="s">
        <v>160</v>
      </c>
      <c r="E177" s="224" t="s">
        <v>285</v>
      </c>
      <c r="F177" s="225" t="s">
        <v>286</v>
      </c>
      <c r="G177" s="226" t="s">
        <v>240</v>
      </c>
      <c r="H177" s="227">
        <v>49.017000000000003</v>
      </c>
      <c r="I177" s="228"/>
      <c r="J177" s="229">
        <f>ROUND(I177*H177,2)</f>
        <v>0</v>
      </c>
      <c r="K177" s="225" t="s">
        <v>164</v>
      </c>
      <c r="L177" s="73"/>
      <c r="M177" s="230" t="s">
        <v>37</v>
      </c>
      <c r="N177" s="231" t="s">
        <v>51</v>
      </c>
      <c r="O177" s="48"/>
      <c r="P177" s="232">
        <f>O177*H177</f>
        <v>0</v>
      </c>
      <c r="Q177" s="232">
        <v>0</v>
      </c>
      <c r="R177" s="232">
        <f>Q177*H177</f>
        <v>0</v>
      </c>
      <c r="S177" s="232">
        <v>0</v>
      </c>
      <c r="T177" s="233">
        <f>S177*H177</f>
        <v>0</v>
      </c>
      <c r="AR177" s="24" t="s">
        <v>165</v>
      </c>
      <c r="AT177" s="24" t="s">
        <v>160</v>
      </c>
      <c r="AU177" s="24" t="s">
        <v>90</v>
      </c>
      <c r="AY177" s="24" t="s">
        <v>158</v>
      </c>
      <c r="BE177" s="234">
        <f>IF(N177="základní",J177,0)</f>
        <v>0</v>
      </c>
      <c r="BF177" s="234">
        <f>IF(N177="snížená",J177,0)</f>
        <v>0</v>
      </c>
      <c r="BG177" s="234">
        <f>IF(N177="zákl. přenesená",J177,0)</f>
        <v>0</v>
      </c>
      <c r="BH177" s="234">
        <f>IF(N177="sníž. přenesená",J177,0)</f>
        <v>0</v>
      </c>
      <c r="BI177" s="234">
        <f>IF(N177="nulová",J177,0)</f>
        <v>0</v>
      </c>
      <c r="BJ177" s="24" t="s">
        <v>88</v>
      </c>
      <c r="BK177" s="234">
        <f>ROUND(I177*H177,2)</f>
        <v>0</v>
      </c>
      <c r="BL177" s="24" t="s">
        <v>165</v>
      </c>
      <c r="BM177" s="24" t="s">
        <v>741</v>
      </c>
    </row>
    <row r="178" s="1" customFormat="1">
      <c r="B178" s="47"/>
      <c r="C178" s="75"/>
      <c r="D178" s="235" t="s">
        <v>167</v>
      </c>
      <c r="E178" s="75"/>
      <c r="F178" s="236" t="s">
        <v>256</v>
      </c>
      <c r="G178" s="75"/>
      <c r="H178" s="75"/>
      <c r="I178" s="193"/>
      <c r="J178" s="75"/>
      <c r="K178" s="75"/>
      <c r="L178" s="73"/>
      <c r="M178" s="237"/>
      <c r="N178" s="48"/>
      <c r="O178" s="48"/>
      <c r="P178" s="48"/>
      <c r="Q178" s="48"/>
      <c r="R178" s="48"/>
      <c r="S178" s="48"/>
      <c r="T178" s="96"/>
      <c r="AT178" s="24" t="s">
        <v>167</v>
      </c>
      <c r="AU178" s="24" t="s">
        <v>90</v>
      </c>
    </row>
    <row r="179" s="11" customFormat="1">
      <c r="B179" s="238"/>
      <c r="C179" s="239"/>
      <c r="D179" s="235" t="s">
        <v>169</v>
      </c>
      <c r="E179" s="240" t="s">
        <v>37</v>
      </c>
      <c r="F179" s="241" t="s">
        <v>742</v>
      </c>
      <c r="G179" s="239"/>
      <c r="H179" s="242">
        <v>49.017000000000003</v>
      </c>
      <c r="I179" s="243"/>
      <c r="J179" s="239"/>
      <c r="K179" s="239"/>
      <c r="L179" s="244"/>
      <c r="M179" s="245"/>
      <c r="N179" s="246"/>
      <c r="O179" s="246"/>
      <c r="P179" s="246"/>
      <c r="Q179" s="246"/>
      <c r="R179" s="246"/>
      <c r="S179" s="246"/>
      <c r="T179" s="247"/>
      <c r="AT179" s="248" t="s">
        <v>169</v>
      </c>
      <c r="AU179" s="248" t="s">
        <v>90</v>
      </c>
      <c r="AV179" s="11" t="s">
        <v>90</v>
      </c>
      <c r="AW179" s="11" t="s">
        <v>43</v>
      </c>
      <c r="AX179" s="11" t="s">
        <v>88</v>
      </c>
      <c r="AY179" s="248" t="s">
        <v>158</v>
      </c>
    </row>
    <row r="180" s="1" customFormat="1" ht="38.25" customHeight="1">
      <c r="B180" s="47"/>
      <c r="C180" s="223" t="s">
        <v>310</v>
      </c>
      <c r="D180" s="223" t="s">
        <v>160</v>
      </c>
      <c r="E180" s="224" t="s">
        <v>290</v>
      </c>
      <c r="F180" s="225" t="s">
        <v>291</v>
      </c>
      <c r="G180" s="226" t="s">
        <v>240</v>
      </c>
      <c r="H180" s="227">
        <v>147.05199999999999</v>
      </c>
      <c r="I180" s="228"/>
      <c r="J180" s="229">
        <f>ROUND(I180*H180,2)</f>
        <v>0</v>
      </c>
      <c r="K180" s="225" t="s">
        <v>164</v>
      </c>
      <c r="L180" s="73"/>
      <c r="M180" s="230" t="s">
        <v>37</v>
      </c>
      <c r="N180" s="231" t="s">
        <v>51</v>
      </c>
      <c r="O180" s="48"/>
      <c r="P180" s="232">
        <f>O180*H180</f>
        <v>0</v>
      </c>
      <c r="Q180" s="232">
        <v>0</v>
      </c>
      <c r="R180" s="232">
        <f>Q180*H180</f>
        <v>0</v>
      </c>
      <c r="S180" s="232">
        <v>0</v>
      </c>
      <c r="T180" s="233">
        <f>S180*H180</f>
        <v>0</v>
      </c>
      <c r="AR180" s="24" t="s">
        <v>165</v>
      </c>
      <c r="AT180" s="24" t="s">
        <v>160</v>
      </c>
      <c r="AU180" s="24" t="s">
        <v>90</v>
      </c>
      <c r="AY180" s="24" t="s">
        <v>158</v>
      </c>
      <c r="BE180" s="234">
        <f>IF(N180="základní",J180,0)</f>
        <v>0</v>
      </c>
      <c r="BF180" s="234">
        <f>IF(N180="snížená",J180,0)</f>
        <v>0</v>
      </c>
      <c r="BG180" s="234">
        <f>IF(N180="zákl. přenesená",J180,0)</f>
        <v>0</v>
      </c>
      <c r="BH180" s="234">
        <f>IF(N180="sníž. přenesená",J180,0)</f>
        <v>0</v>
      </c>
      <c r="BI180" s="234">
        <f>IF(N180="nulová",J180,0)</f>
        <v>0</v>
      </c>
      <c r="BJ180" s="24" t="s">
        <v>88</v>
      </c>
      <c r="BK180" s="234">
        <f>ROUND(I180*H180,2)</f>
        <v>0</v>
      </c>
      <c r="BL180" s="24" t="s">
        <v>165</v>
      </c>
      <c r="BM180" s="24" t="s">
        <v>743</v>
      </c>
    </row>
    <row r="181" s="1" customFormat="1">
      <c r="B181" s="47"/>
      <c r="C181" s="75"/>
      <c r="D181" s="235" t="s">
        <v>167</v>
      </c>
      <c r="E181" s="75"/>
      <c r="F181" s="236" t="s">
        <v>256</v>
      </c>
      <c r="G181" s="75"/>
      <c r="H181" s="75"/>
      <c r="I181" s="193"/>
      <c r="J181" s="75"/>
      <c r="K181" s="75"/>
      <c r="L181" s="73"/>
      <c r="M181" s="237"/>
      <c r="N181" s="48"/>
      <c r="O181" s="48"/>
      <c r="P181" s="48"/>
      <c r="Q181" s="48"/>
      <c r="R181" s="48"/>
      <c r="S181" s="48"/>
      <c r="T181" s="96"/>
      <c r="AT181" s="24" t="s">
        <v>167</v>
      </c>
      <c r="AU181" s="24" t="s">
        <v>90</v>
      </c>
    </row>
    <row r="182" s="13" customFormat="1">
      <c r="B182" s="260"/>
      <c r="C182" s="261"/>
      <c r="D182" s="235" t="s">
        <v>169</v>
      </c>
      <c r="E182" s="262" t="s">
        <v>37</v>
      </c>
      <c r="F182" s="263" t="s">
        <v>744</v>
      </c>
      <c r="G182" s="261"/>
      <c r="H182" s="262" t="s">
        <v>37</v>
      </c>
      <c r="I182" s="264"/>
      <c r="J182" s="261"/>
      <c r="K182" s="261"/>
      <c r="L182" s="265"/>
      <c r="M182" s="266"/>
      <c r="N182" s="267"/>
      <c r="O182" s="267"/>
      <c r="P182" s="267"/>
      <c r="Q182" s="267"/>
      <c r="R182" s="267"/>
      <c r="S182" s="267"/>
      <c r="T182" s="268"/>
      <c r="AT182" s="269" t="s">
        <v>169</v>
      </c>
      <c r="AU182" s="269" t="s">
        <v>90</v>
      </c>
      <c r="AV182" s="13" t="s">
        <v>88</v>
      </c>
      <c r="AW182" s="13" t="s">
        <v>43</v>
      </c>
      <c r="AX182" s="13" t="s">
        <v>80</v>
      </c>
      <c r="AY182" s="269" t="s">
        <v>158</v>
      </c>
    </row>
    <row r="183" s="11" customFormat="1">
      <c r="B183" s="238"/>
      <c r="C183" s="239"/>
      <c r="D183" s="235" t="s">
        <v>169</v>
      </c>
      <c r="E183" s="240" t="s">
        <v>37</v>
      </c>
      <c r="F183" s="241" t="s">
        <v>745</v>
      </c>
      <c r="G183" s="239"/>
      <c r="H183" s="242">
        <v>147.05199999999999</v>
      </c>
      <c r="I183" s="243"/>
      <c r="J183" s="239"/>
      <c r="K183" s="239"/>
      <c r="L183" s="244"/>
      <c r="M183" s="245"/>
      <c r="N183" s="246"/>
      <c r="O183" s="246"/>
      <c r="P183" s="246"/>
      <c r="Q183" s="246"/>
      <c r="R183" s="246"/>
      <c r="S183" s="246"/>
      <c r="T183" s="247"/>
      <c r="AT183" s="248" t="s">
        <v>169</v>
      </c>
      <c r="AU183" s="248" t="s">
        <v>90</v>
      </c>
      <c r="AV183" s="11" t="s">
        <v>90</v>
      </c>
      <c r="AW183" s="11" t="s">
        <v>43</v>
      </c>
      <c r="AX183" s="11" t="s">
        <v>88</v>
      </c>
      <c r="AY183" s="248" t="s">
        <v>158</v>
      </c>
    </row>
    <row r="184" s="1" customFormat="1" ht="38.25" customHeight="1">
      <c r="B184" s="47"/>
      <c r="C184" s="223" t="s">
        <v>315</v>
      </c>
      <c r="D184" s="223" t="s">
        <v>160</v>
      </c>
      <c r="E184" s="224" t="s">
        <v>295</v>
      </c>
      <c r="F184" s="225" t="s">
        <v>296</v>
      </c>
      <c r="G184" s="226" t="s">
        <v>240</v>
      </c>
      <c r="H184" s="227">
        <v>73.525999999999996</v>
      </c>
      <c r="I184" s="228"/>
      <c r="J184" s="229">
        <f>ROUND(I184*H184,2)</f>
        <v>0</v>
      </c>
      <c r="K184" s="225" t="s">
        <v>164</v>
      </c>
      <c r="L184" s="73"/>
      <c r="M184" s="230" t="s">
        <v>37</v>
      </c>
      <c r="N184" s="231" t="s">
        <v>51</v>
      </c>
      <c r="O184" s="48"/>
      <c r="P184" s="232">
        <f>O184*H184</f>
        <v>0</v>
      </c>
      <c r="Q184" s="232">
        <v>0</v>
      </c>
      <c r="R184" s="232">
        <f>Q184*H184</f>
        <v>0</v>
      </c>
      <c r="S184" s="232">
        <v>0</v>
      </c>
      <c r="T184" s="233">
        <f>S184*H184</f>
        <v>0</v>
      </c>
      <c r="AR184" s="24" t="s">
        <v>165</v>
      </c>
      <c r="AT184" s="24" t="s">
        <v>160</v>
      </c>
      <c r="AU184" s="24" t="s">
        <v>90</v>
      </c>
      <c r="AY184" s="24" t="s">
        <v>158</v>
      </c>
      <c r="BE184" s="234">
        <f>IF(N184="základní",J184,0)</f>
        <v>0</v>
      </c>
      <c r="BF184" s="234">
        <f>IF(N184="snížená",J184,0)</f>
        <v>0</v>
      </c>
      <c r="BG184" s="234">
        <f>IF(N184="zákl. přenesená",J184,0)</f>
        <v>0</v>
      </c>
      <c r="BH184" s="234">
        <f>IF(N184="sníž. přenesená",J184,0)</f>
        <v>0</v>
      </c>
      <c r="BI184" s="234">
        <f>IF(N184="nulová",J184,0)</f>
        <v>0</v>
      </c>
      <c r="BJ184" s="24" t="s">
        <v>88</v>
      </c>
      <c r="BK184" s="234">
        <f>ROUND(I184*H184,2)</f>
        <v>0</v>
      </c>
      <c r="BL184" s="24" t="s">
        <v>165</v>
      </c>
      <c r="BM184" s="24" t="s">
        <v>746</v>
      </c>
    </row>
    <row r="185" s="1" customFormat="1">
      <c r="B185" s="47"/>
      <c r="C185" s="75"/>
      <c r="D185" s="235" t="s">
        <v>167</v>
      </c>
      <c r="E185" s="75"/>
      <c r="F185" s="236" t="s">
        <v>256</v>
      </c>
      <c r="G185" s="75"/>
      <c r="H185" s="75"/>
      <c r="I185" s="193"/>
      <c r="J185" s="75"/>
      <c r="K185" s="75"/>
      <c r="L185" s="73"/>
      <c r="M185" s="237"/>
      <c r="N185" s="48"/>
      <c r="O185" s="48"/>
      <c r="P185" s="48"/>
      <c r="Q185" s="48"/>
      <c r="R185" s="48"/>
      <c r="S185" s="48"/>
      <c r="T185" s="96"/>
      <c r="AT185" s="24" t="s">
        <v>167</v>
      </c>
      <c r="AU185" s="24" t="s">
        <v>90</v>
      </c>
    </row>
    <row r="186" s="11" customFormat="1">
      <c r="B186" s="238"/>
      <c r="C186" s="239"/>
      <c r="D186" s="235" t="s">
        <v>169</v>
      </c>
      <c r="E186" s="240" t="s">
        <v>37</v>
      </c>
      <c r="F186" s="241" t="s">
        <v>747</v>
      </c>
      <c r="G186" s="239"/>
      <c r="H186" s="242">
        <v>73.525999999999996</v>
      </c>
      <c r="I186" s="243"/>
      <c r="J186" s="239"/>
      <c r="K186" s="239"/>
      <c r="L186" s="244"/>
      <c r="M186" s="245"/>
      <c r="N186" s="246"/>
      <c r="O186" s="246"/>
      <c r="P186" s="246"/>
      <c r="Q186" s="246"/>
      <c r="R186" s="246"/>
      <c r="S186" s="246"/>
      <c r="T186" s="247"/>
      <c r="AT186" s="248" t="s">
        <v>169</v>
      </c>
      <c r="AU186" s="248" t="s">
        <v>90</v>
      </c>
      <c r="AV186" s="11" t="s">
        <v>90</v>
      </c>
      <c r="AW186" s="11" t="s">
        <v>43</v>
      </c>
      <c r="AX186" s="11" t="s">
        <v>88</v>
      </c>
      <c r="AY186" s="248" t="s">
        <v>158</v>
      </c>
    </row>
    <row r="187" s="1" customFormat="1" ht="25.5" customHeight="1">
      <c r="B187" s="47"/>
      <c r="C187" s="223" t="s">
        <v>321</v>
      </c>
      <c r="D187" s="223" t="s">
        <v>160</v>
      </c>
      <c r="E187" s="224" t="s">
        <v>748</v>
      </c>
      <c r="F187" s="225" t="s">
        <v>749</v>
      </c>
      <c r="G187" s="226" t="s">
        <v>240</v>
      </c>
      <c r="H187" s="227">
        <v>32.723999999999997</v>
      </c>
      <c r="I187" s="228"/>
      <c r="J187" s="229">
        <f>ROUND(I187*H187,2)</f>
        <v>0</v>
      </c>
      <c r="K187" s="225" t="s">
        <v>164</v>
      </c>
      <c r="L187" s="73"/>
      <c r="M187" s="230" t="s">
        <v>37</v>
      </c>
      <c r="N187" s="231" t="s">
        <v>51</v>
      </c>
      <c r="O187" s="48"/>
      <c r="P187" s="232">
        <f>O187*H187</f>
        <v>0</v>
      </c>
      <c r="Q187" s="232">
        <v>0</v>
      </c>
      <c r="R187" s="232">
        <f>Q187*H187</f>
        <v>0</v>
      </c>
      <c r="S187" s="232">
        <v>0</v>
      </c>
      <c r="T187" s="233">
        <f>S187*H187</f>
        <v>0</v>
      </c>
      <c r="AR187" s="24" t="s">
        <v>165</v>
      </c>
      <c r="AT187" s="24" t="s">
        <v>160</v>
      </c>
      <c r="AU187" s="24" t="s">
        <v>90</v>
      </c>
      <c r="AY187" s="24" t="s">
        <v>158</v>
      </c>
      <c r="BE187" s="234">
        <f>IF(N187="základní",J187,0)</f>
        <v>0</v>
      </c>
      <c r="BF187" s="234">
        <f>IF(N187="snížená",J187,0)</f>
        <v>0</v>
      </c>
      <c r="BG187" s="234">
        <f>IF(N187="zákl. přenesená",J187,0)</f>
        <v>0</v>
      </c>
      <c r="BH187" s="234">
        <f>IF(N187="sníž. přenesená",J187,0)</f>
        <v>0</v>
      </c>
      <c r="BI187" s="234">
        <f>IF(N187="nulová",J187,0)</f>
        <v>0</v>
      </c>
      <c r="BJ187" s="24" t="s">
        <v>88</v>
      </c>
      <c r="BK187" s="234">
        <f>ROUND(I187*H187,2)</f>
        <v>0</v>
      </c>
      <c r="BL187" s="24" t="s">
        <v>165</v>
      </c>
      <c r="BM187" s="24" t="s">
        <v>750</v>
      </c>
    </row>
    <row r="188" s="1" customFormat="1">
      <c r="B188" s="47"/>
      <c r="C188" s="75"/>
      <c r="D188" s="235" t="s">
        <v>167</v>
      </c>
      <c r="E188" s="75"/>
      <c r="F188" s="236" t="s">
        <v>303</v>
      </c>
      <c r="G188" s="75"/>
      <c r="H188" s="75"/>
      <c r="I188" s="193"/>
      <c r="J188" s="75"/>
      <c r="K188" s="75"/>
      <c r="L188" s="73"/>
      <c r="M188" s="237"/>
      <c r="N188" s="48"/>
      <c r="O188" s="48"/>
      <c r="P188" s="48"/>
      <c r="Q188" s="48"/>
      <c r="R188" s="48"/>
      <c r="S188" s="48"/>
      <c r="T188" s="96"/>
      <c r="AT188" s="24" t="s">
        <v>167</v>
      </c>
      <c r="AU188" s="24" t="s">
        <v>90</v>
      </c>
    </row>
    <row r="189" s="11" customFormat="1">
      <c r="B189" s="238"/>
      <c r="C189" s="239"/>
      <c r="D189" s="235" t="s">
        <v>169</v>
      </c>
      <c r="E189" s="240" t="s">
        <v>37</v>
      </c>
      <c r="F189" s="241" t="s">
        <v>751</v>
      </c>
      <c r="G189" s="239"/>
      <c r="H189" s="242">
        <v>36.287999999999997</v>
      </c>
      <c r="I189" s="243"/>
      <c r="J189" s="239"/>
      <c r="K189" s="239"/>
      <c r="L189" s="244"/>
      <c r="M189" s="245"/>
      <c r="N189" s="246"/>
      <c r="O189" s="246"/>
      <c r="P189" s="246"/>
      <c r="Q189" s="246"/>
      <c r="R189" s="246"/>
      <c r="S189" s="246"/>
      <c r="T189" s="247"/>
      <c r="AT189" s="248" t="s">
        <v>169</v>
      </c>
      <c r="AU189" s="248" t="s">
        <v>90</v>
      </c>
      <c r="AV189" s="11" t="s">
        <v>90</v>
      </c>
      <c r="AW189" s="11" t="s">
        <v>43</v>
      </c>
      <c r="AX189" s="11" t="s">
        <v>80</v>
      </c>
      <c r="AY189" s="248" t="s">
        <v>158</v>
      </c>
    </row>
    <row r="190" s="13" customFormat="1">
      <c r="B190" s="260"/>
      <c r="C190" s="261"/>
      <c r="D190" s="235" t="s">
        <v>169</v>
      </c>
      <c r="E190" s="262" t="s">
        <v>37</v>
      </c>
      <c r="F190" s="263" t="s">
        <v>735</v>
      </c>
      <c r="G190" s="261"/>
      <c r="H190" s="262" t="s">
        <v>37</v>
      </c>
      <c r="I190" s="264"/>
      <c r="J190" s="261"/>
      <c r="K190" s="261"/>
      <c r="L190" s="265"/>
      <c r="M190" s="266"/>
      <c r="N190" s="267"/>
      <c r="O190" s="267"/>
      <c r="P190" s="267"/>
      <c r="Q190" s="267"/>
      <c r="R190" s="267"/>
      <c r="S190" s="267"/>
      <c r="T190" s="268"/>
      <c r="AT190" s="269" t="s">
        <v>169</v>
      </c>
      <c r="AU190" s="269" t="s">
        <v>90</v>
      </c>
      <c r="AV190" s="13" t="s">
        <v>88</v>
      </c>
      <c r="AW190" s="13" t="s">
        <v>43</v>
      </c>
      <c r="AX190" s="13" t="s">
        <v>80</v>
      </c>
      <c r="AY190" s="269" t="s">
        <v>158</v>
      </c>
    </row>
    <row r="191" s="11" customFormat="1">
      <c r="B191" s="238"/>
      <c r="C191" s="239"/>
      <c r="D191" s="235" t="s">
        <v>169</v>
      </c>
      <c r="E191" s="240" t="s">
        <v>37</v>
      </c>
      <c r="F191" s="241" t="s">
        <v>752</v>
      </c>
      <c r="G191" s="239"/>
      <c r="H191" s="242">
        <v>-0.97199999999999998</v>
      </c>
      <c r="I191" s="243"/>
      <c r="J191" s="239"/>
      <c r="K191" s="239"/>
      <c r="L191" s="244"/>
      <c r="M191" s="245"/>
      <c r="N191" s="246"/>
      <c r="O191" s="246"/>
      <c r="P191" s="246"/>
      <c r="Q191" s="246"/>
      <c r="R191" s="246"/>
      <c r="S191" s="246"/>
      <c r="T191" s="247"/>
      <c r="AT191" s="248" t="s">
        <v>169</v>
      </c>
      <c r="AU191" s="248" t="s">
        <v>90</v>
      </c>
      <c r="AV191" s="11" t="s">
        <v>90</v>
      </c>
      <c r="AW191" s="11" t="s">
        <v>43</v>
      </c>
      <c r="AX191" s="11" t="s">
        <v>80</v>
      </c>
      <c r="AY191" s="248" t="s">
        <v>158</v>
      </c>
    </row>
    <row r="192" s="13" customFormat="1">
      <c r="B192" s="260"/>
      <c r="C192" s="261"/>
      <c r="D192" s="235" t="s">
        <v>169</v>
      </c>
      <c r="E192" s="262" t="s">
        <v>37</v>
      </c>
      <c r="F192" s="263" t="s">
        <v>737</v>
      </c>
      <c r="G192" s="261"/>
      <c r="H192" s="262" t="s">
        <v>37</v>
      </c>
      <c r="I192" s="264"/>
      <c r="J192" s="261"/>
      <c r="K192" s="261"/>
      <c r="L192" s="265"/>
      <c r="M192" s="266"/>
      <c r="N192" s="267"/>
      <c r="O192" s="267"/>
      <c r="P192" s="267"/>
      <c r="Q192" s="267"/>
      <c r="R192" s="267"/>
      <c r="S192" s="267"/>
      <c r="T192" s="268"/>
      <c r="AT192" s="269" t="s">
        <v>169</v>
      </c>
      <c r="AU192" s="269" t="s">
        <v>90</v>
      </c>
      <c r="AV192" s="13" t="s">
        <v>88</v>
      </c>
      <c r="AW192" s="13" t="s">
        <v>43</v>
      </c>
      <c r="AX192" s="13" t="s">
        <v>80</v>
      </c>
      <c r="AY192" s="269" t="s">
        <v>158</v>
      </c>
    </row>
    <row r="193" s="11" customFormat="1">
      <c r="B193" s="238"/>
      <c r="C193" s="239"/>
      <c r="D193" s="235" t="s">
        <v>169</v>
      </c>
      <c r="E193" s="240" t="s">
        <v>37</v>
      </c>
      <c r="F193" s="241" t="s">
        <v>753</v>
      </c>
      <c r="G193" s="239"/>
      <c r="H193" s="242">
        <v>-2.5920000000000001</v>
      </c>
      <c r="I193" s="243"/>
      <c r="J193" s="239"/>
      <c r="K193" s="239"/>
      <c r="L193" s="244"/>
      <c r="M193" s="245"/>
      <c r="N193" s="246"/>
      <c r="O193" s="246"/>
      <c r="P193" s="246"/>
      <c r="Q193" s="246"/>
      <c r="R193" s="246"/>
      <c r="S193" s="246"/>
      <c r="T193" s="247"/>
      <c r="AT193" s="248" t="s">
        <v>169</v>
      </c>
      <c r="AU193" s="248" t="s">
        <v>90</v>
      </c>
      <c r="AV193" s="11" t="s">
        <v>90</v>
      </c>
      <c r="AW193" s="11" t="s">
        <v>43</v>
      </c>
      <c r="AX193" s="11" t="s">
        <v>80</v>
      </c>
      <c r="AY193" s="248" t="s">
        <v>158</v>
      </c>
    </row>
    <row r="194" s="12" customFormat="1">
      <c r="B194" s="249"/>
      <c r="C194" s="250"/>
      <c r="D194" s="235" t="s">
        <v>169</v>
      </c>
      <c r="E194" s="251" t="s">
        <v>111</v>
      </c>
      <c r="F194" s="252" t="s">
        <v>180</v>
      </c>
      <c r="G194" s="250"/>
      <c r="H194" s="253">
        <v>32.723999999999997</v>
      </c>
      <c r="I194" s="254"/>
      <c r="J194" s="250"/>
      <c r="K194" s="250"/>
      <c r="L194" s="255"/>
      <c r="M194" s="256"/>
      <c r="N194" s="257"/>
      <c r="O194" s="257"/>
      <c r="P194" s="257"/>
      <c r="Q194" s="257"/>
      <c r="R194" s="257"/>
      <c r="S194" s="257"/>
      <c r="T194" s="258"/>
      <c r="AT194" s="259" t="s">
        <v>169</v>
      </c>
      <c r="AU194" s="259" t="s">
        <v>90</v>
      </c>
      <c r="AV194" s="12" t="s">
        <v>165</v>
      </c>
      <c r="AW194" s="12" t="s">
        <v>43</v>
      </c>
      <c r="AX194" s="12" t="s">
        <v>88</v>
      </c>
      <c r="AY194" s="259" t="s">
        <v>158</v>
      </c>
    </row>
    <row r="195" s="1" customFormat="1" ht="38.25" customHeight="1">
      <c r="B195" s="47"/>
      <c r="C195" s="223" t="s">
        <v>328</v>
      </c>
      <c r="D195" s="223" t="s">
        <v>160</v>
      </c>
      <c r="E195" s="224" t="s">
        <v>754</v>
      </c>
      <c r="F195" s="225" t="s">
        <v>755</v>
      </c>
      <c r="G195" s="226" t="s">
        <v>240</v>
      </c>
      <c r="H195" s="227">
        <v>16.361999999999998</v>
      </c>
      <c r="I195" s="228"/>
      <c r="J195" s="229">
        <f>ROUND(I195*H195,2)</f>
        <v>0</v>
      </c>
      <c r="K195" s="225" t="s">
        <v>164</v>
      </c>
      <c r="L195" s="73"/>
      <c r="M195" s="230" t="s">
        <v>37</v>
      </c>
      <c r="N195" s="231" t="s">
        <v>51</v>
      </c>
      <c r="O195" s="48"/>
      <c r="P195" s="232">
        <f>O195*H195</f>
        <v>0</v>
      </c>
      <c r="Q195" s="232">
        <v>0</v>
      </c>
      <c r="R195" s="232">
        <f>Q195*H195</f>
        <v>0</v>
      </c>
      <c r="S195" s="232">
        <v>0</v>
      </c>
      <c r="T195" s="233">
        <f>S195*H195</f>
        <v>0</v>
      </c>
      <c r="AR195" s="24" t="s">
        <v>165</v>
      </c>
      <c r="AT195" s="24" t="s">
        <v>160</v>
      </c>
      <c r="AU195" s="24" t="s">
        <v>90</v>
      </c>
      <c r="AY195" s="24" t="s">
        <v>158</v>
      </c>
      <c r="BE195" s="234">
        <f>IF(N195="základní",J195,0)</f>
        <v>0</v>
      </c>
      <c r="BF195" s="234">
        <f>IF(N195="snížená",J195,0)</f>
        <v>0</v>
      </c>
      <c r="BG195" s="234">
        <f>IF(N195="zákl. přenesená",J195,0)</f>
        <v>0</v>
      </c>
      <c r="BH195" s="234">
        <f>IF(N195="sníž. přenesená",J195,0)</f>
        <v>0</v>
      </c>
      <c r="BI195" s="234">
        <f>IF(N195="nulová",J195,0)</f>
        <v>0</v>
      </c>
      <c r="BJ195" s="24" t="s">
        <v>88</v>
      </c>
      <c r="BK195" s="234">
        <f>ROUND(I195*H195,2)</f>
        <v>0</v>
      </c>
      <c r="BL195" s="24" t="s">
        <v>165</v>
      </c>
      <c r="BM195" s="24" t="s">
        <v>756</v>
      </c>
    </row>
    <row r="196" s="1" customFormat="1">
      <c r="B196" s="47"/>
      <c r="C196" s="75"/>
      <c r="D196" s="235" t="s">
        <v>167</v>
      </c>
      <c r="E196" s="75"/>
      <c r="F196" s="236" t="s">
        <v>303</v>
      </c>
      <c r="G196" s="75"/>
      <c r="H196" s="75"/>
      <c r="I196" s="193"/>
      <c r="J196" s="75"/>
      <c r="K196" s="75"/>
      <c r="L196" s="73"/>
      <c r="M196" s="237"/>
      <c r="N196" s="48"/>
      <c r="O196" s="48"/>
      <c r="P196" s="48"/>
      <c r="Q196" s="48"/>
      <c r="R196" s="48"/>
      <c r="S196" s="48"/>
      <c r="T196" s="96"/>
      <c r="AT196" s="24" t="s">
        <v>167</v>
      </c>
      <c r="AU196" s="24" t="s">
        <v>90</v>
      </c>
    </row>
    <row r="197" s="11" customFormat="1">
      <c r="B197" s="238"/>
      <c r="C197" s="239"/>
      <c r="D197" s="235" t="s">
        <v>169</v>
      </c>
      <c r="E197" s="240" t="s">
        <v>37</v>
      </c>
      <c r="F197" s="241" t="s">
        <v>314</v>
      </c>
      <c r="G197" s="239"/>
      <c r="H197" s="242">
        <v>16.361999999999998</v>
      </c>
      <c r="I197" s="243"/>
      <c r="J197" s="239"/>
      <c r="K197" s="239"/>
      <c r="L197" s="244"/>
      <c r="M197" s="245"/>
      <c r="N197" s="246"/>
      <c r="O197" s="246"/>
      <c r="P197" s="246"/>
      <c r="Q197" s="246"/>
      <c r="R197" s="246"/>
      <c r="S197" s="246"/>
      <c r="T197" s="247"/>
      <c r="AT197" s="248" t="s">
        <v>169</v>
      </c>
      <c r="AU197" s="248" t="s">
        <v>90</v>
      </c>
      <c r="AV197" s="11" t="s">
        <v>90</v>
      </c>
      <c r="AW197" s="11" t="s">
        <v>43</v>
      </c>
      <c r="AX197" s="11" t="s">
        <v>88</v>
      </c>
      <c r="AY197" s="248" t="s">
        <v>158</v>
      </c>
    </row>
    <row r="198" s="1" customFormat="1" ht="25.5" customHeight="1">
      <c r="B198" s="47"/>
      <c r="C198" s="223" t="s">
        <v>9</v>
      </c>
      <c r="D198" s="223" t="s">
        <v>160</v>
      </c>
      <c r="E198" s="224" t="s">
        <v>316</v>
      </c>
      <c r="F198" s="225" t="s">
        <v>317</v>
      </c>
      <c r="G198" s="226" t="s">
        <v>163</v>
      </c>
      <c r="H198" s="227">
        <v>579</v>
      </c>
      <c r="I198" s="228"/>
      <c r="J198" s="229">
        <f>ROUND(I198*H198,2)</f>
        <v>0</v>
      </c>
      <c r="K198" s="225" t="s">
        <v>164</v>
      </c>
      <c r="L198" s="73"/>
      <c r="M198" s="230" t="s">
        <v>37</v>
      </c>
      <c r="N198" s="231" t="s">
        <v>51</v>
      </c>
      <c r="O198" s="48"/>
      <c r="P198" s="232">
        <f>O198*H198</f>
        <v>0</v>
      </c>
      <c r="Q198" s="232">
        <v>0</v>
      </c>
      <c r="R198" s="232">
        <f>Q198*H198</f>
        <v>0</v>
      </c>
      <c r="S198" s="232">
        <v>0</v>
      </c>
      <c r="T198" s="233">
        <f>S198*H198</f>
        <v>0</v>
      </c>
      <c r="AR198" s="24" t="s">
        <v>165</v>
      </c>
      <c r="AT198" s="24" t="s">
        <v>160</v>
      </c>
      <c r="AU198" s="24" t="s">
        <v>90</v>
      </c>
      <c r="AY198" s="24" t="s">
        <v>158</v>
      </c>
      <c r="BE198" s="234">
        <f>IF(N198="základní",J198,0)</f>
        <v>0</v>
      </c>
      <c r="BF198" s="234">
        <f>IF(N198="snížená",J198,0)</f>
        <v>0</v>
      </c>
      <c r="BG198" s="234">
        <f>IF(N198="zákl. přenesená",J198,0)</f>
        <v>0</v>
      </c>
      <c r="BH198" s="234">
        <f>IF(N198="sníž. přenesená",J198,0)</f>
        <v>0</v>
      </c>
      <c r="BI198" s="234">
        <f>IF(N198="nulová",J198,0)</f>
        <v>0</v>
      </c>
      <c r="BJ198" s="24" t="s">
        <v>88</v>
      </c>
      <c r="BK198" s="234">
        <f>ROUND(I198*H198,2)</f>
        <v>0</v>
      </c>
      <c r="BL198" s="24" t="s">
        <v>165</v>
      </c>
      <c r="BM198" s="24" t="s">
        <v>757</v>
      </c>
    </row>
    <row r="199" s="1" customFormat="1">
      <c r="B199" s="47"/>
      <c r="C199" s="75"/>
      <c r="D199" s="235" t="s">
        <v>167</v>
      </c>
      <c r="E199" s="75"/>
      <c r="F199" s="236" t="s">
        <v>319</v>
      </c>
      <c r="G199" s="75"/>
      <c r="H199" s="75"/>
      <c r="I199" s="193"/>
      <c r="J199" s="75"/>
      <c r="K199" s="75"/>
      <c r="L199" s="73"/>
      <c r="M199" s="237"/>
      <c r="N199" s="48"/>
      <c r="O199" s="48"/>
      <c r="P199" s="48"/>
      <c r="Q199" s="48"/>
      <c r="R199" s="48"/>
      <c r="S199" s="48"/>
      <c r="T199" s="96"/>
      <c r="AT199" s="24" t="s">
        <v>167</v>
      </c>
      <c r="AU199" s="24" t="s">
        <v>90</v>
      </c>
    </row>
    <row r="200" s="11" customFormat="1">
      <c r="B200" s="238"/>
      <c r="C200" s="239"/>
      <c r="D200" s="235" t="s">
        <v>169</v>
      </c>
      <c r="E200" s="240" t="s">
        <v>37</v>
      </c>
      <c r="F200" s="241" t="s">
        <v>758</v>
      </c>
      <c r="G200" s="239"/>
      <c r="H200" s="242">
        <v>75.599999999999994</v>
      </c>
      <c r="I200" s="243"/>
      <c r="J200" s="239"/>
      <c r="K200" s="239"/>
      <c r="L200" s="244"/>
      <c r="M200" s="245"/>
      <c r="N200" s="246"/>
      <c r="O200" s="246"/>
      <c r="P200" s="246"/>
      <c r="Q200" s="246"/>
      <c r="R200" s="246"/>
      <c r="S200" s="246"/>
      <c r="T200" s="247"/>
      <c r="AT200" s="248" t="s">
        <v>169</v>
      </c>
      <c r="AU200" s="248" t="s">
        <v>90</v>
      </c>
      <c r="AV200" s="11" t="s">
        <v>90</v>
      </c>
      <c r="AW200" s="11" t="s">
        <v>43</v>
      </c>
      <c r="AX200" s="11" t="s">
        <v>80</v>
      </c>
      <c r="AY200" s="248" t="s">
        <v>158</v>
      </c>
    </row>
    <row r="201" s="11" customFormat="1">
      <c r="B201" s="238"/>
      <c r="C201" s="239"/>
      <c r="D201" s="235" t="s">
        <v>169</v>
      </c>
      <c r="E201" s="240" t="s">
        <v>37</v>
      </c>
      <c r="F201" s="241" t="s">
        <v>759</v>
      </c>
      <c r="G201" s="239"/>
      <c r="H201" s="242">
        <v>168</v>
      </c>
      <c r="I201" s="243"/>
      <c r="J201" s="239"/>
      <c r="K201" s="239"/>
      <c r="L201" s="244"/>
      <c r="M201" s="245"/>
      <c r="N201" s="246"/>
      <c r="O201" s="246"/>
      <c r="P201" s="246"/>
      <c r="Q201" s="246"/>
      <c r="R201" s="246"/>
      <c r="S201" s="246"/>
      <c r="T201" s="247"/>
      <c r="AT201" s="248" t="s">
        <v>169</v>
      </c>
      <c r="AU201" s="248" t="s">
        <v>90</v>
      </c>
      <c r="AV201" s="11" t="s">
        <v>90</v>
      </c>
      <c r="AW201" s="11" t="s">
        <v>43</v>
      </c>
      <c r="AX201" s="11" t="s">
        <v>80</v>
      </c>
      <c r="AY201" s="248" t="s">
        <v>158</v>
      </c>
    </row>
    <row r="202" s="11" customFormat="1">
      <c r="B202" s="238"/>
      <c r="C202" s="239"/>
      <c r="D202" s="235" t="s">
        <v>169</v>
      </c>
      <c r="E202" s="240" t="s">
        <v>37</v>
      </c>
      <c r="F202" s="241" t="s">
        <v>760</v>
      </c>
      <c r="G202" s="239"/>
      <c r="H202" s="242">
        <v>62.399999999999999</v>
      </c>
      <c r="I202" s="243"/>
      <c r="J202" s="239"/>
      <c r="K202" s="239"/>
      <c r="L202" s="244"/>
      <c r="M202" s="245"/>
      <c r="N202" s="246"/>
      <c r="O202" s="246"/>
      <c r="P202" s="246"/>
      <c r="Q202" s="246"/>
      <c r="R202" s="246"/>
      <c r="S202" s="246"/>
      <c r="T202" s="247"/>
      <c r="AT202" s="248" t="s">
        <v>169</v>
      </c>
      <c r="AU202" s="248" t="s">
        <v>90</v>
      </c>
      <c r="AV202" s="11" t="s">
        <v>90</v>
      </c>
      <c r="AW202" s="11" t="s">
        <v>43</v>
      </c>
      <c r="AX202" s="11" t="s">
        <v>80</v>
      </c>
      <c r="AY202" s="248" t="s">
        <v>158</v>
      </c>
    </row>
    <row r="203" s="11" customFormat="1">
      <c r="B203" s="238"/>
      <c r="C203" s="239"/>
      <c r="D203" s="235" t="s">
        <v>169</v>
      </c>
      <c r="E203" s="240" t="s">
        <v>37</v>
      </c>
      <c r="F203" s="241" t="s">
        <v>761</v>
      </c>
      <c r="G203" s="239"/>
      <c r="H203" s="242">
        <v>134.40000000000001</v>
      </c>
      <c r="I203" s="243"/>
      <c r="J203" s="239"/>
      <c r="K203" s="239"/>
      <c r="L203" s="244"/>
      <c r="M203" s="245"/>
      <c r="N203" s="246"/>
      <c r="O203" s="246"/>
      <c r="P203" s="246"/>
      <c r="Q203" s="246"/>
      <c r="R203" s="246"/>
      <c r="S203" s="246"/>
      <c r="T203" s="247"/>
      <c r="AT203" s="248" t="s">
        <v>169</v>
      </c>
      <c r="AU203" s="248" t="s">
        <v>90</v>
      </c>
      <c r="AV203" s="11" t="s">
        <v>90</v>
      </c>
      <c r="AW203" s="11" t="s">
        <v>43</v>
      </c>
      <c r="AX203" s="11" t="s">
        <v>80</v>
      </c>
      <c r="AY203" s="248" t="s">
        <v>158</v>
      </c>
    </row>
    <row r="204" s="11" customFormat="1">
      <c r="B204" s="238"/>
      <c r="C204" s="239"/>
      <c r="D204" s="235" t="s">
        <v>169</v>
      </c>
      <c r="E204" s="240" t="s">
        <v>37</v>
      </c>
      <c r="F204" s="241" t="s">
        <v>762</v>
      </c>
      <c r="G204" s="239"/>
      <c r="H204" s="242">
        <v>138.59999999999999</v>
      </c>
      <c r="I204" s="243"/>
      <c r="J204" s="239"/>
      <c r="K204" s="239"/>
      <c r="L204" s="244"/>
      <c r="M204" s="245"/>
      <c r="N204" s="246"/>
      <c r="O204" s="246"/>
      <c r="P204" s="246"/>
      <c r="Q204" s="246"/>
      <c r="R204" s="246"/>
      <c r="S204" s="246"/>
      <c r="T204" s="247"/>
      <c r="AT204" s="248" t="s">
        <v>169</v>
      </c>
      <c r="AU204" s="248" t="s">
        <v>90</v>
      </c>
      <c r="AV204" s="11" t="s">
        <v>90</v>
      </c>
      <c r="AW204" s="11" t="s">
        <v>43</v>
      </c>
      <c r="AX204" s="11" t="s">
        <v>80</v>
      </c>
      <c r="AY204" s="248" t="s">
        <v>158</v>
      </c>
    </row>
    <row r="205" s="12" customFormat="1">
      <c r="B205" s="249"/>
      <c r="C205" s="250"/>
      <c r="D205" s="235" t="s">
        <v>169</v>
      </c>
      <c r="E205" s="251" t="s">
        <v>37</v>
      </c>
      <c r="F205" s="252" t="s">
        <v>180</v>
      </c>
      <c r="G205" s="250"/>
      <c r="H205" s="253">
        <v>579</v>
      </c>
      <c r="I205" s="254"/>
      <c r="J205" s="250"/>
      <c r="K205" s="250"/>
      <c r="L205" s="255"/>
      <c r="M205" s="256"/>
      <c r="N205" s="257"/>
      <c r="O205" s="257"/>
      <c r="P205" s="257"/>
      <c r="Q205" s="257"/>
      <c r="R205" s="257"/>
      <c r="S205" s="257"/>
      <c r="T205" s="258"/>
      <c r="AT205" s="259" t="s">
        <v>169</v>
      </c>
      <c r="AU205" s="259" t="s">
        <v>90</v>
      </c>
      <c r="AV205" s="12" t="s">
        <v>165</v>
      </c>
      <c r="AW205" s="12" t="s">
        <v>43</v>
      </c>
      <c r="AX205" s="12" t="s">
        <v>88</v>
      </c>
      <c r="AY205" s="259" t="s">
        <v>158</v>
      </c>
    </row>
    <row r="206" s="1" customFormat="1" ht="38.25" customHeight="1">
      <c r="B206" s="47"/>
      <c r="C206" s="223" t="s">
        <v>338</v>
      </c>
      <c r="D206" s="223" t="s">
        <v>160</v>
      </c>
      <c r="E206" s="224" t="s">
        <v>329</v>
      </c>
      <c r="F206" s="225" t="s">
        <v>330</v>
      </c>
      <c r="G206" s="226" t="s">
        <v>163</v>
      </c>
      <c r="H206" s="227">
        <v>579</v>
      </c>
      <c r="I206" s="228"/>
      <c r="J206" s="229">
        <f>ROUND(I206*H206,2)</f>
        <v>0</v>
      </c>
      <c r="K206" s="225" t="s">
        <v>164</v>
      </c>
      <c r="L206" s="73"/>
      <c r="M206" s="230" t="s">
        <v>37</v>
      </c>
      <c r="N206" s="231" t="s">
        <v>51</v>
      </c>
      <c r="O206" s="48"/>
      <c r="P206" s="232">
        <f>O206*H206</f>
        <v>0</v>
      </c>
      <c r="Q206" s="232">
        <v>0</v>
      </c>
      <c r="R206" s="232">
        <f>Q206*H206</f>
        <v>0</v>
      </c>
      <c r="S206" s="232">
        <v>0</v>
      </c>
      <c r="T206" s="233">
        <f>S206*H206</f>
        <v>0</v>
      </c>
      <c r="AR206" s="24" t="s">
        <v>165</v>
      </c>
      <c r="AT206" s="24" t="s">
        <v>160</v>
      </c>
      <c r="AU206" s="24" t="s">
        <v>90</v>
      </c>
      <c r="AY206" s="24" t="s">
        <v>158</v>
      </c>
      <c r="BE206" s="234">
        <f>IF(N206="základní",J206,0)</f>
        <v>0</v>
      </c>
      <c r="BF206" s="234">
        <f>IF(N206="snížená",J206,0)</f>
        <v>0</v>
      </c>
      <c r="BG206" s="234">
        <f>IF(N206="zákl. přenesená",J206,0)</f>
        <v>0</v>
      </c>
      <c r="BH206" s="234">
        <f>IF(N206="sníž. přenesená",J206,0)</f>
        <v>0</v>
      </c>
      <c r="BI206" s="234">
        <f>IF(N206="nulová",J206,0)</f>
        <v>0</v>
      </c>
      <c r="BJ206" s="24" t="s">
        <v>88</v>
      </c>
      <c r="BK206" s="234">
        <f>ROUND(I206*H206,2)</f>
        <v>0</v>
      </c>
      <c r="BL206" s="24" t="s">
        <v>165</v>
      </c>
      <c r="BM206" s="24" t="s">
        <v>763</v>
      </c>
    </row>
    <row r="207" s="1" customFormat="1">
      <c r="B207" s="47"/>
      <c r="C207" s="75"/>
      <c r="D207" s="235" t="s">
        <v>167</v>
      </c>
      <c r="E207" s="75"/>
      <c r="F207" s="236" t="s">
        <v>319</v>
      </c>
      <c r="G207" s="75"/>
      <c r="H207" s="75"/>
      <c r="I207" s="193"/>
      <c r="J207" s="75"/>
      <c r="K207" s="75"/>
      <c r="L207" s="73"/>
      <c r="M207" s="237"/>
      <c r="N207" s="48"/>
      <c r="O207" s="48"/>
      <c r="P207" s="48"/>
      <c r="Q207" s="48"/>
      <c r="R207" s="48"/>
      <c r="S207" s="48"/>
      <c r="T207" s="96"/>
      <c r="AT207" s="24" t="s">
        <v>167</v>
      </c>
      <c r="AU207" s="24" t="s">
        <v>90</v>
      </c>
    </row>
    <row r="208" s="11" customFormat="1">
      <c r="B208" s="238"/>
      <c r="C208" s="239"/>
      <c r="D208" s="235" t="s">
        <v>169</v>
      </c>
      <c r="E208" s="240" t="s">
        <v>37</v>
      </c>
      <c r="F208" s="241" t="s">
        <v>758</v>
      </c>
      <c r="G208" s="239"/>
      <c r="H208" s="242">
        <v>75.599999999999994</v>
      </c>
      <c r="I208" s="243"/>
      <c r="J208" s="239"/>
      <c r="K208" s="239"/>
      <c r="L208" s="244"/>
      <c r="M208" s="245"/>
      <c r="N208" s="246"/>
      <c r="O208" s="246"/>
      <c r="P208" s="246"/>
      <c r="Q208" s="246"/>
      <c r="R208" s="246"/>
      <c r="S208" s="246"/>
      <c r="T208" s="247"/>
      <c r="AT208" s="248" t="s">
        <v>169</v>
      </c>
      <c r="AU208" s="248" t="s">
        <v>90</v>
      </c>
      <c r="AV208" s="11" t="s">
        <v>90</v>
      </c>
      <c r="AW208" s="11" t="s">
        <v>43</v>
      </c>
      <c r="AX208" s="11" t="s">
        <v>80</v>
      </c>
      <c r="AY208" s="248" t="s">
        <v>158</v>
      </c>
    </row>
    <row r="209" s="11" customFormat="1">
      <c r="B209" s="238"/>
      <c r="C209" s="239"/>
      <c r="D209" s="235" t="s">
        <v>169</v>
      </c>
      <c r="E209" s="240" t="s">
        <v>37</v>
      </c>
      <c r="F209" s="241" t="s">
        <v>759</v>
      </c>
      <c r="G209" s="239"/>
      <c r="H209" s="242">
        <v>168</v>
      </c>
      <c r="I209" s="243"/>
      <c r="J209" s="239"/>
      <c r="K209" s="239"/>
      <c r="L209" s="244"/>
      <c r="M209" s="245"/>
      <c r="N209" s="246"/>
      <c r="O209" s="246"/>
      <c r="P209" s="246"/>
      <c r="Q209" s="246"/>
      <c r="R209" s="246"/>
      <c r="S209" s="246"/>
      <c r="T209" s="247"/>
      <c r="AT209" s="248" t="s">
        <v>169</v>
      </c>
      <c r="AU209" s="248" t="s">
        <v>90</v>
      </c>
      <c r="AV209" s="11" t="s">
        <v>90</v>
      </c>
      <c r="AW209" s="11" t="s">
        <v>43</v>
      </c>
      <c r="AX209" s="11" t="s">
        <v>80</v>
      </c>
      <c r="AY209" s="248" t="s">
        <v>158</v>
      </c>
    </row>
    <row r="210" s="11" customFormat="1">
      <c r="B210" s="238"/>
      <c r="C210" s="239"/>
      <c r="D210" s="235" t="s">
        <v>169</v>
      </c>
      <c r="E210" s="240" t="s">
        <v>37</v>
      </c>
      <c r="F210" s="241" t="s">
        <v>760</v>
      </c>
      <c r="G210" s="239"/>
      <c r="H210" s="242">
        <v>62.399999999999999</v>
      </c>
      <c r="I210" s="243"/>
      <c r="J210" s="239"/>
      <c r="K210" s="239"/>
      <c r="L210" s="244"/>
      <c r="M210" s="245"/>
      <c r="N210" s="246"/>
      <c r="O210" s="246"/>
      <c r="P210" s="246"/>
      <c r="Q210" s="246"/>
      <c r="R210" s="246"/>
      <c r="S210" s="246"/>
      <c r="T210" s="247"/>
      <c r="AT210" s="248" t="s">
        <v>169</v>
      </c>
      <c r="AU210" s="248" t="s">
        <v>90</v>
      </c>
      <c r="AV210" s="11" t="s">
        <v>90</v>
      </c>
      <c r="AW210" s="11" t="s">
        <v>43</v>
      </c>
      <c r="AX210" s="11" t="s">
        <v>80</v>
      </c>
      <c r="AY210" s="248" t="s">
        <v>158</v>
      </c>
    </row>
    <row r="211" s="11" customFormat="1">
      <c r="B211" s="238"/>
      <c r="C211" s="239"/>
      <c r="D211" s="235" t="s">
        <v>169</v>
      </c>
      <c r="E211" s="240" t="s">
        <v>37</v>
      </c>
      <c r="F211" s="241" t="s">
        <v>761</v>
      </c>
      <c r="G211" s="239"/>
      <c r="H211" s="242">
        <v>134.40000000000001</v>
      </c>
      <c r="I211" s="243"/>
      <c r="J211" s="239"/>
      <c r="K211" s="239"/>
      <c r="L211" s="244"/>
      <c r="M211" s="245"/>
      <c r="N211" s="246"/>
      <c r="O211" s="246"/>
      <c r="P211" s="246"/>
      <c r="Q211" s="246"/>
      <c r="R211" s="246"/>
      <c r="S211" s="246"/>
      <c r="T211" s="247"/>
      <c r="AT211" s="248" t="s">
        <v>169</v>
      </c>
      <c r="AU211" s="248" t="s">
        <v>90</v>
      </c>
      <c r="AV211" s="11" t="s">
        <v>90</v>
      </c>
      <c r="AW211" s="11" t="s">
        <v>43</v>
      </c>
      <c r="AX211" s="11" t="s">
        <v>80</v>
      </c>
      <c r="AY211" s="248" t="s">
        <v>158</v>
      </c>
    </row>
    <row r="212" s="11" customFormat="1">
      <c r="B212" s="238"/>
      <c r="C212" s="239"/>
      <c r="D212" s="235" t="s">
        <v>169</v>
      </c>
      <c r="E212" s="240" t="s">
        <v>37</v>
      </c>
      <c r="F212" s="241" t="s">
        <v>762</v>
      </c>
      <c r="G212" s="239"/>
      <c r="H212" s="242">
        <v>138.59999999999999</v>
      </c>
      <c r="I212" s="243"/>
      <c r="J212" s="239"/>
      <c r="K212" s="239"/>
      <c r="L212" s="244"/>
      <c r="M212" s="245"/>
      <c r="N212" s="246"/>
      <c r="O212" s="246"/>
      <c r="P212" s="246"/>
      <c r="Q212" s="246"/>
      <c r="R212" s="246"/>
      <c r="S212" s="246"/>
      <c r="T212" s="247"/>
      <c r="AT212" s="248" t="s">
        <v>169</v>
      </c>
      <c r="AU212" s="248" t="s">
        <v>90</v>
      </c>
      <c r="AV212" s="11" t="s">
        <v>90</v>
      </c>
      <c r="AW212" s="11" t="s">
        <v>43</v>
      </c>
      <c r="AX212" s="11" t="s">
        <v>80</v>
      </c>
      <c r="AY212" s="248" t="s">
        <v>158</v>
      </c>
    </row>
    <row r="213" s="12" customFormat="1">
      <c r="B213" s="249"/>
      <c r="C213" s="250"/>
      <c r="D213" s="235" t="s">
        <v>169</v>
      </c>
      <c r="E213" s="251" t="s">
        <v>37</v>
      </c>
      <c r="F213" s="252" t="s">
        <v>180</v>
      </c>
      <c r="G213" s="250"/>
      <c r="H213" s="253">
        <v>579</v>
      </c>
      <c r="I213" s="254"/>
      <c r="J213" s="250"/>
      <c r="K213" s="250"/>
      <c r="L213" s="255"/>
      <c r="M213" s="256"/>
      <c r="N213" s="257"/>
      <c r="O213" s="257"/>
      <c r="P213" s="257"/>
      <c r="Q213" s="257"/>
      <c r="R213" s="257"/>
      <c r="S213" s="257"/>
      <c r="T213" s="258"/>
      <c r="AT213" s="259" t="s">
        <v>169</v>
      </c>
      <c r="AU213" s="259" t="s">
        <v>90</v>
      </c>
      <c r="AV213" s="12" t="s">
        <v>165</v>
      </c>
      <c r="AW213" s="12" t="s">
        <v>43</v>
      </c>
      <c r="AX213" s="12" t="s">
        <v>88</v>
      </c>
      <c r="AY213" s="259" t="s">
        <v>158</v>
      </c>
    </row>
    <row r="214" s="1" customFormat="1" ht="38.25" customHeight="1">
      <c r="B214" s="47"/>
      <c r="C214" s="223" t="s">
        <v>348</v>
      </c>
      <c r="D214" s="223" t="s">
        <v>160</v>
      </c>
      <c r="E214" s="224" t="s">
        <v>339</v>
      </c>
      <c r="F214" s="225" t="s">
        <v>340</v>
      </c>
      <c r="G214" s="226" t="s">
        <v>240</v>
      </c>
      <c r="H214" s="227">
        <v>122.544</v>
      </c>
      <c r="I214" s="228"/>
      <c r="J214" s="229">
        <f>ROUND(I214*H214,2)</f>
        <v>0</v>
      </c>
      <c r="K214" s="225" t="s">
        <v>164</v>
      </c>
      <c r="L214" s="73"/>
      <c r="M214" s="230" t="s">
        <v>37</v>
      </c>
      <c r="N214" s="231" t="s">
        <v>51</v>
      </c>
      <c r="O214" s="48"/>
      <c r="P214" s="232">
        <f>O214*H214</f>
        <v>0</v>
      </c>
      <c r="Q214" s="232">
        <v>0</v>
      </c>
      <c r="R214" s="232">
        <f>Q214*H214</f>
        <v>0</v>
      </c>
      <c r="S214" s="232">
        <v>0</v>
      </c>
      <c r="T214" s="233">
        <f>S214*H214</f>
        <v>0</v>
      </c>
      <c r="AR214" s="24" t="s">
        <v>165</v>
      </c>
      <c r="AT214" s="24" t="s">
        <v>160</v>
      </c>
      <c r="AU214" s="24" t="s">
        <v>90</v>
      </c>
      <c r="AY214" s="24" t="s">
        <v>158</v>
      </c>
      <c r="BE214" s="234">
        <f>IF(N214="základní",J214,0)</f>
        <v>0</v>
      </c>
      <c r="BF214" s="234">
        <f>IF(N214="snížená",J214,0)</f>
        <v>0</v>
      </c>
      <c r="BG214" s="234">
        <f>IF(N214="zákl. přenesená",J214,0)</f>
        <v>0</v>
      </c>
      <c r="BH214" s="234">
        <f>IF(N214="sníž. přenesená",J214,0)</f>
        <v>0</v>
      </c>
      <c r="BI214" s="234">
        <f>IF(N214="nulová",J214,0)</f>
        <v>0</v>
      </c>
      <c r="BJ214" s="24" t="s">
        <v>88</v>
      </c>
      <c r="BK214" s="234">
        <f>ROUND(I214*H214,2)</f>
        <v>0</v>
      </c>
      <c r="BL214" s="24" t="s">
        <v>165</v>
      </c>
      <c r="BM214" s="24" t="s">
        <v>764</v>
      </c>
    </row>
    <row r="215" s="1" customFormat="1">
      <c r="B215" s="47"/>
      <c r="C215" s="75"/>
      <c r="D215" s="235" t="s">
        <v>167</v>
      </c>
      <c r="E215" s="75"/>
      <c r="F215" s="236" t="s">
        <v>342</v>
      </c>
      <c r="G215" s="75"/>
      <c r="H215" s="75"/>
      <c r="I215" s="193"/>
      <c r="J215" s="75"/>
      <c r="K215" s="75"/>
      <c r="L215" s="73"/>
      <c r="M215" s="237"/>
      <c r="N215" s="48"/>
      <c r="O215" s="48"/>
      <c r="P215" s="48"/>
      <c r="Q215" s="48"/>
      <c r="R215" s="48"/>
      <c r="S215" s="48"/>
      <c r="T215" s="96"/>
      <c r="AT215" s="24" t="s">
        <v>167</v>
      </c>
      <c r="AU215" s="24" t="s">
        <v>90</v>
      </c>
    </row>
    <row r="216" s="11" customFormat="1">
      <c r="B216" s="238"/>
      <c r="C216" s="239"/>
      <c r="D216" s="235" t="s">
        <v>169</v>
      </c>
      <c r="E216" s="240" t="s">
        <v>37</v>
      </c>
      <c r="F216" s="241" t="s">
        <v>765</v>
      </c>
      <c r="G216" s="239"/>
      <c r="H216" s="242">
        <v>122.544</v>
      </c>
      <c r="I216" s="243"/>
      <c r="J216" s="239"/>
      <c r="K216" s="239"/>
      <c r="L216" s="244"/>
      <c r="M216" s="245"/>
      <c r="N216" s="246"/>
      <c r="O216" s="246"/>
      <c r="P216" s="246"/>
      <c r="Q216" s="246"/>
      <c r="R216" s="246"/>
      <c r="S216" s="246"/>
      <c r="T216" s="247"/>
      <c r="AT216" s="248" t="s">
        <v>169</v>
      </c>
      <c r="AU216" s="248" t="s">
        <v>90</v>
      </c>
      <c r="AV216" s="11" t="s">
        <v>90</v>
      </c>
      <c r="AW216" s="11" t="s">
        <v>43</v>
      </c>
      <c r="AX216" s="11" t="s">
        <v>88</v>
      </c>
      <c r="AY216" s="248" t="s">
        <v>158</v>
      </c>
    </row>
    <row r="217" s="1" customFormat="1" ht="38.25" customHeight="1">
      <c r="B217" s="47"/>
      <c r="C217" s="223" t="s">
        <v>360</v>
      </c>
      <c r="D217" s="223" t="s">
        <v>160</v>
      </c>
      <c r="E217" s="224" t="s">
        <v>361</v>
      </c>
      <c r="F217" s="225" t="s">
        <v>362</v>
      </c>
      <c r="G217" s="226" t="s">
        <v>240</v>
      </c>
      <c r="H217" s="227">
        <v>338.52999999999997</v>
      </c>
      <c r="I217" s="228"/>
      <c r="J217" s="229">
        <f>ROUND(I217*H217,2)</f>
        <v>0</v>
      </c>
      <c r="K217" s="225" t="s">
        <v>164</v>
      </c>
      <c r="L217" s="73"/>
      <c r="M217" s="230" t="s">
        <v>37</v>
      </c>
      <c r="N217" s="231" t="s">
        <v>51</v>
      </c>
      <c r="O217" s="48"/>
      <c r="P217" s="232">
        <f>O217*H217</f>
        <v>0</v>
      </c>
      <c r="Q217" s="232">
        <v>0</v>
      </c>
      <c r="R217" s="232">
        <f>Q217*H217</f>
        <v>0</v>
      </c>
      <c r="S217" s="232">
        <v>0</v>
      </c>
      <c r="T217" s="233">
        <f>S217*H217</f>
        <v>0</v>
      </c>
      <c r="AR217" s="24" t="s">
        <v>165</v>
      </c>
      <c r="AT217" s="24" t="s">
        <v>160</v>
      </c>
      <c r="AU217" s="24" t="s">
        <v>90</v>
      </c>
      <c r="AY217" s="24" t="s">
        <v>158</v>
      </c>
      <c r="BE217" s="234">
        <f>IF(N217="základní",J217,0)</f>
        <v>0</v>
      </c>
      <c r="BF217" s="234">
        <f>IF(N217="snížená",J217,0)</f>
        <v>0</v>
      </c>
      <c r="BG217" s="234">
        <f>IF(N217="zákl. přenesená",J217,0)</f>
        <v>0</v>
      </c>
      <c r="BH217" s="234">
        <f>IF(N217="sníž. přenesená",J217,0)</f>
        <v>0</v>
      </c>
      <c r="BI217" s="234">
        <f>IF(N217="nulová",J217,0)</f>
        <v>0</v>
      </c>
      <c r="BJ217" s="24" t="s">
        <v>88</v>
      </c>
      <c r="BK217" s="234">
        <f>ROUND(I217*H217,2)</f>
        <v>0</v>
      </c>
      <c r="BL217" s="24" t="s">
        <v>165</v>
      </c>
      <c r="BM217" s="24" t="s">
        <v>766</v>
      </c>
    </row>
    <row r="218" s="1" customFormat="1">
      <c r="B218" s="47"/>
      <c r="C218" s="75"/>
      <c r="D218" s="235" t="s">
        <v>167</v>
      </c>
      <c r="E218" s="75"/>
      <c r="F218" s="236" t="s">
        <v>364</v>
      </c>
      <c r="G218" s="75"/>
      <c r="H218" s="75"/>
      <c r="I218" s="193"/>
      <c r="J218" s="75"/>
      <c r="K218" s="75"/>
      <c r="L218" s="73"/>
      <c r="M218" s="237"/>
      <c r="N218" s="48"/>
      <c r="O218" s="48"/>
      <c r="P218" s="48"/>
      <c r="Q218" s="48"/>
      <c r="R218" s="48"/>
      <c r="S218" s="48"/>
      <c r="T218" s="96"/>
      <c r="AT218" s="24" t="s">
        <v>167</v>
      </c>
      <c r="AU218" s="24" t="s">
        <v>90</v>
      </c>
    </row>
    <row r="219" s="11" customFormat="1">
      <c r="B219" s="238"/>
      <c r="C219" s="239"/>
      <c r="D219" s="235" t="s">
        <v>169</v>
      </c>
      <c r="E219" s="240" t="s">
        <v>37</v>
      </c>
      <c r="F219" s="241" t="s">
        <v>767</v>
      </c>
      <c r="G219" s="239"/>
      <c r="H219" s="242">
        <v>338.52999999999997</v>
      </c>
      <c r="I219" s="243"/>
      <c r="J219" s="239"/>
      <c r="K219" s="239"/>
      <c r="L219" s="244"/>
      <c r="M219" s="245"/>
      <c r="N219" s="246"/>
      <c r="O219" s="246"/>
      <c r="P219" s="246"/>
      <c r="Q219" s="246"/>
      <c r="R219" s="246"/>
      <c r="S219" s="246"/>
      <c r="T219" s="247"/>
      <c r="AT219" s="248" t="s">
        <v>169</v>
      </c>
      <c r="AU219" s="248" t="s">
        <v>90</v>
      </c>
      <c r="AV219" s="11" t="s">
        <v>90</v>
      </c>
      <c r="AW219" s="11" t="s">
        <v>43</v>
      </c>
      <c r="AX219" s="11" t="s">
        <v>88</v>
      </c>
      <c r="AY219" s="248" t="s">
        <v>158</v>
      </c>
    </row>
    <row r="220" s="1" customFormat="1" ht="38.25" customHeight="1">
      <c r="B220" s="47"/>
      <c r="C220" s="223" t="s">
        <v>366</v>
      </c>
      <c r="D220" s="223" t="s">
        <v>160</v>
      </c>
      <c r="E220" s="224" t="s">
        <v>367</v>
      </c>
      <c r="F220" s="225" t="s">
        <v>368</v>
      </c>
      <c r="G220" s="226" t="s">
        <v>240</v>
      </c>
      <c r="H220" s="227">
        <v>114.15900000000001</v>
      </c>
      <c r="I220" s="228"/>
      <c r="J220" s="229">
        <f>ROUND(I220*H220,2)</f>
        <v>0</v>
      </c>
      <c r="K220" s="225" t="s">
        <v>164</v>
      </c>
      <c r="L220" s="73"/>
      <c r="M220" s="230" t="s">
        <v>37</v>
      </c>
      <c r="N220" s="231" t="s">
        <v>51</v>
      </c>
      <c r="O220" s="48"/>
      <c r="P220" s="232">
        <f>O220*H220</f>
        <v>0</v>
      </c>
      <c r="Q220" s="232">
        <v>0</v>
      </c>
      <c r="R220" s="232">
        <f>Q220*H220</f>
        <v>0</v>
      </c>
      <c r="S220" s="232">
        <v>0</v>
      </c>
      <c r="T220" s="233">
        <f>S220*H220</f>
        <v>0</v>
      </c>
      <c r="AR220" s="24" t="s">
        <v>165</v>
      </c>
      <c r="AT220" s="24" t="s">
        <v>160</v>
      </c>
      <c r="AU220" s="24" t="s">
        <v>90</v>
      </c>
      <c r="AY220" s="24" t="s">
        <v>158</v>
      </c>
      <c r="BE220" s="234">
        <f>IF(N220="základní",J220,0)</f>
        <v>0</v>
      </c>
      <c r="BF220" s="234">
        <f>IF(N220="snížená",J220,0)</f>
        <v>0</v>
      </c>
      <c r="BG220" s="234">
        <f>IF(N220="zákl. přenesená",J220,0)</f>
        <v>0</v>
      </c>
      <c r="BH220" s="234">
        <f>IF(N220="sníž. přenesená",J220,0)</f>
        <v>0</v>
      </c>
      <c r="BI220" s="234">
        <f>IF(N220="nulová",J220,0)</f>
        <v>0</v>
      </c>
      <c r="BJ220" s="24" t="s">
        <v>88</v>
      </c>
      <c r="BK220" s="234">
        <f>ROUND(I220*H220,2)</f>
        <v>0</v>
      </c>
      <c r="BL220" s="24" t="s">
        <v>165</v>
      </c>
      <c r="BM220" s="24" t="s">
        <v>768</v>
      </c>
    </row>
    <row r="221" s="1" customFormat="1">
      <c r="B221" s="47"/>
      <c r="C221" s="75"/>
      <c r="D221" s="235" t="s">
        <v>167</v>
      </c>
      <c r="E221" s="75"/>
      <c r="F221" s="236" t="s">
        <v>364</v>
      </c>
      <c r="G221" s="75"/>
      <c r="H221" s="75"/>
      <c r="I221" s="193"/>
      <c r="J221" s="75"/>
      <c r="K221" s="75"/>
      <c r="L221" s="73"/>
      <c r="M221" s="237"/>
      <c r="N221" s="48"/>
      <c r="O221" s="48"/>
      <c r="P221" s="48"/>
      <c r="Q221" s="48"/>
      <c r="R221" s="48"/>
      <c r="S221" s="48"/>
      <c r="T221" s="96"/>
      <c r="AT221" s="24" t="s">
        <v>167</v>
      </c>
      <c r="AU221" s="24" t="s">
        <v>90</v>
      </c>
    </row>
    <row r="222" s="11" customFormat="1">
      <c r="B222" s="238"/>
      <c r="C222" s="239"/>
      <c r="D222" s="235" t="s">
        <v>169</v>
      </c>
      <c r="E222" s="240" t="s">
        <v>37</v>
      </c>
      <c r="F222" s="241" t="s">
        <v>675</v>
      </c>
      <c r="G222" s="239"/>
      <c r="H222" s="242">
        <v>114.15900000000001</v>
      </c>
      <c r="I222" s="243"/>
      <c r="J222" s="239"/>
      <c r="K222" s="239"/>
      <c r="L222" s="244"/>
      <c r="M222" s="245"/>
      <c r="N222" s="246"/>
      <c r="O222" s="246"/>
      <c r="P222" s="246"/>
      <c r="Q222" s="246"/>
      <c r="R222" s="246"/>
      <c r="S222" s="246"/>
      <c r="T222" s="247"/>
      <c r="AT222" s="248" t="s">
        <v>169</v>
      </c>
      <c r="AU222" s="248" t="s">
        <v>90</v>
      </c>
      <c r="AV222" s="11" t="s">
        <v>90</v>
      </c>
      <c r="AW222" s="11" t="s">
        <v>43</v>
      </c>
      <c r="AX222" s="11" t="s">
        <v>88</v>
      </c>
      <c r="AY222" s="248" t="s">
        <v>158</v>
      </c>
    </row>
    <row r="223" s="1" customFormat="1" ht="25.5" customHeight="1">
      <c r="B223" s="47"/>
      <c r="C223" s="223" t="s">
        <v>372</v>
      </c>
      <c r="D223" s="223" t="s">
        <v>160</v>
      </c>
      <c r="E223" s="224" t="s">
        <v>373</v>
      </c>
      <c r="F223" s="225" t="s">
        <v>374</v>
      </c>
      <c r="G223" s="226" t="s">
        <v>240</v>
      </c>
      <c r="H223" s="227">
        <v>169.26499999999999</v>
      </c>
      <c r="I223" s="228"/>
      <c r="J223" s="229">
        <f>ROUND(I223*H223,2)</f>
        <v>0</v>
      </c>
      <c r="K223" s="225" t="s">
        <v>164</v>
      </c>
      <c r="L223" s="73"/>
      <c r="M223" s="230" t="s">
        <v>37</v>
      </c>
      <c r="N223" s="231" t="s">
        <v>51</v>
      </c>
      <c r="O223" s="48"/>
      <c r="P223" s="232">
        <f>O223*H223</f>
        <v>0</v>
      </c>
      <c r="Q223" s="232">
        <v>0</v>
      </c>
      <c r="R223" s="232">
        <f>Q223*H223</f>
        <v>0</v>
      </c>
      <c r="S223" s="232">
        <v>0</v>
      </c>
      <c r="T223" s="233">
        <f>S223*H223</f>
        <v>0</v>
      </c>
      <c r="AR223" s="24" t="s">
        <v>165</v>
      </c>
      <c r="AT223" s="24" t="s">
        <v>160</v>
      </c>
      <c r="AU223" s="24" t="s">
        <v>90</v>
      </c>
      <c r="AY223" s="24" t="s">
        <v>158</v>
      </c>
      <c r="BE223" s="234">
        <f>IF(N223="základní",J223,0)</f>
        <v>0</v>
      </c>
      <c r="BF223" s="234">
        <f>IF(N223="snížená",J223,0)</f>
        <v>0</v>
      </c>
      <c r="BG223" s="234">
        <f>IF(N223="zákl. přenesená",J223,0)</f>
        <v>0</v>
      </c>
      <c r="BH223" s="234">
        <f>IF(N223="sníž. přenesená",J223,0)</f>
        <v>0</v>
      </c>
      <c r="BI223" s="234">
        <f>IF(N223="nulová",J223,0)</f>
        <v>0</v>
      </c>
      <c r="BJ223" s="24" t="s">
        <v>88</v>
      </c>
      <c r="BK223" s="234">
        <f>ROUND(I223*H223,2)</f>
        <v>0</v>
      </c>
      <c r="BL223" s="24" t="s">
        <v>165</v>
      </c>
      <c r="BM223" s="24" t="s">
        <v>769</v>
      </c>
    </row>
    <row r="224" s="1" customFormat="1">
      <c r="B224" s="47"/>
      <c r="C224" s="75"/>
      <c r="D224" s="235" t="s">
        <v>167</v>
      </c>
      <c r="E224" s="75"/>
      <c r="F224" s="236" t="s">
        <v>376</v>
      </c>
      <c r="G224" s="75"/>
      <c r="H224" s="75"/>
      <c r="I224" s="193"/>
      <c r="J224" s="75"/>
      <c r="K224" s="75"/>
      <c r="L224" s="73"/>
      <c r="M224" s="237"/>
      <c r="N224" s="48"/>
      <c r="O224" s="48"/>
      <c r="P224" s="48"/>
      <c r="Q224" s="48"/>
      <c r="R224" s="48"/>
      <c r="S224" s="48"/>
      <c r="T224" s="96"/>
      <c r="AT224" s="24" t="s">
        <v>167</v>
      </c>
      <c r="AU224" s="24" t="s">
        <v>90</v>
      </c>
    </row>
    <row r="225" s="11" customFormat="1">
      <c r="B225" s="238"/>
      <c r="C225" s="239"/>
      <c r="D225" s="235" t="s">
        <v>169</v>
      </c>
      <c r="E225" s="240" t="s">
        <v>37</v>
      </c>
      <c r="F225" s="241" t="s">
        <v>680</v>
      </c>
      <c r="G225" s="239"/>
      <c r="H225" s="242">
        <v>169.26499999999999</v>
      </c>
      <c r="I225" s="243"/>
      <c r="J225" s="239"/>
      <c r="K225" s="239"/>
      <c r="L225" s="244"/>
      <c r="M225" s="245"/>
      <c r="N225" s="246"/>
      <c r="O225" s="246"/>
      <c r="P225" s="246"/>
      <c r="Q225" s="246"/>
      <c r="R225" s="246"/>
      <c r="S225" s="246"/>
      <c r="T225" s="247"/>
      <c r="AT225" s="248" t="s">
        <v>169</v>
      </c>
      <c r="AU225" s="248" t="s">
        <v>90</v>
      </c>
      <c r="AV225" s="11" t="s">
        <v>90</v>
      </c>
      <c r="AW225" s="11" t="s">
        <v>43</v>
      </c>
      <c r="AX225" s="11" t="s">
        <v>88</v>
      </c>
      <c r="AY225" s="248" t="s">
        <v>158</v>
      </c>
    </row>
    <row r="226" s="1" customFormat="1" ht="16.5" customHeight="1">
      <c r="B226" s="47"/>
      <c r="C226" s="223" t="s">
        <v>378</v>
      </c>
      <c r="D226" s="223" t="s">
        <v>160</v>
      </c>
      <c r="E226" s="224" t="s">
        <v>379</v>
      </c>
      <c r="F226" s="225" t="s">
        <v>380</v>
      </c>
      <c r="G226" s="226" t="s">
        <v>240</v>
      </c>
      <c r="H226" s="227">
        <v>277.81099999999998</v>
      </c>
      <c r="I226" s="228"/>
      <c r="J226" s="229">
        <f>ROUND(I226*H226,2)</f>
        <v>0</v>
      </c>
      <c r="K226" s="225" t="s">
        <v>164</v>
      </c>
      <c r="L226" s="73"/>
      <c r="M226" s="230" t="s">
        <v>37</v>
      </c>
      <c r="N226" s="231" t="s">
        <v>51</v>
      </c>
      <c r="O226" s="48"/>
      <c r="P226" s="232">
        <f>O226*H226</f>
        <v>0</v>
      </c>
      <c r="Q226" s="232">
        <v>0</v>
      </c>
      <c r="R226" s="232">
        <f>Q226*H226</f>
        <v>0</v>
      </c>
      <c r="S226" s="232">
        <v>0</v>
      </c>
      <c r="T226" s="233">
        <f>S226*H226</f>
        <v>0</v>
      </c>
      <c r="AR226" s="24" t="s">
        <v>165</v>
      </c>
      <c r="AT226" s="24" t="s">
        <v>160</v>
      </c>
      <c r="AU226" s="24" t="s">
        <v>90</v>
      </c>
      <c r="AY226" s="24" t="s">
        <v>158</v>
      </c>
      <c r="BE226" s="234">
        <f>IF(N226="základní",J226,0)</f>
        <v>0</v>
      </c>
      <c r="BF226" s="234">
        <f>IF(N226="snížená",J226,0)</f>
        <v>0</v>
      </c>
      <c r="BG226" s="234">
        <f>IF(N226="zákl. přenesená",J226,0)</f>
        <v>0</v>
      </c>
      <c r="BH226" s="234">
        <f>IF(N226="sníž. přenesená",J226,0)</f>
        <v>0</v>
      </c>
      <c r="BI226" s="234">
        <f>IF(N226="nulová",J226,0)</f>
        <v>0</v>
      </c>
      <c r="BJ226" s="24" t="s">
        <v>88</v>
      </c>
      <c r="BK226" s="234">
        <f>ROUND(I226*H226,2)</f>
        <v>0</v>
      </c>
      <c r="BL226" s="24" t="s">
        <v>165</v>
      </c>
      <c r="BM226" s="24" t="s">
        <v>770</v>
      </c>
    </row>
    <row r="227" s="1" customFormat="1">
      <c r="B227" s="47"/>
      <c r="C227" s="75"/>
      <c r="D227" s="235" t="s">
        <v>167</v>
      </c>
      <c r="E227" s="75"/>
      <c r="F227" s="236" t="s">
        <v>382</v>
      </c>
      <c r="G227" s="75"/>
      <c r="H227" s="75"/>
      <c r="I227" s="193"/>
      <c r="J227" s="75"/>
      <c r="K227" s="75"/>
      <c r="L227" s="73"/>
      <c r="M227" s="237"/>
      <c r="N227" s="48"/>
      <c r="O227" s="48"/>
      <c r="P227" s="48"/>
      <c r="Q227" s="48"/>
      <c r="R227" s="48"/>
      <c r="S227" s="48"/>
      <c r="T227" s="96"/>
      <c r="AT227" s="24" t="s">
        <v>167</v>
      </c>
      <c r="AU227" s="24" t="s">
        <v>90</v>
      </c>
    </row>
    <row r="228" s="11" customFormat="1">
      <c r="B228" s="238"/>
      <c r="C228" s="239"/>
      <c r="D228" s="235" t="s">
        <v>169</v>
      </c>
      <c r="E228" s="240" t="s">
        <v>37</v>
      </c>
      <c r="F228" s="241" t="s">
        <v>771</v>
      </c>
      <c r="G228" s="239"/>
      <c r="H228" s="242">
        <v>277.81099999999998</v>
      </c>
      <c r="I228" s="243"/>
      <c r="J228" s="239"/>
      <c r="K228" s="239"/>
      <c r="L228" s="244"/>
      <c r="M228" s="245"/>
      <c r="N228" s="246"/>
      <c r="O228" s="246"/>
      <c r="P228" s="246"/>
      <c r="Q228" s="246"/>
      <c r="R228" s="246"/>
      <c r="S228" s="246"/>
      <c r="T228" s="247"/>
      <c r="AT228" s="248" t="s">
        <v>169</v>
      </c>
      <c r="AU228" s="248" t="s">
        <v>90</v>
      </c>
      <c r="AV228" s="11" t="s">
        <v>90</v>
      </c>
      <c r="AW228" s="11" t="s">
        <v>43</v>
      </c>
      <c r="AX228" s="11" t="s">
        <v>80</v>
      </c>
      <c r="AY228" s="248" t="s">
        <v>158</v>
      </c>
    </row>
    <row r="229" s="12" customFormat="1">
      <c r="B229" s="249"/>
      <c r="C229" s="250"/>
      <c r="D229" s="235" t="s">
        <v>169</v>
      </c>
      <c r="E229" s="251" t="s">
        <v>37</v>
      </c>
      <c r="F229" s="252" t="s">
        <v>180</v>
      </c>
      <c r="G229" s="250"/>
      <c r="H229" s="253">
        <v>277.81099999999998</v>
      </c>
      <c r="I229" s="254"/>
      <c r="J229" s="250"/>
      <c r="K229" s="250"/>
      <c r="L229" s="255"/>
      <c r="M229" s="256"/>
      <c r="N229" s="257"/>
      <c r="O229" s="257"/>
      <c r="P229" s="257"/>
      <c r="Q229" s="257"/>
      <c r="R229" s="257"/>
      <c r="S229" s="257"/>
      <c r="T229" s="258"/>
      <c r="AT229" s="259" t="s">
        <v>169</v>
      </c>
      <c r="AU229" s="259" t="s">
        <v>90</v>
      </c>
      <c r="AV229" s="12" t="s">
        <v>165</v>
      </c>
      <c r="AW229" s="12" t="s">
        <v>43</v>
      </c>
      <c r="AX229" s="12" t="s">
        <v>88</v>
      </c>
      <c r="AY229" s="259" t="s">
        <v>158</v>
      </c>
    </row>
    <row r="230" s="1" customFormat="1" ht="16.5" customHeight="1">
      <c r="B230" s="47"/>
      <c r="C230" s="223" t="s">
        <v>383</v>
      </c>
      <c r="D230" s="223" t="s">
        <v>160</v>
      </c>
      <c r="E230" s="224" t="s">
        <v>384</v>
      </c>
      <c r="F230" s="225" t="s">
        <v>385</v>
      </c>
      <c r="G230" s="226" t="s">
        <v>386</v>
      </c>
      <c r="H230" s="227">
        <v>205.48599999999999</v>
      </c>
      <c r="I230" s="228"/>
      <c r="J230" s="229">
        <f>ROUND(I230*H230,2)</f>
        <v>0</v>
      </c>
      <c r="K230" s="225" t="s">
        <v>164</v>
      </c>
      <c r="L230" s="73"/>
      <c r="M230" s="230" t="s">
        <v>37</v>
      </c>
      <c r="N230" s="231" t="s">
        <v>51</v>
      </c>
      <c r="O230" s="48"/>
      <c r="P230" s="232">
        <f>O230*H230</f>
        <v>0</v>
      </c>
      <c r="Q230" s="232">
        <v>0</v>
      </c>
      <c r="R230" s="232">
        <f>Q230*H230</f>
        <v>0</v>
      </c>
      <c r="S230" s="232">
        <v>0</v>
      </c>
      <c r="T230" s="233">
        <f>S230*H230</f>
        <v>0</v>
      </c>
      <c r="AR230" s="24" t="s">
        <v>165</v>
      </c>
      <c r="AT230" s="24" t="s">
        <v>160</v>
      </c>
      <c r="AU230" s="24" t="s">
        <v>90</v>
      </c>
      <c r="AY230" s="24" t="s">
        <v>158</v>
      </c>
      <c r="BE230" s="234">
        <f>IF(N230="základní",J230,0)</f>
        <v>0</v>
      </c>
      <c r="BF230" s="234">
        <f>IF(N230="snížená",J230,0)</f>
        <v>0</v>
      </c>
      <c r="BG230" s="234">
        <f>IF(N230="zákl. přenesená",J230,0)</f>
        <v>0</v>
      </c>
      <c r="BH230" s="234">
        <f>IF(N230="sníž. přenesená",J230,0)</f>
        <v>0</v>
      </c>
      <c r="BI230" s="234">
        <f>IF(N230="nulová",J230,0)</f>
        <v>0</v>
      </c>
      <c r="BJ230" s="24" t="s">
        <v>88</v>
      </c>
      <c r="BK230" s="234">
        <f>ROUND(I230*H230,2)</f>
        <v>0</v>
      </c>
      <c r="BL230" s="24" t="s">
        <v>165</v>
      </c>
      <c r="BM230" s="24" t="s">
        <v>772</v>
      </c>
    </row>
    <row r="231" s="1" customFormat="1">
      <c r="B231" s="47"/>
      <c r="C231" s="75"/>
      <c r="D231" s="235" t="s">
        <v>167</v>
      </c>
      <c r="E231" s="75"/>
      <c r="F231" s="236" t="s">
        <v>382</v>
      </c>
      <c r="G231" s="75"/>
      <c r="H231" s="75"/>
      <c r="I231" s="193"/>
      <c r="J231" s="75"/>
      <c r="K231" s="75"/>
      <c r="L231" s="73"/>
      <c r="M231" s="237"/>
      <c r="N231" s="48"/>
      <c r="O231" s="48"/>
      <c r="P231" s="48"/>
      <c r="Q231" s="48"/>
      <c r="R231" s="48"/>
      <c r="S231" s="48"/>
      <c r="T231" s="96"/>
      <c r="AT231" s="24" t="s">
        <v>167</v>
      </c>
      <c r="AU231" s="24" t="s">
        <v>90</v>
      </c>
    </row>
    <row r="232" s="11" customFormat="1">
      <c r="B232" s="238"/>
      <c r="C232" s="239"/>
      <c r="D232" s="235" t="s">
        <v>169</v>
      </c>
      <c r="E232" s="240" t="s">
        <v>675</v>
      </c>
      <c r="F232" s="241" t="s">
        <v>773</v>
      </c>
      <c r="G232" s="239"/>
      <c r="H232" s="242">
        <v>114.15900000000001</v>
      </c>
      <c r="I232" s="243"/>
      <c r="J232" s="239"/>
      <c r="K232" s="239"/>
      <c r="L232" s="244"/>
      <c r="M232" s="245"/>
      <c r="N232" s="246"/>
      <c r="O232" s="246"/>
      <c r="P232" s="246"/>
      <c r="Q232" s="246"/>
      <c r="R232" s="246"/>
      <c r="S232" s="246"/>
      <c r="T232" s="247"/>
      <c r="AT232" s="248" t="s">
        <v>169</v>
      </c>
      <c r="AU232" s="248" t="s">
        <v>90</v>
      </c>
      <c r="AV232" s="11" t="s">
        <v>90</v>
      </c>
      <c r="AW232" s="11" t="s">
        <v>43</v>
      </c>
      <c r="AX232" s="11" t="s">
        <v>88</v>
      </c>
      <c r="AY232" s="248" t="s">
        <v>158</v>
      </c>
    </row>
    <row r="233" s="11" customFormat="1">
      <c r="B233" s="238"/>
      <c r="C233" s="239"/>
      <c r="D233" s="235" t="s">
        <v>169</v>
      </c>
      <c r="E233" s="239"/>
      <c r="F233" s="241" t="s">
        <v>774</v>
      </c>
      <c r="G233" s="239"/>
      <c r="H233" s="242">
        <v>205.48599999999999</v>
      </c>
      <c r="I233" s="243"/>
      <c r="J233" s="239"/>
      <c r="K233" s="239"/>
      <c r="L233" s="244"/>
      <c r="M233" s="245"/>
      <c r="N233" s="246"/>
      <c r="O233" s="246"/>
      <c r="P233" s="246"/>
      <c r="Q233" s="246"/>
      <c r="R233" s="246"/>
      <c r="S233" s="246"/>
      <c r="T233" s="247"/>
      <c r="AT233" s="248" t="s">
        <v>169</v>
      </c>
      <c r="AU233" s="248" t="s">
        <v>90</v>
      </c>
      <c r="AV233" s="11" t="s">
        <v>90</v>
      </c>
      <c r="AW233" s="11" t="s">
        <v>6</v>
      </c>
      <c r="AX233" s="11" t="s">
        <v>88</v>
      </c>
      <c r="AY233" s="248" t="s">
        <v>158</v>
      </c>
    </row>
    <row r="234" s="1" customFormat="1" ht="25.5" customHeight="1">
      <c r="B234" s="47"/>
      <c r="C234" s="223" t="s">
        <v>389</v>
      </c>
      <c r="D234" s="223" t="s">
        <v>160</v>
      </c>
      <c r="E234" s="224" t="s">
        <v>390</v>
      </c>
      <c r="F234" s="225" t="s">
        <v>391</v>
      </c>
      <c r="G234" s="226" t="s">
        <v>240</v>
      </c>
      <c r="H234" s="227">
        <v>193.27799999999999</v>
      </c>
      <c r="I234" s="228"/>
      <c r="J234" s="229">
        <f>ROUND(I234*H234,2)</f>
        <v>0</v>
      </c>
      <c r="K234" s="225" t="s">
        <v>164</v>
      </c>
      <c r="L234" s="73"/>
      <c r="M234" s="230" t="s">
        <v>37</v>
      </c>
      <c r="N234" s="231" t="s">
        <v>51</v>
      </c>
      <c r="O234" s="48"/>
      <c r="P234" s="232">
        <f>O234*H234</f>
        <v>0</v>
      </c>
      <c r="Q234" s="232">
        <v>0</v>
      </c>
      <c r="R234" s="232">
        <f>Q234*H234</f>
        <v>0</v>
      </c>
      <c r="S234" s="232">
        <v>0</v>
      </c>
      <c r="T234" s="233">
        <f>S234*H234</f>
        <v>0</v>
      </c>
      <c r="AR234" s="24" t="s">
        <v>165</v>
      </c>
      <c r="AT234" s="24" t="s">
        <v>160</v>
      </c>
      <c r="AU234" s="24" t="s">
        <v>90</v>
      </c>
      <c r="AY234" s="24" t="s">
        <v>158</v>
      </c>
      <c r="BE234" s="234">
        <f>IF(N234="základní",J234,0)</f>
        <v>0</v>
      </c>
      <c r="BF234" s="234">
        <f>IF(N234="snížená",J234,0)</f>
        <v>0</v>
      </c>
      <c r="BG234" s="234">
        <f>IF(N234="zákl. přenesená",J234,0)</f>
        <v>0</v>
      </c>
      <c r="BH234" s="234">
        <f>IF(N234="sníž. přenesená",J234,0)</f>
        <v>0</v>
      </c>
      <c r="BI234" s="234">
        <f>IF(N234="nulová",J234,0)</f>
        <v>0</v>
      </c>
      <c r="BJ234" s="24" t="s">
        <v>88</v>
      </c>
      <c r="BK234" s="234">
        <f>ROUND(I234*H234,2)</f>
        <v>0</v>
      </c>
      <c r="BL234" s="24" t="s">
        <v>165</v>
      </c>
      <c r="BM234" s="24" t="s">
        <v>775</v>
      </c>
    </row>
    <row r="235" s="1" customFormat="1">
      <c r="B235" s="47"/>
      <c r="C235" s="75"/>
      <c r="D235" s="235" t="s">
        <v>167</v>
      </c>
      <c r="E235" s="75"/>
      <c r="F235" s="236" t="s">
        <v>393</v>
      </c>
      <c r="G235" s="75"/>
      <c r="H235" s="75"/>
      <c r="I235" s="193"/>
      <c r="J235" s="75"/>
      <c r="K235" s="75"/>
      <c r="L235" s="73"/>
      <c r="M235" s="237"/>
      <c r="N235" s="48"/>
      <c r="O235" s="48"/>
      <c r="P235" s="48"/>
      <c r="Q235" s="48"/>
      <c r="R235" s="48"/>
      <c r="S235" s="48"/>
      <c r="T235" s="96"/>
      <c r="AT235" s="24" t="s">
        <v>167</v>
      </c>
      <c r="AU235" s="24" t="s">
        <v>90</v>
      </c>
    </row>
    <row r="236" s="11" customFormat="1">
      <c r="B236" s="238"/>
      <c r="C236" s="239"/>
      <c r="D236" s="235" t="s">
        <v>169</v>
      </c>
      <c r="E236" s="240" t="s">
        <v>37</v>
      </c>
      <c r="F236" s="241" t="s">
        <v>776</v>
      </c>
      <c r="G236" s="239"/>
      <c r="H236" s="242">
        <v>162.10300000000001</v>
      </c>
      <c r="I236" s="243"/>
      <c r="J236" s="239"/>
      <c r="K236" s="239"/>
      <c r="L236" s="244"/>
      <c r="M236" s="245"/>
      <c r="N236" s="246"/>
      <c r="O236" s="246"/>
      <c r="P236" s="246"/>
      <c r="Q236" s="246"/>
      <c r="R236" s="246"/>
      <c r="S236" s="246"/>
      <c r="T236" s="247"/>
      <c r="AT236" s="248" t="s">
        <v>169</v>
      </c>
      <c r="AU236" s="248" t="s">
        <v>90</v>
      </c>
      <c r="AV236" s="11" t="s">
        <v>90</v>
      </c>
      <c r="AW236" s="11" t="s">
        <v>43</v>
      </c>
      <c r="AX236" s="11" t="s">
        <v>80</v>
      </c>
      <c r="AY236" s="248" t="s">
        <v>158</v>
      </c>
    </row>
    <row r="237" s="11" customFormat="1">
      <c r="B237" s="238"/>
      <c r="C237" s="239"/>
      <c r="D237" s="235" t="s">
        <v>169</v>
      </c>
      <c r="E237" s="240" t="s">
        <v>37</v>
      </c>
      <c r="F237" s="241" t="s">
        <v>777</v>
      </c>
      <c r="G237" s="239"/>
      <c r="H237" s="242">
        <v>7.1619999999999999</v>
      </c>
      <c r="I237" s="243"/>
      <c r="J237" s="239"/>
      <c r="K237" s="239"/>
      <c r="L237" s="244"/>
      <c r="M237" s="245"/>
      <c r="N237" s="246"/>
      <c r="O237" s="246"/>
      <c r="P237" s="246"/>
      <c r="Q237" s="246"/>
      <c r="R237" s="246"/>
      <c r="S237" s="246"/>
      <c r="T237" s="247"/>
      <c r="AT237" s="248" t="s">
        <v>169</v>
      </c>
      <c r="AU237" s="248" t="s">
        <v>90</v>
      </c>
      <c r="AV237" s="11" t="s">
        <v>90</v>
      </c>
      <c r="AW237" s="11" t="s">
        <v>43</v>
      </c>
      <c r="AX237" s="11" t="s">
        <v>80</v>
      </c>
      <c r="AY237" s="248" t="s">
        <v>158</v>
      </c>
    </row>
    <row r="238" s="14" customFormat="1">
      <c r="B238" s="270"/>
      <c r="C238" s="271"/>
      <c r="D238" s="235" t="s">
        <v>169</v>
      </c>
      <c r="E238" s="272" t="s">
        <v>680</v>
      </c>
      <c r="F238" s="273" t="s">
        <v>396</v>
      </c>
      <c r="G238" s="271"/>
      <c r="H238" s="274">
        <v>169.26499999999999</v>
      </c>
      <c r="I238" s="275"/>
      <c r="J238" s="271"/>
      <c r="K238" s="271"/>
      <c r="L238" s="276"/>
      <c r="M238" s="277"/>
      <c r="N238" s="278"/>
      <c r="O238" s="278"/>
      <c r="P238" s="278"/>
      <c r="Q238" s="278"/>
      <c r="R238" s="278"/>
      <c r="S238" s="278"/>
      <c r="T238" s="279"/>
      <c r="AT238" s="280" t="s">
        <v>169</v>
      </c>
      <c r="AU238" s="280" t="s">
        <v>90</v>
      </c>
      <c r="AV238" s="14" t="s">
        <v>185</v>
      </c>
      <c r="AW238" s="14" t="s">
        <v>43</v>
      </c>
      <c r="AX238" s="14" t="s">
        <v>80</v>
      </c>
      <c r="AY238" s="280" t="s">
        <v>158</v>
      </c>
    </row>
    <row r="239" s="11" customFormat="1">
      <c r="B239" s="238"/>
      <c r="C239" s="239"/>
      <c r="D239" s="235" t="s">
        <v>169</v>
      </c>
      <c r="E239" s="240" t="s">
        <v>37</v>
      </c>
      <c r="F239" s="241" t="s">
        <v>111</v>
      </c>
      <c r="G239" s="239"/>
      <c r="H239" s="242">
        <v>32.723999999999997</v>
      </c>
      <c r="I239" s="243"/>
      <c r="J239" s="239"/>
      <c r="K239" s="239"/>
      <c r="L239" s="244"/>
      <c r="M239" s="245"/>
      <c r="N239" s="246"/>
      <c r="O239" s="246"/>
      <c r="P239" s="246"/>
      <c r="Q239" s="246"/>
      <c r="R239" s="246"/>
      <c r="S239" s="246"/>
      <c r="T239" s="247"/>
      <c r="AT239" s="248" t="s">
        <v>169</v>
      </c>
      <c r="AU239" s="248" t="s">
        <v>90</v>
      </c>
      <c r="AV239" s="11" t="s">
        <v>90</v>
      </c>
      <c r="AW239" s="11" t="s">
        <v>43</v>
      </c>
      <c r="AX239" s="11" t="s">
        <v>80</v>
      </c>
      <c r="AY239" s="248" t="s">
        <v>158</v>
      </c>
    </row>
    <row r="240" s="11" customFormat="1">
      <c r="B240" s="238"/>
      <c r="C240" s="239"/>
      <c r="D240" s="235" t="s">
        <v>169</v>
      </c>
      <c r="E240" s="240" t="s">
        <v>37</v>
      </c>
      <c r="F240" s="241" t="s">
        <v>778</v>
      </c>
      <c r="G240" s="239"/>
      <c r="H240" s="242">
        <v>-8.7110000000000003</v>
      </c>
      <c r="I240" s="243"/>
      <c r="J240" s="239"/>
      <c r="K240" s="239"/>
      <c r="L240" s="244"/>
      <c r="M240" s="245"/>
      <c r="N240" s="246"/>
      <c r="O240" s="246"/>
      <c r="P240" s="246"/>
      <c r="Q240" s="246"/>
      <c r="R240" s="246"/>
      <c r="S240" s="246"/>
      <c r="T240" s="247"/>
      <c r="AT240" s="248" t="s">
        <v>169</v>
      </c>
      <c r="AU240" s="248" t="s">
        <v>90</v>
      </c>
      <c r="AV240" s="11" t="s">
        <v>90</v>
      </c>
      <c r="AW240" s="11" t="s">
        <v>43</v>
      </c>
      <c r="AX240" s="11" t="s">
        <v>80</v>
      </c>
      <c r="AY240" s="248" t="s">
        <v>158</v>
      </c>
    </row>
    <row r="241" s="14" customFormat="1">
      <c r="B241" s="270"/>
      <c r="C241" s="271"/>
      <c r="D241" s="235" t="s">
        <v>169</v>
      </c>
      <c r="E241" s="272" t="s">
        <v>673</v>
      </c>
      <c r="F241" s="273" t="s">
        <v>396</v>
      </c>
      <c r="G241" s="271"/>
      <c r="H241" s="274">
        <v>24.013000000000002</v>
      </c>
      <c r="I241" s="275"/>
      <c r="J241" s="271"/>
      <c r="K241" s="271"/>
      <c r="L241" s="276"/>
      <c r="M241" s="277"/>
      <c r="N241" s="278"/>
      <c r="O241" s="278"/>
      <c r="P241" s="278"/>
      <c r="Q241" s="278"/>
      <c r="R241" s="278"/>
      <c r="S241" s="278"/>
      <c r="T241" s="279"/>
      <c r="AT241" s="280" t="s">
        <v>169</v>
      </c>
      <c r="AU241" s="280" t="s">
        <v>90</v>
      </c>
      <c r="AV241" s="14" t="s">
        <v>185</v>
      </c>
      <c r="AW241" s="14" t="s">
        <v>43</v>
      </c>
      <c r="AX241" s="14" t="s">
        <v>80</v>
      </c>
      <c r="AY241" s="280" t="s">
        <v>158</v>
      </c>
    </row>
    <row r="242" s="12" customFormat="1">
      <c r="B242" s="249"/>
      <c r="C242" s="250"/>
      <c r="D242" s="235" t="s">
        <v>169</v>
      </c>
      <c r="E242" s="251" t="s">
        <v>123</v>
      </c>
      <c r="F242" s="252" t="s">
        <v>180</v>
      </c>
      <c r="G242" s="250"/>
      <c r="H242" s="253">
        <v>193.27799999999999</v>
      </c>
      <c r="I242" s="254"/>
      <c r="J242" s="250"/>
      <c r="K242" s="250"/>
      <c r="L242" s="255"/>
      <c r="M242" s="256"/>
      <c r="N242" s="257"/>
      <c r="O242" s="257"/>
      <c r="P242" s="257"/>
      <c r="Q242" s="257"/>
      <c r="R242" s="257"/>
      <c r="S242" s="257"/>
      <c r="T242" s="258"/>
      <c r="AT242" s="259" t="s">
        <v>169</v>
      </c>
      <c r="AU242" s="259" t="s">
        <v>90</v>
      </c>
      <c r="AV242" s="12" t="s">
        <v>165</v>
      </c>
      <c r="AW242" s="12" t="s">
        <v>43</v>
      </c>
      <c r="AX242" s="12" t="s">
        <v>88</v>
      </c>
      <c r="AY242" s="259" t="s">
        <v>158</v>
      </c>
    </row>
    <row r="243" s="1" customFormat="1" ht="16.5" customHeight="1">
      <c r="B243" s="47"/>
      <c r="C243" s="281" t="s">
        <v>405</v>
      </c>
      <c r="D243" s="281" t="s">
        <v>406</v>
      </c>
      <c r="E243" s="282" t="s">
        <v>407</v>
      </c>
      <c r="F243" s="283" t="s">
        <v>408</v>
      </c>
      <c r="G243" s="284" t="s">
        <v>386</v>
      </c>
      <c r="H243" s="285">
        <v>35.515999999999998</v>
      </c>
      <c r="I243" s="286"/>
      <c r="J243" s="287">
        <f>ROUND(I243*H243,2)</f>
        <v>0</v>
      </c>
      <c r="K243" s="283" t="s">
        <v>164</v>
      </c>
      <c r="L243" s="288"/>
      <c r="M243" s="289" t="s">
        <v>37</v>
      </c>
      <c r="N243" s="290" t="s">
        <v>51</v>
      </c>
      <c r="O243" s="48"/>
      <c r="P243" s="232">
        <f>O243*H243</f>
        <v>0</v>
      </c>
      <c r="Q243" s="232">
        <v>1</v>
      </c>
      <c r="R243" s="232">
        <f>Q243*H243</f>
        <v>35.515999999999998</v>
      </c>
      <c r="S243" s="232">
        <v>0</v>
      </c>
      <c r="T243" s="233">
        <f>S243*H243</f>
        <v>0</v>
      </c>
      <c r="AR243" s="24" t="s">
        <v>224</v>
      </c>
      <c r="AT243" s="24" t="s">
        <v>406</v>
      </c>
      <c r="AU243" s="24" t="s">
        <v>90</v>
      </c>
      <c r="AY243" s="24" t="s">
        <v>158</v>
      </c>
      <c r="BE243" s="234">
        <f>IF(N243="základní",J243,0)</f>
        <v>0</v>
      </c>
      <c r="BF243" s="234">
        <f>IF(N243="snížená",J243,0)</f>
        <v>0</v>
      </c>
      <c r="BG243" s="234">
        <f>IF(N243="zákl. přenesená",J243,0)</f>
        <v>0</v>
      </c>
      <c r="BH243" s="234">
        <f>IF(N243="sníž. přenesená",J243,0)</f>
        <v>0</v>
      </c>
      <c r="BI243" s="234">
        <f>IF(N243="nulová",J243,0)</f>
        <v>0</v>
      </c>
      <c r="BJ243" s="24" t="s">
        <v>88</v>
      </c>
      <c r="BK243" s="234">
        <f>ROUND(I243*H243,2)</f>
        <v>0</v>
      </c>
      <c r="BL243" s="24" t="s">
        <v>165</v>
      </c>
      <c r="BM243" s="24" t="s">
        <v>779</v>
      </c>
    </row>
    <row r="244" s="11" customFormat="1">
      <c r="B244" s="238"/>
      <c r="C244" s="239"/>
      <c r="D244" s="235" t="s">
        <v>169</v>
      </c>
      <c r="E244" s="239"/>
      <c r="F244" s="241" t="s">
        <v>780</v>
      </c>
      <c r="G244" s="239"/>
      <c r="H244" s="242">
        <v>35.515999999999998</v>
      </c>
      <c r="I244" s="243"/>
      <c r="J244" s="239"/>
      <c r="K244" s="239"/>
      <c r="L244" s="244"/>
      <c r="M244" s="245"/>
      <c r="N244" s="246"/>
      <c r="O244" s="246"/>
      <c r="P244" s="246"/>
      <c r="Q244" s="246"/>
      <c r="R244" s="246"/>
      <c r="S244" s="246"/>
      <c r="T244" s="247"/>
      <c r="AT244" s="248" t="s">
        <v>169</v>
      </c>
      <c r="AU244" s="248" t="s">
        <v>90</v>
      </c>
      <c r="AV244" s="11" t="s">
        <v>90</v>
      </c>
      <c r="AW244" s="11" t="s">
        <v>6</v>
      </c>
      <c r="AX244" s="11" t="s">
        <v>88</v>
      </c>
      <c r="AY244" s="248" t="s">
        <v>158</v>
      </c>
    </row>
    <row r="245" s="1" customFormat="1" ht="38.25" customHeight="1">
      <c r="B245" s="47"/>
      <c r="C245" s="223" t="s">
        <v>411</v>
      </c>
      <c r="D245" s="223" t="s">
        <v>160</v>
      </c>
      <c r="E245" s="224" t="s">
        <v>412</v>
      </c>
      <c r="F245" s="225" t="s">
        <v>413</v>
      </c>
      <c r="G245" s="226" t="s">
        <v>240</v>
      </c>
      <c r="H245" s="227">
        <v>69.284000000000006</v>
      </c>
      <c r="I245" s="228"/>
      <c r="J245" s="229">
        <f>ROUND(I245*H245,2)</f>
        <v>0</v>
      </c>
      <c r="K245" s="225" t="s">
        <v>164</v>
      </c>
      <c r="L245" s="73"/>
      <c r="M245" s="230" t="s">
        <v>37</v>
      </c>
      <c r="N245" s="231" t="s">
        <v>51</v>
      </c>
      <c r="O245" s="48"/>
      <c r="P245" s="232">
        <f>O245*H245</f>
        <v>0</v>
      </c>
      <c r="Q245" s="232">
        <v>0</v>
      </c>
      <c r="R245" s="232">
        <f>Q245*H245</f>
        <v>0</v>
      </c>
      <c r="S245" s="232">
        <v>0</v>
      </c>
      <c r="T245" s="233">
        <f>S245*H245</f>
        <v>0</v>
      </c>
      <c r="AR245" s="24" t="s">
        <v>165</v>
      </c>
      <c r="AT245" s="24" t="s">
        <v>160</v>
      </c>
      <c r="AU245" s="24" t="s">
        <v>90</v>
      </c>
      <c r="AY245" s="24" t="s">
        <v>158</v>
      </c>
      <c r="BE245" s="234">
        <f>IF(N245="základní",J245,0)</f>
        <v>0</v>
      </c>
      <c r="BF245" s="234">
        <f>IF(N245="snížená",J245,0)</f>
        <v>0</v>
      </c>
      <c r="BG245" s="234">
        <f>IF(N245="zákl. přenesená",J245,0)</f>
        <v>0</v>
      </c>
      <c r="BH245" s="234">
        <f>IF(N245="sníž. přenesená",J245,0)</f>
        <v>0</v>
      </c>
      <c r="BI245" s="234">
        <f>IF(N245="nulová",J245,0)</f>
        <v>0</v>
      </c>
      <c r="BJ245" s="24" t="s">
        <v>88</v>
      </c>
      <c r="BK245" s="234">
        <f>ROUND(I245*H245,2)</f>
        <v>0</v>
      </c>
      <c r="BL245" s="24" t="s">
        <v>165</v>
      </c>
      <c r="BM245" s="24" t="s">
        <v>781</v>
      </c>
    </row>
    <row r="246" s="1" customFormat="1">
      <c r="B246" s="47"/>
      <c r="C246" s="75"/>
      <c r="D246" s="235" t="s">
        <v>167</v>
      </c>
      <c r="E246" s="75"/>
      <c r="F246" s="236" t="s">
        <v>415</v>
      </c>
      <c r="G246" s="75"/>
      <c r="H246" s="75"/>
      <c r="I246" s="193"/>
      <c r="J246" s="75"/>
      <c r="K246" s="75"/>
      <c r="L246" s="73"/>
      <c r="M246" s="237"/>
      <c r="N246" s="48"/>
      <c r="O246" s="48"/>
      <c r="P246" s="48"/>
      <c r="Q246" s="48"/>
      <c r="R246" s="48"/>
      <c r="S246" s="48"/>
      <c r="T246" s="96"/>
      <c r="AT246" s="24" t="s">
        <v>167</v>
      </c>
      <c r="AU246" s="24" t="s">
        <v>90</v>
      </c>
    </row>
    <row r="247" s="11" customFormat="1">
      <c r="B247" s="238"/>
      <c r="C247" s="239"/>
      <c r="D247" s="235" t="s">
        <v>169</v>
      </c>
      <c r="E247" s="240" t="s">
        <v>37</v>
      </c>
      <c r="F247" s="241" t="s">
        <v>782</v>
      </c>
      <c r="G247" s="239"/>
      <c r="H247" s="242">
        <v>11.718</v>
      </c>
      <c r="I247" s="243"/>
      <c r="J247" s="239"/>
      <c r="K247" s="239"/>
      <c r="L247" s="244"/>
      <c r="M247" s="245"/>
      <c r="N247" s="246"/>
      <c r="O247" s="246"/>
      <c r="P247" s="246"/>
      <c r="Q247" s="246"/>
      <c r="R247" s="246"/>
      <c r="S247" s="246"/>
      <c r="T247" s="247"/>
      <c r="AT247" s="248" t="s">
        <v>169</v>
      </c>
      <c r="AU247" s="248" t="s">
        <v>90</v>
      </c>
      <c r="AV247" s="11" t="s">
        <v>90</v>
      </c>
      <c r="AW247" s="11" t="s">
        <v>43</v>
      </c>
      <c r="AX247" s="11" t="s">
        <v>80</v>
      </c>
      <c r="AY247" s="248" t="s">
        <v>158</v>
      </c>
    </row>
    <row r="248" s="11" customFormat="1">
      <c r="B248" s="238"/>
      <c r="C248" s="239"/>
      <c r="D248" s="235" t="s">
        <v>169</v>
      </c>
      <c r="E248" s="240" t="s">
        <v>37</v>
      </c>
      <c r="F248" s="241" t="s">
        <v>783</v>
      </c>
      <c r="G248" s="239"/>
      <c r="H248" s="242">
        <v>23.436</v>
      </c>
      <c r="I248" s="243"/>
      <c r="J248" s="239"/>
      <c r="K248" s="239"/>
      <c r="L248" s="244"/>
      <c r="M248" s="245"/>
      <c r="N248" s="246"/>
      <c r="O248" s="246"/>
      <c r="P248" s="246"/>
      <c r="Q248" s="246"/>
      <c r="R248" s="246"/>
      <c r="S248" s="246"/>
      <c r="T248" s="247"/>
      <c r="AT248" s="248" t="s">
        <v>169</v>
      </c>
      <c r="AU248" s="248" t="s">
        <v>90</v>
      </c>
      <c r="AV248" s="11" t="s">
        <v>90</v>
      </c>
      <c r="AW248" s="11" t="s">
        <v>43</v>
      </c>
      <c r="AX248" s="11" t="s">
        <v>80</v>
      </c>
      <c r="AY248" s="248" t="s">
        <v>158</v>
      </c>
    </row>
    <row r="249" s="11" customFormat="1">
      <c r="B249" s="238"/>
      <c r="C249" s="239"/>
      <c r="D249" s="235" t="s">
        <v>169</v>
      </c>
      <c r="E249" s="240" t="s">
        <v>37</v>
      </c>
      <c r="F249" s="241" t="s">
        <v>784</v>
      </c>
      <c r="G249" s="239"/>
      <c r="H249" s="242">
        <v>7.2539999999999996</v>
      </c>
      <c r="I249" s="243"/>
      <c r="J249" s="239"/>
      <c r="K249" s="239"/>
      <c r="L249" s="244"/>
      <c r="M249" s="245"/>
      <c r="N249" s="246"/>
      <c r="O249" s="246"/>
      <c r="P249" s="246"/>
      <c r="Q249" s="246"/>
      <c r="R249" s="246"/>
      <c r="S249" s="246"/>
      <c r="T249" s="247"/>
      <c r="AT249" s="248" t="s">
        <v>169</v>
      </c>
      <c r="AU249" s="248" t="s">
        <v>90</v>
      </c>
      <c r="AV249" s="11" t="s">
        <v>90</v>
      </c>
      <c r="AW249" s="11" t="s">
        <v>43</v>
      </c>
      <c r="AX249" s="11" t="s">
        <v>80</v>
      </c>
      <c r="AY249" s="248" t="s">
        <v>158</v>
      </c>
    </row>
    <row r="250" s="11" customFormat="1">
      <c r="B250" s="238"/>
      <c r="C250" s="239"/>
      <c r="D250" s="235" t="s">
        <v>169</v>
      </c>
      <c r="E250" s="240" t="s">
        <v>37</v>
      </c>
      <c r="F250" s="241" t="s">
        <v>785</v>
      </c>
      <c r="G250" s="239"/>
      <c r="H250" s="242">
        <v>15.624000000000001</v>
      </c>
      <c r="I250" s="243"/>
      <c r="J250" s="239"/>
      <c r="K250" s="239"/>
      <c r="L250" s="244"/>
      <c r="M250" s="245"/>
      <c r="N250" s="246"/>
      <c r="O250" s="246"/>
      <c r="P250" s="246"/>
      <c r="Q250" s="246"/>
      <c r="R250" s="246"/>
      <c r="S250" s="246"/>
      <c r="T250" s="247"/>
      <c r="AT250" s="248" t="s">
        <v>169</v>
      </c>
      <c r="AU250" s="248" t="s">
        <v>90</v>
      </c>
      <c r="AV250" s="11" t="s">
        <v>90</v>
      </c>
      <c r="AW250" s="11" t="s">
        <v>43</v>
      </c>
      <c r="AX250" s="11" t="s">
        <v>80</v>
      </c>
      <c r="AY250" s="248" t="s">
        <v>158</v>
      </c>
    </row>
    <row r="251" s="11" customFormat="1">
      <c r="B251" s="238"/>
      <c r="C251" s="239"/>
      <c r="D251" s="235" t="s">
        <v>169</v>
      </c>
      <c r="E251" s="240" t="s">
        <v>37</v>
      </c>
      <c r="F251" s="241" t="s">
        <v>786</v>
      </c>
      <c r="G251" s="239"/>
      <c r="H251" s="242">
        <v>18.414000000000001</v>
      </c>
      <c r="I251" s="243"/>
      <c r="J251" s="239"/>
      <c r="K251" s="239"/>
      <c r="L251" s="244"/>
      <c r="M251" s="245"/>
      <c r="N251" s="246"/>
      <c r="O251" s="246"/>
      <c r="P251" s="246"/>
      <c r="Q251" s="246"/>
      <c r="R251" s="246"/>
      <c r="S251" s="246"/>
      <c r="T251" s="247"/>
      <c r="AT251" s="248" t="s">
        <v>169</v>
      </c>
      <c r="AU251" s="248" t="s">
        <v>90</v>
      </c>
      <c r="AV251" s="11" t="s">
        <v>90</v>
      </c>
      <c r="AW251" s="11" t="s">
        <v>43</v>
      </c>
      <c r="AX251" s="11" t="s">
        <v>80</v>
      </c>
      <c r="AY251" s="248" t="s">
        <v>158</v>
      </c>
    </row>
    <row r="252" s="13" customFormat="1">
      <c r="B252" s="260"/>
      <c r="C252" s="261"/>
      <c r="D252" s="235" t="s">
        <v>169</v>
      </c>
      <c r="E252" s="262" t="s">
        <v>37</v>
      </c>
      <c r="F252" s="263" t="s">
        <v>426</v>
      </c>
      <c r="G252" s="261"/>
      <c r="H252" s="262" t="s">
        <v>37</v>
      </c>
      <c r="I252" s="264"/>
      <c r="J252" s="261"/>
      <c r="K252" s="261"/>
      <c r="L252" s="265"/>
      <c r="M252" s="266"/>
      <c r="N252" s="267"/>
      <c r="O252" s="267"/>
      <c r="P252" s="267"/>
      <c r="Q252" s="267"/>
      <c r="R252" s="267"/>
      <c r="S252" s="267"/>
      <c r="T252" s="268"/>
      <c r="AT252" s="269" t="s">
        <v>169</v>
      </c>
      <c r="AU252" s="269" t="s">
        <v>90</v>
      </c>
      <c r="AV252" s="13" t="s">
        <v>88</v>
      </c>
      <c r="AW252" s="13" t="s">
        <v>43</v>
      </c>
      <c r="AX252" s="13" t="s">
        <v>80</v>
      </c>
      <c r="AY252" s="269" t="s">
        <v>158</v>
      </c>
    </row>
    <row r="253" s="11" customFormat="1">
      <c r="B253" s="238"/>
      <c r="C253" s="239"/>
      <c r="D253" s="235" t="s">
        <v>169</v>
      </c>
      <c r="E253" s="240" t="s">
        <v>677</v>
      </c>
      <c r="F253" s="241" t="s">
        <v>787</v>
      </c>
      <c r="G253" s="239"/>
      <c r="H253" s="242">
        <v>-7.1619999999999999</v>
      </c>
      <c r="I253" s="243"/>
      <c r="J253" s="239"/>
      <c r="K253" s="239"/>
      <c r="L253" s="244"/>
      <c r="M253" s="245"/>
      <c r="N253" s="246"/>
      <c r="O253" s="246"/>
      <c r="P253" s="246"/>
      <c r="Q253" s="246"/>
      <c r="R253" s="246"/>
      <c r="S253" s="246"/>
      <c r="T253" s="247"/>
      <c r="AT253" s="248" t="s">
        <v>169</v>
      </c>
      <c r="AU253" s="248" t="s">
        <v>90</v>
      </c>
      <c r="AV253" s="11" t="s">
        <v>90</v>
      </c>
      <c r="AW253" s="11" t="s">
        <v>43</v>
      </c>
      <c r="AX253" s="11" t="s">
        <v>80</v>
      </c>
      <c r="AY253" s="248" t="s">
        <v>158</v>
      </c>
    </row>
    <row r="254" s="12" customFormat="1">
      <c r="B254" s="249"/>
      <c r="C254" s="250"/>
      <c r="D254" s="235" t="s">
        <v>169</v>
      </c>
      <c r="E254" s="251" t="s">
        <v>117</v>
      </c>
      <c r="F254" s="252" t="s">
        <v>180</v>
      </c>
      <c r="G254" s="250"/>
      <c r="H254" s="253">
        <v>69.284000000000006</v>
      </c>
      <c r="I254" s="254"/>
      <c r="J254" s="250"/>
      <c r="K254" s="250"/>
      <c r="L254" s="255"/>
      <c r="M254" s="256"/>
      <c r="N254" s="257"/>
      <c r="O254" s="257"/>
      <c r="P254" s="257"/>
      <c r="Q254" s="257"/>
      <c r="R254" s="257"/>
      <c r="S254" s="257"/>
      <c r="T254" s="258"/>
      <c r="AT254" s="259" t="s">
        <v>169</v>
      </c>
      <c r="AU254" s="259" t="s">
        <v>90</v>
      </c>
      <c r="AV254" s="12" t="s">
        <v>165</v>
      </c>
      <c r="AW254" s="12" t="s">
        <v>43</v>
      </c>
      <c r="AX254" s="12" t="s">
        <v>88</v>
      </c>
      <c r="AY254" s="259" t="s">
        <v>158</v>
      </c>
    </row>
    <row r="255" s="1" customFormat="1" ht="16.5" customHeight="1">
      <c r="B255" s="47"/>
      <c r="C255" s="281" t="s">
        <v>431</v>
      </c>
      <c r="D255" s="281" t="s">
        <v>406</v>
      </c>
      <c r="E255" s="282" t="s">
        <v>432</v>
      </c>
      <c r="F255" s="283" t="s">
        <v>433</v>
      </c>
      <c r="G255" s="284" t="s">
        <v>386</v>
      </c>
      <c r="H255" s="285">
        <v>138.56800000000001</v>
      </c>
      <c r="I255" s="286"/>
      <c r="J255" s="287">
        <f>ROUND(I255*H255,2)</f>
        <v>0</v>
      </c>
      <c r="K255" s="283" t="s">
        <v>164</v>
      </c>
      <c r="L255" s="288"/>
      <c r="M255" s="289" t="s">
        <v>37</v>
      </c>
      <c r="N255" s="290" t="s">
        <v>51</v>
      </c>
      <c r="O255" s="48"/>
      <c r="P255" s="232">
        <f>O255*H255</f>
        <v>0</v>
      </c>
      <c r="Q255" s="232">
        <v>1</v>
      </c>
      <c r="R255" s="232">
        <f>Q255*H255</f>
        <v>138.56800000000001</v>
      </c>
      <c r="S255" s="232">
        <v>0</v>
      </c>
      <c r="T255" s="233">
        <f>S255*H255</f>
        <v>0</v>
      </c>
      <c r="AR255" s="24" t="s">
        <v>224</v>
      </c>
      <c r="AT255" s="24" t="s">
        <v>406</v>
      </c>
      <c r="AU255" s="24" t="s">
        <v>90</v>
      </c>
      <c r="AY255" s="24" t="s">
        <v>158</v>
      </c>
      <c r="BE255" s="234">
        <f>IF(N255="základní",J255,0)</f>
        <v>0</v>
      </c>
      <c r="BF255" s="234">
        <f>IF(N255="snížená",J255,0)</f>
        <v>0</v>
      </c>
      <c r="BG255" s="234">
        <f>IF(N255="zákl. přenesená",J255,0)</f>
        <v>0</v>
      </c>
      <c r="BH255" s="234">
        <f>IF(N255="sníž. přenesená",J255,0)</f>
        <v>0</v>
      </c>
      <c r="BI255" s="234">
        <f>IF(N255="nulová",J255,0)</f>
        <v>0</v>
      </c>
      <c r="BJ255" s="24" t="s">
        <v>88</v>
      </c>
      <c r="BK255" s="234">
        <f>ROUND(I255*H255,2)</f>
        <v>0</v>
      </c>
      <c r="BL255" s="24" t="s">
        <v>165</v>
      </c>
      <c r="BM255" s="24" t="s">
        <v>788</v>
      </c>
    </row>
    <row r="256" s="11" customFormat="1">
      <c r="B256" s="238"/>
      <c r="C256" s="239"/>
      <c r="D256" s="235" t="s">
        <v>169</v>
      </c>
      <c r="E256" s="239"/>
      <c r="F256" s="241" t="s">
        <v>789</v>
      </c>
      <c r="G256" s="239"/>
      <c r="H256" s="242">
        <v>138.56800000000001</v>
      </c>
      <c r="I256" s="243"/>
      <c r="J256" s="239"/>
      <c r="K256" s="239"/>
      <c r="L256" s="244"/>
      <c r="M256" s="245"/>
      <c r="N256" s="246"/>
      <c r="O256" s="246"/>
      <c r="P256" s="246"/>
      <c r="Q256" s="246"/>
      <c r="R256" s="246"/>
      <c r="S256" s="246"/>
      <c r="T256" s="247"/>
      <c r="AT256" s="248" t="s">
        <v>169</v>
      </c>
      <c r="AU256" s="248" t="s">
        <v>90</v>
      </c>
      <c r="AV256" s="11" t="s">
        <v>90</v>
      </c>
      <c r="AW256" s="11" t="s">
        <v>6</v>
      </c>
      <c r="AX256" s="11" t="s">
        <v>88</v>
      </c>
      <c r="AY256" s="248" t="s">
        <v>158</v>
      </c>
    </row>
    <row r="257" s="1" customFormat="1" ht="25.5" customHeight="1">
      <c r="B257" s="47"/>
      <c r="C257" s="223" t="s">
        <v>436</v>
      </c>
      <c r="D257" s="223" t="s">
        <v>160</v>
      </c>
      <c r="E257" s="224" t="s">
        <v>790</v>
      </c>
      <c r="F257" s="225" t="s">
        <v>791</v>
      </c>
      <c r="G257" s="226" t="s">
        <v>163</v>
      </c>
      <c r="H257" s="227">
        <v>140</v>
      </c>
      <c r="I257" s="228"/>
      <c r="J257" s="229">
        <f>ROUND(I257*H257,2)</f>
        <v>0</v>
      </c>
      <c r="K257" s="225" t="s">
        <v>164</v>
      </c>
      <c r="L257" s="73"/>
      <c r="M257" s="230" t="s">
        <v>37</v>
      </c>
      <c r="N257" s="231" t="s">
        <v>51</v>
      </c>
      <c r="O257" s="48"/>
      <c r="P257" s="232">
        <f>O257*H257</f>
        <v>0</v>
      </c>
      <c r="Q257" s="232">
        <v>0</v>
      </c>
      <c r="R257" s="232">
        <f>Q257*H257</f>
        <v>0</v>
      </c>
      <c r="S257" s="232">
        <v>0</v>
      </c>
      <c r="T257" s="233">
        <f>S257*H257</f>
        <v>0</v>
      </c>
      <c r="AR257" s="24" t="s">
        <v>165</v>
      </c>
      <c r="AT257" s="24" t="s">
        <v>160</v>
      </c>
      <c r="AU257" s="24" t="s">
        <v>90</v>
      </c>
      <c r="AY257" s="24" t="s">
        <v>158</v>
      </c>
      <c r="BE257" s="234">
        <f>IF(N257="základní",J257,0)</f>
        <v>0</v>
      </c>
      <c r="BF257" s="234">
        <f>IF(N257="snížená",J257,0)</f>
        <v>0</v>
      </c>
      <c r="BG257" s="234">
        <f>IF(N257="zákl. přenesená",J257,0)</f>
        <v>0</v>
      </c>
      <c r="BH257" s="234">
        <f>IF(N257="sníž. přenesená",J257,0)</f>
        <v>0</v>
      </c>
      <c r="BI257" s="234">
        <f>IF(N257="nulová",J257,0)</f>
        <v>0</v>
      </c>
      <c r="BJ257" s="24" t="s">
        <v>88</v>
      </c>
      <c r="BK257" s="234">
        <f>ROUND(I257*H257,2)</f>
        <v>0</v>
      </c>
      <c r="BL257" s="24" t="s">
        <v>165</v>
      </c>
      <c r="BM257" s="24" t="s">
        <v>792</v>
      </c>
    </row>
    <row r="258" s="1" customFormat="1">
      <c r="B258" s="47"/>
      <c r="C258" s="75"/>
      <c r="D258" s="235" t="s">
        <v>167</v>
      </c>
      <c r="E258" s="75"/>
      <c r="F258" s="236" t="s">
        <v>793</v>
      </c>
      <c r="G258" s="75"/>
      <c r="H258" s="75"/>
      <c r="I258" s="193"/>
      <c r="J258" s="75"/>
      <c r="K258" s="75"/>
      <c r="L258" s="73"/>
      <c r="M258" s="237"/>
      <c r="N258" s="48"/>
      <c r="O258" s="48"/>
      <c r="P258" s="48"/>
      <c r="Q258" s="48"/>
      <c r="R258" s="48"/>
      <c r="S258" s="48"/>
      <c r="T258" s="96"/>
      <c r="AT258" s="24" t="s">
        <v>167</v>
      </c>
      <c r="AU258" s="24" t="s">
        <v>90</v>
      </c>
    </row>
    <row r="259" s="11" customFormat="1">
      <c r="B259" s="238"/>
      <c r="C259" s="239"/>
      <c r="D259" s="235" t="s">
        <v>169</v>
      </c>
      <c r="E259" s="240" t="s">
        <v>37</v>
      </c>
      <c r="F259" s="241" t="s">
        <v>794</v>
      </c>
      <c r="G259" s="239"/>
      <c r="H259" s="242">
        <v>140</v>
      </c>
      <c r="I259" s="243"/>
      <c r="J259" s="239"/>
      <c r="K259" s="239"/>
      <c r="L259" s="244"/>
      <c r="M259" s="245"/>
      <c r="N259" s="246"/>
      <c r="O259" s="246"/>
      <c r="P259" s="246"/>
      <c r="Q259" s="246"/>
      <c r="R259" s="246"/>
      <c r="S259" s="246"/>
      <c r="T259" s="247"/>
      <c r="AT259" s="248" t="s">
        <v>169</v>
      </c>
      <c r="AU259" s="248" t="s">
        <v>90</v>
      </c>
      <c r="AV259" s="11" t="s">
        <v>90</v>
      </c>
      <c r="AW259" s="11" t="s">
        <v>43</v>
      </c>
      <c r="AX259" s="11" t="s">
        <v>80</v>
      </c>
      <c r="AY259" s="248" t="s">
        <v>158</v>
      </c>
    </row>
    <row r="260" s="12" customFormat="1">
      <c r="B260" s="249"/>
      <c r="C260" s="250"/>
      <c r="D260" s="235" t="s">
        <v>169</v>
      </c>
      <c r="E260" s="251" t="s">
        <v>37</v>
      </c>
      <c r="F260" s="252" t="s">
        <v>180</v>
      </c>
      <c r="G260" s="250"/>
      <c r="H260" s="253">
        <v>140</v>
      </c>
      <c r="I260" s="254"/>
      <c r="J260" s="250"/>
      <c r="K260" s="250"/>
      <c r="L260" s="255"/>
      <c r="M260" s="256"/>
      <c r="N260" s="257"/>
      <c r="O260" s="257"/>
      <c r="P260" s="257"/>
      <c r="Q260" s="257"/>
      <c r="R260" s="257"/>
      <c r="S260" s="257"/>
      <c r="T260" s="258"/>
      <c r="AT260" s="259" t="s">
        <v>169</v>
      </c>
      <c r="AU260" s="259" t="s">
        <v>90</v>
      </c>
      <c r="AV260" s="12" t="s">
        <v>165</v>
      </c>
      <c r="AW260" s="12" t="s">
        <v>43</v>
      </c>
      <c r="AX260" s="12" t="s">
        <v>88</v>
      </c>
      <c r="AY260" s="259" t="s">
        <v>158</v>
      </c>
    </row>
    <row r="261" s="1" customFormat="1" ht="25.5" customHeight="1">
      <c r="B261" s="47"/>
      <c r="C261" s="223" t="s">
        <v>443</v>
      </c>
      <c r="D261" s="223" t="s">
        <v>160</v>
      </c>
      <c r="E261" s="224" t="s">
        <v>437</v>
      </c>
      <c r="F261" s="225" t="s">
        <v>438</v>
      </c>
      <c r="G261" s="226" t="s">
        <v>163</v>
      </c>
      <c r="H261" s="227">
        <v>137</v>
      </c>
      <c r="I261" s="228"/>
      <c r="J261" s="229">
        <f>ROUND(I261*H261,2)</f>
        <v>0</v>
      </c>
      <c r="K261" s="225" t="s">
        <v>164</v>
      </c>
      <c r="L261" s="73"/>
      <c r="M261" s="230" t="s">
        <v>37</v>
      </c>
      <c r="N261" s="231" t="s">
        <v>51</v>
      </c>
      <c r="O261" s="48"/>
      <c r="P261" s="232">
        <f>O261*H261</f>
        <v>0</v>
      </c>
      <c r="Q261" s="232">
        <v>0</v>
      </c>
      <c r="R261" s="232">
        <f>Q261*H261</f>
        <v>0</v>
      </c>
      <c r="S261" s="232">
        <v>0</v>
      </c>
      <c r="T261" s="233">
        <f>S261*H261</f>
        <v>0</v>
      </c>
      <c r="AR261" s="24" t="s">
        <v>165</v>
      </c>
      <c r="AT261" s="24" t="s">
        <v>160</v>
      </c>
      <c r="AU261" s="24" t="s">
        <v>90</v>
      </c>
      <c r="AY261" s="24" t="s">
        <v>158</v>
      </c>
      <c r="BE261" s="234">
        <f>IF(N261="základní",J261,0)</f>
        <v>0</v>
      </c>
      <c r="BF261" s="234">
        <f>IF(N261="snížená",J261,0)</f>
        <v>0</v>
      </c>
      <c r="BG261" s="234">
        <f>IF(N261="zákl. přenesená",J261,0)</f>
        <v>0</v>
      </c>
      <c r="BH261" s="234">
        <f>IF(N261="sníž. přenesená",J261,0)</f>
        <v>0</v>
      </c>
      <c r="BI261" s="234">
        <f>IF(N261="nulová",J261,0)</f>
        <v>0</v>
      </c>
      <c r="BJ261" s="24" t="s">
        <v>88</v>
      </c>
      <c r="BK261" s="234">
        <f>ROUND(I261*H261,2)</f>
        <v>0</v>
      </c>
      <c r="BL261" s="24" t="s">
        <v>165</v>
      </c>
      <c r="BM261" s="24" t="s">
        <v>795</v>
      </c>
    </row>
    <row r="262" s="1" customFormat="1">
      <c r="B262" s="47"/>
      <c r="C262" s="75"/>
      <c r="D262" s="235" t="s">
        <v>167</v>
      </c>
      <c r="E262" s="75"/>
      <c r="F262" s="236" t="s">
        <v>440</v>
      </c>
      <c r="G262" s="75"/>
      <c r="H262" s="75"/>
      <c r="I262" s="193"/>
      <c r="J262" s="75"/>
      <c r="K262" s="75"/>
      <c r="L262" s="73"/>
      <c r="M262" s="237"/>
      <c r="N262" s="48"/>
      <c r="O262" s="48"/>
      <c r="P262" s="48"/>
      <c r="Q262" s="48"/>
      <c r="R262" s="48"/>
      <c r="S262" s="48"/>
      <c r="T262" s="96"/>
      <c r="AT262" s="24" t="s">
        <v>167</v>
      </c>
      <c r="AU262" s="24" t="s">
        <v>90</v>
      </c>
    </row>
    <row r="263" s="11" customFormat="1">
      <c r="B263" s="238"/>
      <c r="C263" s="239"/>
      <c r="D263" s="235" t="s">
        <v>169</v>
      </c>
      <c r="E263" s="240" t="s">
        <v>37</v>
      </c>
      <c r="F263" s="241" t="s">
        <v>441</v>
      </c>
      <c r="G263" s="239"/>
      <c r="H263" s="242">
        <v>137</v>
      </c>
      <c r="I263" s="243"/>
      <c r="J263" s="239"/>
      <c r="K263" s="239"/>
      <c r="L263" s="244"/>
      <c r="M263" s="245"/>
      <c r="N263" s="246"/>
      <c r="O263" s="246"/>
      <c r="P263" s="246"/>
      <c r="Q263" s="246"/>
      <c r="R263" s="246"/>
      <c r="S263" s="246"/>
      <c r="T263" s="247"/>
      <c r="AT263" s="248" t="s">
        <v>169</v>
      </c>
      <c r="AU263" s="248" t="s">
        <v>90</v>
      </c>
      <c r="AV263" s="11" t="s">
        <v>90</v>
      </c>
      <c r="AW263" s="11" t="s">
        <v>43</v>
      </c>
      <c r="AX263" s="11" t="s">
        <v>88</v>
      </c>
      <c r="AY263" s="248" t="s">
        <v>158</v>
      </c>
    </row>
    <row r="264" s="10" customFormat="1" ht="29.88" customHeight="1">
      <c r="B264" s="207"/>
      <c r="C264" s="208"/>
      <c r="D264" s="209" t="s">
        <v>79</v>
      </c>
      <c r="E264" s="221" t="s">
        <v>185</v>
      </c>
      <c r="F264" s="221" t="s">
        <v>442</v>
      </c>
      <c r="G264" s="208"/>
      <c r="H264" s="208"/>
      <c r="I264" s="211"/>
      <c r="J264" s="222">
        <f>BK264</f>
        <v>0</v>
      </c>
      <c r="K264" s="208"/>
      <c r="L264" s="213"/>
      <c r="M264" s="214"/>
      <c r="N264" s="215"/>
      <c r="O264" s="215"/>
      <c r="P264" s="216">
        <f>SUM(P265:P275)</f>
        <v>0</v>
      </c>
      <c r="Q264" s="215"/>
      <c r="R264" s="216">
        <f>SUM(R265:R275)</f>
        <v>0</v>
      </c>
      <c r="S264" s="215"/>
      <c r="T264" s="217">
        <f>SUM(T265:T275)</f>
        <v>28.190800000000003</v>
      </c>
      <c r="AR264" s="218" t="s">
        <v>88</v>
      </c>
      <c r="AT264" s="219" t="s">
        <v>79</v>
      </c>
      <c r="AU264" s="219" t="s">
        <v>88</v>
      </c>
      <c r="AY264" s="218" t="s">
        <v>158</v>
      </c>
      <c r="BK264" s="220">
        <f>SUM(BK265:BK275)</f>
        <v>0</v>
      </c>
    </row>
    <row r="265" s="1" customFormat="1" ht="25.5" customHeight="1">
      <c r="B265" s="47"/>
      <c r="C265" s="223" t="s">
        <v>453</v>
      </c>
      <c r="D265" s="223" t="s">
        <v>160</v>
      </c>
      <c r="E265" s="224" t="s">
        <v>444</v>
      </c>
      <c r="F265" s="225" t="s">
        <v>445</v>
      </c>
      <c r="G265" s="226" t="s">
        <v>240</v>
      </c>
      <c r="H265" s="227">
        <v>12.814</v>
      </c>
      <c r="I265" s="228"/>
      <c r="J265" s="229">
        <f>ROUND(I265*H265,2)</f>
        <v>0</v>
      </c>
      <c r="K265" s="225" t="s">
        <v>164</v>
      </c>
      <c r="L265" s="73"/>
      <c r="M265" s="230" t="s">
        <v>37</v>
      </c>
      <c r="N265" s="231" t="s">
        <v>51</v>
      </c>
      <c r="O265" s="48"/>
      <c r="P265" s="232">
        <f>O265*H265</f>
        <v>0</v>
      </c>
      <c r="Q265" s="232">
        <v>0</v>
      </c>
      <c r="R265" s="232">
        <f>Q265*H265</f>
        <v>0</v>
      </c>
      <c r="S265" s="232">
        <v>2.2000000000000002</v>
      </c>
      <c r="T265" s="233">
        <f>S265*H265</f>
        <v>28.190800000000003</v>
      </c>
      <c r="AR265" s="24" t="s">
        <v>165</v>
      </c>
      <c r="AT265" s="24" t="s">
        <v>160</v>
      </c>
      <c r="AU265" s="24" t="s">
        <v>90</v>
      </c>
      <c r="AY265" s="24" t="s">
        <v>158</v>
      </c>
      <c r="BE265" s="234">
        <f>IF(N265="základní",J265,0)</f>
        <v>0</v>
      </c>
      <c r="BF265" s="234">
        <f>IF(N265="snížená",J265,0)</f>
        <v>0</v>
      </c>
      <c r="BG265" s="234">
        <f>IF(N265="zákl. přenesená",J265,0)</f>
        <v>0</v>
      </c>
      <c r="BH265" s="234">
        <f>IF(N265="sníž. přenesená",J265,0)</f>
        <v>0</v>
      </c>
      <c r="BI265" s="234">
        <f>IF(N265="nulová",J265,0)</f>
        <v>0</v>
      </c>
      <c r="BJ265" s="24" t="s">
        <v>88</v>
      </c>
      <c r="BK265" s="234">
        <f>ROUND(I265*H265,2)</f>
        <v>0</v>
      </c>
      <c r="BL265" s="24" t="s">
        <v>165</v>
      </c>
      <c r="BM265" s="24" t="s">
        <v>796</v>
      </c>
    </row>
    <row r="266" s="1" customFormat="1">
      <c r="B266" s="47"/>
      <c r="C266" s="75"/>
      <c r="D266" s="235" t="s">
        <v>167</v>
      </c>
      <c r="E266" s="75"/>
      <c r="F266" s="236" t="s">
        <v>447</v>
      </c>
      <c r="G266" s="75"/>
      <c r="H266" s="75"/>
      <c r="I266" s="193"/>
      <c r="J266" s="75"/>
      <c r="K266" s="75"/>
      <c r="L266" s="73"/>
      <c r="M266" s="237"/>
      <c r="N266" s="48"/>
      <c r="O266" s="48"/>
      <c r="P266" s="48"/>
      <c r="Q266" s="48"/>
      <c r="R266" s="48"/>
      <c r="S266" s="48"/>
      <c r="T266" s="96"/>
      <c r="AT266" s="24" t="s">
        <v>167</v>
      </c>
      <c r="AU266" s="24" t="s">
        <v>90</v>
      </c>
    </row>
    <row r="267" s="13" customFormat="1">
      <c r="B267" s="260"/>
      <c r="C267" s="261"/>
      <c r="D267" s="235" t="s">
        <v>169</v>
      </c>
      <c r="E267" s="262" t="s">
        <v>37</v>
      </c>
      <c r="F267" s="263" t="s">
        <v>448</v>
      </c>
      <c r="G267" s="261"/>
      <c r="H267" s="262" t="s">
        <v>37</v>
      </c>
      <c r="I267" s="264"/>
      <c r="J267" s="261"/>
      <c r="K267" s="261"/>
      <c r="L267" s="265"/>
      <c r="M267" s="266"/>
      <c r="N267" s="267"/>
      <c r="O267" s="267"/>
      <c r="P267" s="267"/>
      <c r="Q267" s="267"/>
      <c r="R267" s="267"/>
      <c r="S267" s="267"/>
      <c r="T267" s="268"/>
      <c r="AT267" s="269" t="s">
        <v>169</v>
      </c>
      <c r="AU267" s="269" t="s">
        <v>90</v>
      </c>
      <c r="AV267" s="13" t="s">
        <v>88</v>
      </c>
      <c r="AW267" s="13" t="s">
        <v>43</v>
      </c>
      <c r="AX267" s="13" t="s">
        <v>80</v>
      </c>
      <c r="AY267" s="269" t="s">
        <v>158</v>
      </c>
    </row>
    <row r="268" s="11" customFormat="1">
      <c r="B268" s="238"/>
      <c r="C268" s="239"/>
      <c r="D268" s="235" t="s">
        <v>169</v>
      </c>
      <c r="E268" s="240" t="s">
        <v>37</v>
      </c>
      <c r="F268" s="241" t="s">
        <v>797</v>
      </c>
      <c r="G268" s="239"/>
      <c r="H268" s="242">
        <v>5.4000000000000004</v>
      </c>
      <c r="I268" s="243"/>
      <c r="J268" s="239"/>
      <c r="K268" s="239"/>
      <c r="L268" s="244"/>
      <c r="M268" s="245"/>
      <c r="N268" s="246"/>
      <c r="O268" s="246"/>
      <c r="P268" s="246"/>
      <c r="Q268" s="246"/>
      <c r="R268" s="246"/>
      <c r="S268" s="246"/>
      <c r="T268" s="247"/>
      <c r="AT268" s="248" t="s">
        <v>169</v>
      </c>
      <c r="AU268" s="248" t="s">
        <v>90</v>
      </c>
      <c r="AV268" s="11" t="s">
        <v>90</v>
      </c>
      <c r="AW268" s="11" t="s">
        <v>43</v>
      </c>
      <c r="AX268" s="11" t="s">
        <v>80</v>
      </c>
      <c r="AY268" s="248" t="s">
        <v>158</v>
      </c>
    </row>
    <row r="269" s="13" customFormat="1">
      <c r="B269" s="260"/>
      <c r="C269" s="261"/>
      <c r="D269" s="235" t="s">
        <v>169</v>
      </c>
      <c r="E269" s="262" t="s">
        <v>37</v>
      </c>
      <c r="F269" s="263" t="s">
        <v>798</v>
      </c>
      <c r="G269" s="261"/>
      <c r="H269" s="262" t="s">
        <v>37</v>
      </c>
      <c r="I269" s="264"/>
      <c r="J269" s="261"/>
      <c r="K269" s="261"/>
      <c r="L269" s="265"/>
      <c r="M269" s="266"/>
      <c r="N269" s="267"/>
      <c r="O269" s="267"/>
      <c r="P269" s="267"/>
      <c r="Q269" s="267"/>
      <c r="R269" s="267"/>
      <c r="S269" s="267"/>
      <c r="T269" s="268"/>
      <c r="AT269" s="269" t="s">
        <v>169</v>
      </c>
      <c r="AU269" s="269" t="s">
        <v>90</v>
      </c>
      <c r="AV269" s="13" t="s">
        <v>88</v>
      </c>
      <c r="AW269" s="13" t="s">
        <v>43</v>
      </c>
      <c r="AX269" s="13" t="s">
        <v>80</v>
      </c>
      <c r="AY269" s="269" t="s">
        <v>158</v>
      </c>
    </row>
    <row r="270" s="11" customFormat="1">
      <c r="B270" s="238"/>
      <c r="C270" s="239"/>
      <c r="D270" s="235" t="s">
        <v>169</v>
      </c>
      <c r="E270" s="240" t="s">
        <v>37</v>
      </c>
      <c r="F270" s="241" t="s">
        <v>799</v>
      </c>
      <c r="G270" s="239"/>
      <c r="H270" s="242">
        <v>11.718</v>
      </c>
      <c r="I270" s="243"/>
      <c r="J270" s="239"/>
      <c r="K270" s="239"/>
      <c r="L270" s="244"/>
      <c r="M270" s="245"/>
      <c r="N270" s="246"/>
      <c r="O270" s="246"/>
      <c r="P270" s="246"/>
      <c r="Q270" s="246"/>
      <c r="R270" s="246"/>
      <c r="S270" s="246"/>
      <c r="T270" s="247"/>
      <c r="AT270" s="248" t="s">
        <v>169</v>
      </c>
      <c r="AU270" s="248" t="s">
        <v>90</v>
      </c>
      <c r="AV270" s="11" t="s">
        <v>90</v>
      </c>
      <c r="AW270" s="11" t="s">
        <v>43</v>
      </c>
      <c r="AX270" s="11" t="s">
        <v>80</v>
      </c>
      <c r="AY270" s="248" t="s">
        <v>158</v>
      </c>
    </row>
    <row r="271" s="11" customFormat="1">
      <c r="B271" s="238"/>
      <c r="C271" s="239"/>
      <c r="D271" s="235" t="s">
        <v>169</v>
      </c>
      <c r="E271" s="240" t="s">
        <v>37</v>
      </c>
      <c r="F271" s="241" t="s">
        <v>800</v>
      </c>
      <c r="G271" s="239"/>
      <c r="H271" s="242">
        <v>-4.3040000000000003</v>
      </c>
      <c r="I271" s="243"/>
      <c r="J271" s="239"/>
      <c r="K271" s="239"/>
      <c r="L271" s="244"/>
      <c r="M271" s="245"/>
      <c r="N271" s="246"/>
      <c r="O271" s="246"/>
      <c r="P271" s="246"/>
      <c r="Q271" s="246"/>
      <c r="R271" s="246"/>
      <c r="S271" s="246"/>
      <c r="T271" s="247"/>
      <c r="AT271" s="248" t="s">
        <v>169</v>
      </c>
      <c r="AU271" s="248" t="s">
        <v>90</v>
      </c>
      <c r="AV271" s="11" t="s">
        <v>90</v>
      </c>
      <c r="AW271" s="11" t="s">
        <v>43</v>
      </c>
      <c r="AX271" s="11" t="s">
        <v>80</v>
      </c>
      <c r="AY271" s="248" t="s">
        <v>158</v>
      </c>
    </row>
    <row r="272" s="12" customFormat="1">
      <c r="B272" s="249"/>
      <c r="C272" s="250"/>
      <c r="D272" s="235" t="s">
        <v>169</v>
      </c>
      <c r="E272" s="251" t="s">
        <v>37</v>
      </c>
      <c r="F272" s="252" t="s">
        <v>180</v>
      </c>
      <c r="G272" s="250"/>
      <c r="H272" s="253">
        <v>12.814</v>
      </c>
      <c r="I272" s="254"/>
      <c r="J272" s="250"/>
      <c r="K272" s="250"/>
      <c r="L272" s="255"/>
      <c r="M272" s="256"/>
      <c r="N272" s="257"/>
      <c r="O272" s="257"/>
      <c r="P272" s="257"/>
      <c r="Q272" s="257"/>
      <c r="R272" s="257"/>
      <c r="S272" s="257"/>
      <c r="T272" s="258"/>
      <c r="AT272" s="259" t="s">
        <v>169</v>
      </c>
      <c r="AU272" s="259" t="s">
        <v>90</v>
      </c>
      <c r="AV272" s="12" t="s">
        <v>165</v>
      </c>
      <c r="AW272" s="12" t="s">
        <v>43</v>
      </c>
      <c r="AX272" s="12" t="s">
        <v>88</v>
      </c>
      <c r="AY272" s="259" t="s">
        <v>158</v>
      </c>
    </row>
    <row r="273" s="1" customFormat="1" ht="16.5" customHeight="1">
      <c r="B273" s="47"/>
      <c r="C273" s="223" t="s">
        <v>459</v>
      </c>
      <c r="D273" s="223" t="s">
        <v>160</v>
      </c>
      <c r="E273" s="224" t="s">
        <v>454</v>
      </c>
      <c r="F273" s="225" t="s">
        <v>455</v>
      </c>
      <c r="G273" s="226" t="s">
        <v>202</v>
      </c>
      <c r="H273" s="227">
        <v>137</v>
      </c>
      <c r="I273" s="228"/>
      <c r="J273" s="229">
        <f>ROUND(I273*H273,2)</f>
        <v>0</v>
      </c>
      <c r="K273" s="225" t="s">
        <v>164</v>
      </c>
      <c r="L273" s="73"/>
      <c r="M273" s="230" t="s">
        <v>37</v>
      </c>
      <c r="N273" s="231" t="s">
        <v>51</v>
      </c>
      <c r="O273" s="48"/>
      <c r="P273" s="232">
        <f>O273*H273</f>
        <v>0</v>
      </c>
      <c r="Q273" s="232">
        <v>0</v>
      </c>
      <c r="R273" s="232">
        <f>Q273*H273</f>
        <v>0</v>
      </c>
      <c r="S273" s="232">
        <v>0</v>
      </c>
      <c r="T273" s="233">
        <f>S273*H273</f>
        <v>0</v>
      </c>
      <c r="AR273" s="24" t="s">
        <v>165</v>
      </c>
      <c r="AT273" s="24" t="s">
        <v>160</v>
      </c>
      <c r="AU273" s="24" t="s">
        <v>90</v>
      </c>
      <c r="AY273" s="24" t="s">
        <v>158</v>
      </c>
      <c r="BE273" s="234">
        <f>IF(N273="základní",J273,0)</f>
        <v>0</v>
      </c>
      <c r="BF273" s="234">
        <f>IF(N273="snížená",J273,0)</f>
        <v>0</v>
      </c>
      <c r="BG273" s="234">
        <f>IF(N273="zákl. přenesená",J273,0)</f>
        <v>0</v>
      </c>
      <c r="BH273" s="234">
        <f>IF(N273="sníž. přenesená",J273,0)</f>
        <v>0</v>
      </c>
      <c r="BI273" s="234">
        <f>IF(N273="nulová",J273,0)</f>
        <v>0</v>
      </c>
      <c r="BJ273" s="24" t="s">
        <v>88</v>
      </c>
      <c r="BK273" s="234">
        <f>ROUND(I273*H273,2)</f>
        <v>0</v>
      </c>
      <c r="BL273" s="24" t="s">
        <v>165</v>
      </c>
      <c r="BM273" s="24" t="s">
        <v>801</v>
      </c>
    </row>
    <row r="274" s="1" customFormat="1">
      <c r="B274" s="47"/>
      <c r="C274" s="75"/>
      <c r="D274" s="235" t="s">
        <v>167</v>
      </c>
      <c r="E274" s="75"/>
      <c r="F274" s="236" t="s">
        <v>457</v>
      </c>
      <c r="G274" s="75"/>
      <c r="H274" s="75"/>
      <c r="I274" s="193"/>
      <c r="J274" s="75"/>
      <c r="K274" s="75"/>
      <c r="L274" s="73"/>
      <c r="M274" s="237"/>
      <c r="N274" s="48"/>
      <c r="O274" s="48"/>
      <c r="P274" s="48"/>
      <c r="Q274" s="48"/>
      <c r="R274" s="48"/>
      <c r="S274" s="48"/>
      <c r="T274" s="96"/>
      <c r="AT274" s="24" t="s">
        <v>167</v>
      </c>
      <c r="AU274" s="24" t="s">
        <v>90</v>
      </c>
    </row>
    <row r="275" s="11" customFormat="1">
      <c r="B275" s="238"/>
      <c r="C275" s="239"/>
      <c r="D275" s="235" t="s">
        <v>169</v>
      </c>
      <c r="E275" s="240" t="s">
        <v>37</v>
      </c>
      <c r="F275" s="241" t="s">
        <v>802</v>
      </c>
      <c r="G275" s="239"/>
      <c r="H275" s="242">
        <v>137</v>
      </c>
      <c r="I275" s="243"/>
      <c r="J275" s="239"/>
      <c r="K275" s="239"/>
      <c r="L275" s="244"/>
      <c r="M275" s="245"/>
      <c r="N275" s="246"/>
      <c r="O275" s="246"/>
      <c r="P275" s="246"/>
      <c r="Q275" s="246"/>
      <c r="R275" s="246"/>
      <c r="S275" s="246"/>
      <c r="T275" s="247"/>
      <c r="AT275" s="248" t="s">
        <v>169</v>
      </c>
      <c r="AU275" s="248" t="s">
        <v>90</v>
      </c>
      <c r="AV275" s="11" t="s">
        <v>90</v>
      </c>
      <c r="AW275" s="11" t="s">
        <v>43</v>
      </c>
      <c r="AX275" s="11" t="s">
        <v>88</v>
      </c>
      <c r="AY275" s="248" t="s">
        <v>158</v>
      </c>
    </row>
    <row r="276" s="10" customFormat="1" ht="29.88" customHeight="1">
      <c r="B276" s="207"/>
      <c r="C276" s="208"/>
      <c r="D276" s="209" t="s">
        <v>79</v>
      </c>
      <c r="E276" s="221" t="s">
        <v>165</v>
      </c>
      <c r="F276" s="221" t="s">
        <v>469</v>
      </c>
      <c r="G276" s="208"/>
      <c r="H276" s="208"/>
      <c r="I276" s="211"/>
      <c r="J276" s="222">
        <f>BK276</f>
        <v>0</v>
      </c>
      <c r="K276" s="208"/>
      <c r="L276" s="213"/>
      <c r="M276" s="214"/>
      <c r="N276" s="215"/>
      <c r="O276" s="215"/>
      <c r="P276" s="216">
        <f>SUM(P277:P284)</f>
        <v>0</v>
      </c>
      <c r="Q276" s="215"/>
      <c r="R276" s="216">
        <f>SUM(R277:R284)</f>
        <v>0</v>
      </c>
      <c r="S276" s="215"/>
      <c r="T276" s="217">
        <f>SUM(T277:T284)</f>
        <v>0</v>
      </c>
      <c r="AR276" s="218" t="s">
        <v>88</v>
      </c>
      <c r="AT276" s="219" t="s">
        <v>79</v>
      </c>
      <c r="AU276" s="219" t="s">
        <v>88</v>
      </c>
      <c r="AY276" s="218" t="s">
        <v>158</v>
      </c>
      <c r="BK276" s="220">
        <f>SUM(BK277:BK284)</f>
        <v>0</v>
      </c>
    </row>
    <row r="277" s="1" customFormat="1" ht="25.5" customHeight="1">
      <c r="B277" s="47"/>
      <c r="C277" s="223" t="s">
        <v>464</v>
      </c>
      <c r="D277" s="223" t="s">
        <v>160</v>
      </c>
      <c r="E277" s="224" t="s">
        <v>471</v>
      </c>
      <c r="F277" s="225" t="s">
        <v>472</v>
      </c>
      <c r="G277" s="226" t="s">
        <v>240</v>
      </c>
      <c r="H277" s="227">
        <v>13.699999999999999</v>
      </c>
      <c r="I277" s="228"/>
      <c r="J277" s="229">
        <f>ROUND(I277*H277,2)</f>
        <v>0</v>
      </c>
      <c r="K277" s="225" t="s">
        <v>164</v>
      </c>
      <c r="L277" s="73"/>
      <c r="M277" s="230" t="s">
        <v>37</v>
      </c>
      <c r="N277" s="231" t="s">
        <v>51</v>
      </c>
      <c r="O277" s="48"/>
      <c r="P277" s="232">
        <f>O277*H277</f>
        <v>0</v>
      </c>
      <c r="Q277" s="232">
        <v>0</v>
      </c>
      <c r="R277" s="232">
        <f>Q277*H277</f>
        <v>0</v>
      </c>
      <c r="S277" s="232">
        <v>0</v>
      </c>
      <c r="T277" s="233">
        <f>S277*H277</f>
        <v>0</v>
      </c>
      <c r="AR277" s="24" t="s">
        <v>165</v>
      </c>
      <c r="AT277" s="24" t="s">
        <v>160</v>
      </c>
      <c r="AU277" s="24" t="s">
        <v>90</v>
      </c>
      <c r="AY277" s="24" t="s">
        <v>158</v>
      </c>
      <c r="BE277" s="234">
        <f>IF(N277="základní",J277,0)</f>
        <v>0</v>
      </c>
      <c r="BF277" s="234">
        <f>IF(N277="snížená",J277,0)</f>
        <v>0</v>
      </c>
      <c r="BG277" s="234">
        <f>IF(N277="zákl. přenesená",J277,0)</f>
        <v>0</v>
      </c>
      <c r="BH277" s="234">
        <f>IF(N277="sníž. přenesená",J277,0)</f>
        <v>0</v>
      </c>
      <c r="BI277" s="234">
        <f>IF(N277="nulová",J277,0)</f>
        <v>0</v>
      </c>
      <c r="BJ277" s="24" t="s">
        <v>88</v>
      </c>
      <c r="BK277" s="234">
        <f>ROUND(I277*H277,2)</f>
        <v>0</v>
      </c>
      <c r="BL277" s="24" t="s">
        <v>165</v>
      </c>
      <c r="BM277" s="24" t="s">
        <v>803</v>
      </c>
    </row>
    <row r="278" s="1" customFormat="1">
      <c r="B278" s="47"/>
      <c r="C278" s="75"/>
      <c r="D278" s="235" t="s">
        <v>167</v>
      </c>
      <c r="E278" s="75"/>
      <c r="F278" s="236" t="s">
        <v>474</v>
      </c>
      <c r="G278" s="75"/>
      <c r="H278" s="75"/>
      <c r="I278" s="193"/>
      <c r="J278" s="75"/>
      <c r="K278" s="75"/>
      <c r="L278" s="73"/>
      <c r="M278" s="237"/>
      <c r="N278" s="48"/>
      <c r="O278" s="48"/>
      <c r="P278" s="48"/>
      <c r="Q278" s="48"/>
      <c r="R278" s="48"/>
      <c r="S278" s="48"/>
      <c r="T278" s="96"/>
      <c r="AT278" s="24" t="s">
        <v>167</v>
      </c>
      <c r="AU278" s="24" t="s">
        <v>90</v>
      </c>
    </row>
    <row r="279" s="11" customFormat="1">
      <c r="B279" s="238"/>
      <c r="C279" s="239"/>
      <c r="D279" s="235" t="s">
        <v>169</v>
      </c>
      <c r="E279" s="240" t="s">
        <v>37</v>
      </c>
      <c r="F279" s="241" t="s">
        <v>804</v>
      </c>
      <c r="G279" s="239"/>
      <c r="H279" s="242">
        <v>2.1000000000000001</v>
      </c>
      <c r="I279" s="243"/>
      <c r="J279" s="239"/>
      <c r="K279" s="239"/>
      <c r="L279" s="244"/>
      <c r="M279" s="245"/>
      <c r="N279" s="246"/>
      <c r="O279" s="246"/>
      <c r="P279" s="246"/>
      <c r="Q279" s="246"/>
      <c r="R279" s="246"/>
      <c r="S279" s="246"/>
      <c r="T279" s="247"/>
      <c r="AT279" s="248" t="s">
        <v>169</v>
      </c>
      <c r="AU279" s="248" t="s">
        <v>90</v>
      </c>
      <c r="AV279" s="11" t="s">
        <v>90</v>
      </c>
      <c r="AW279" s="11" t="s">
        <v>43</v>
      </c>
      <c r="AX279" s="11" t="s">
        <v>80</v>
      </c>
      <c r="AY279" s="248" t="s">
        <v>158</v>
      </c>
    </row>
    <row r="280" s="11" customFormat="1">
      <c r="B280" s="238"/>
      <c r="C280" s="239"/>
      <c r="D280" s="235" t="s">
        <v>169</v>
      </c>
      <c r="E280" s="240" t="s">
        <v>37</v>
      </c>
      <c r="F280" s="241" t="s">
        <v>805</v>
      </c>
      <c r="G280" s="239"/>
      <c r="H280" s="242">
        <v>4.2000000000000002</v>
      </c>
      <c r="I280" s="243"/>
      <c r="J280" s="239"/>
      <c r="K280" s="239"/>
      <c r="L280" s="244"/>
      <c r="M280" s="245"/>
      <c r="N280" s="246"/>
      <c r="O280" s="246"/>
      <c r="P280" s="246"/>
      <c r="Q280" s="246"/>
      <c r="R280" s="246"/>
      <c r="S280" s="246"/>
      <c r="T280" s="247"/>
      <c r="AT280" s="248" t="s">
        <v>169</v>
      </c>
      <c r="AU280" s="248" t="s">
        <v>90</v>
      </c>
      <c r="AV280" s="11" t="s">
        <v>90</v>
      </c>
      <c r="AW280" s="11" t="s">
        <v>43</v>
      </c>
      <c r="AX280" s="11" t="s">
        <v>80</v>
      </c>
      <c r="AY280" s="248" t="s">
        <v>158</v>
      </c>
    </row>
    <row r="281" s="11" customFormat="1">
      <c r="B281" s="238"/>
      <c r="C281" s="239"/>
      <c r="D281" s="235" t="s">
        <v>169</v>
      </c>
      <c r="E281" s="240" t="s">
        <v>37</v>
      </c>
      <c r="F281" s="241" t="s">
        <v>806</v>
      </c>
      <c r="G281" s="239"/>
      <c r="H281" s="242">
        <v>1.3</v>
      </c>
      <c r="I281" s="243"/>
      <c r="J281" s="239"/>
      <c r="K281" s="239"/>
      <c r="L281" s="244"/>
      <c r="M281" s="245"/>
      <c r="N281" s="246"/>
      <c r="O281" s="246"/>
      <c r="P281" s="246"/>
      <c r="Q281" s="246"/>
      <c r="R281" s="246"/>
      <c r="S281" s="246"/>
      <c r="T281" s="247"/>
      <c r="AT281" s="248" t="s">
        <v>169</v>
      </c>
      <c r="AU281" s="248" t="s">
        <v>90</v>
      </c>
      <c r="AV281" s="11" t="s">
        <v>90</v>
      </c>
      <c r="AW281" s="11" t="s">
        <v>43</v>
      </c>
      <c r="AX281" s="11" t="s">
        <v>80</v>
      </c>
      <c r="AY281" s="248" t="s">
        <v>158</v>
      </c>
    </row>
    <row r="282" s="11" customFormat="1">
      <c r="B282" s="238"/>
      <c r="C282" s="239"/>
      <c r="D282" s="235" t="s">
        <v>169</v>
      </c>
      <c r="E282" s="240" t="s">
        <v>37</v>
      </c>
      <c r="F282" s="241" t="s">
        <v>807</v>
      </c>
      <c r="G282" s="239"/>
      <c r="H282" s="242">
        <v>2.7999999999999998</v>
      </c>
      <c r="I282" s="243"/>
      <c r="J282" s="239"/>
      <c r="K282" s="239"/>
      <c r="L282" s="244"/>
      <c r="M282" s="245"/>
      <c r="N282" s="246"/>
      <c r="O282" s="246"/>
      <c r="P282" s="246"/>
      <c r="Q282" s="246"/>
      <c r="R282" s="246"/>
      <c r="S282" s="246"/>
      <c r="T282" s="247"/>
      <c r="AT282" s="248" t="s">
        <v>169</v>
      </c>
      <c r="AU282" s="248" t="s">
        <v>90</v>
      </c>
      <c r="AV282" s="11" t="s">
        <v>90</v>
      </c>
      <c r="AW282" s="11" t="s">
        <v>43</v>
      </c>
      <c r="AX282" s="11" t="s">
        <v>80</v>
      </c>
      <c r="AY282" s="248" t="s">
        <v>158</v>
      </c>
    </row>
    <row r="283" s="11" customFormat="1">
      <c r="B283" s="238"/>
      <c r="C283" s="239"/>
      <c r="D283" s="235" t="s">
        <v>169</v>
      </c>
      <c r="E283" s="240" t="s">
        <v>37</v>
      </c>
      <c r="F283" s="241" t="s">
        <v>808</v>
      </c>
      <c r="G283" s="239"/>
      <c r="H283" s="242">
        <v>3.2999999999999998</v>
      </c>
      <c r="I283" s="243"/>
      <c r="J283" s="239"/>
      <c r="K283" s="239"/>
      <c r="L283" s="244"/>
      <c r="M283" s="245"/>
      <c r="N283" s="246"/>
      <c r="O283" s="246"/>
      <c r="P283" s="246"/>
      <c r="Q283" s="246"/>
      <c r="R283" s="246"/>
      <c r="S283" s="246"/>
      <c r="T283" s="247"/>
      <c r="AT283" s="248" t="s">
        <v>169</v>
      </c>
      <c r="AU283" s="248" t="s">
        <v>90</v>
      </c>
      <c r="AV283" s="11" t="s">
        <v>90</v>
      </c>
      <c r="AW283" s="11" t="s">
        <v>43</v>
      </c>
      <c r="AX283" s="11" t="s">
        <v>80</v>
      </c>
      <c r="AY283" s="248" t="s">
        <v>158</v>
      </c>
    </row>
    <row r="284" s="12" customFormat="1">
      <c r="B284" s="249"/>
      <c r="C284" s="250"/>
      <c r="D284" s="235" t="s">
        <v>169</v>
      </c>
      <c r="E284" s="251" t="s">
        <v>114</v>
      </c>
      <c r="F284" s="252" t="s">
        <v>180</v>
      </c>
      <c r="G284" s="250"/>
      <c r="H284" s="253">
        <v>13.699999999999999</v>
      </c>
      <c r="I284" s="254"/>
      <c r="J284" s="250"/>
      <c r="K284" s="250"/>
      <c r="L284" s="255"/>
      <c r="M284" s="256"/>
      <c r="N284" s="257"/>
      <c r="O284" s="257"/>
      <c r="P284" s="257"/>
      <c r="Q284" s="257"/>
      <c r="R284" s="257"/>
      <c r="S284" s="257"/>
      <c r="T284" s="258"/>
      <c r="AT284" s="259" t="s">
        <v>169</v>
      </c>
      <c r="AU284" s="259" t="s">
        <v>90</v>
      </c>
      <c r="AV284" s="12" t="s">
        <v>165</v>
      </c>
      <c r="AW284" s="12" t="s">
        <v>43</v>
      </c>
      <c r="AX284" s="12" t="s">
        <v>88</v>
      </c>
      <c r="AY284" s="259" t="s">
        <v>158</v>
      </c>
    </row>
    <row r="285" s="10" customFormat="1" ht="29.88" customHeight="1">
      <c r="B285" s="207"/>
      <c r="C285" s="208"/>
      <c r="D285" s="209" t="s">
        <v>79</v>
      </c>
      <c r="E285" s="221" t="s">
        <v>199</v>
      </c>
      <c r="F285" s="221" t="s">
        <v>500</v>
      </c>
      <c r="G285" s="208"/>
      <c r="H285" s="208"/>
      <c r="I285" s="211"/>
      <c r="J285" s="222">
        <f>BK285</f>
        <v>0</v>
      </c>
      <c r="K285" s="208"/>
      <c r="L285" s="213"/>
      <c r="M285" s="214"/>
      <c r="N285" s="215"/>
      <c r="O285" s="215"/>
      <c r="P285" s="216">
        <f>SUM(P286:P297)</f>
        <v>0</v>
      </c>
      <c r="Q285" s="215"/>
      <c r="R285" s="216">
        <f>SUM(R286:R297)</f>
        <v>0.88462500000000011</v>
      </c>
      <c r="S285" s="215"/>
      <c r="T285" s="217">
        <f>SUM(T286:T297)</f>
        <v>0</v>
      </c>
      <c r="AR285" s="218" t="s">
        <v>88</v>
      </c>
      <c r="AT285" s="219" t="s">
        <v>79</v>
      </c>
      <c r="AU285" s="219" t="s">
        <v>88</v>
      </c>
      <c r="AY285" s="218" t="s">
        <v>158</v>
      </c>
      <c r="BK285" s="220">
        <f>SUM(BK286:BK297)</f>
        <v>0</v>
      </c>
    </row>
    <row r="286" s="1" customFormat="1" ht="25.5" customHeight="1">
      <c r="B286" s="47"/>
      <c r="C286" s="223" t="s">
        <v>470</v>
      </c>
      <c r="D286" s="223" t="s">
        <v>160</v>
      </c>
      <c r="E286" s="224" t="s">
        <v>809</v>
      </c>
      <c r="F286" s="225" t="s">
        <v>810</v>
      </c>
      <c r="G286" s="226" t="s">
        <v>163</v>
      </c>
      <c r="H286" s="227">
        <v>10.5</v>
      </c>
      <c r="I286" s="228"/>
      <c r="J286" s="229">
        <f>ROUND(I286*H286,2)</f>
        <v>0</v>
      </c>
      <c r="K286" s="225" t="s">
        <v>164</v>
      </c>
      <c r="L286" s="73"/>
      <c r="M286" s="230" t="s">
        <v>37</v>
      </c>
      <c r="N286" s="231" t="s">
        <v>51</v>
      </c>
      <c r="O286" s="48"/>
      <c r="P286" s="232">
        <f>O286*H286</f>
        <v>0</v>
      </c>
      <c r="Q286" s="232">
        <v>0</v>
      </c>
      <c r="R286" s="232">
        <f>Q286*H286</f>
        <v>0</v>
      </c>
      <c r="S286" s="232">
        <v>0</v>
      </c>
      <c r="T286" s="233">
        <f>S286*H286</f>
        <v>0</v>
      </c>
      <c r="AR286" s="24" t="s">
        <v>165</v>
      </c>
      <c r="AT286" s="24" t="s">
        <v>160</v>
      </c>
      <c r="AU286" s="24" t="s">
        <v>90</v>
      </c>
      <c r="AY286" s="24" t="s">
        <v>158</v>
      </c>
      <c r="BE286" s="234">
        <f>IF(N286="základní",J286,0)</f>
        <v>0</v>
      </c>
      <c r="BF286" s="234">
        <f>IF(N286="snížená",J286,0)</f>
        <v>0</v>
      </c>
      <c r="BG286" s="234">
        <f>IF(N286="zákl. přenesená",J286,0)</f>
        <v>0</v>
      </c>
      <c r="BH286" s="234">
        <f>IF(N286="sníž. přenesená",J286,0)</f>
        <v>0</v>
      </c>
      <c r="BI286" s="234">
        <f>IF(N286="nulová",J286,0)</f>
        <v>0</v>
      </c>
      <c r="BJ286" s="24" t="s">
        <v>88</v>
      </c>
      <c r="BK286" s="234">
        <f>ROUND(I286*H286,2)</f>
        <v>0</v>
      </c>
      <c r="BL286" s="24" t="s">
        <v>165</v>
      </c>
      <c r="BM286" s="24" t="s">
        <v>811</v>
      </c>
    </row>
    <row r="287" s="11" customFormat="1">
      <c r="B287" s="238"/>
      <c r="C287" s="239"/>
      <c r="D287" s="235" t="s">
        <v>169</v>
      </c>
      <c r="E287" s="240" t="s">
        <v>37</v>
      </c>
      <c r="F287" s="241" t="s">
        <v>686</v>
      </c>
      <c r="G287" s="239"/>
      <c r="H287" s="242">
        <v>10.5</v>
      </c>
      <c r="I287" s="243"/>
      <c r="J287" s="239"/>
      <c r="K287" s="239"/>
      <c r="L287" s="244"/>
      <c r="M287" s="245"/>
      <c r="N287" s="246"/>
      <c r="O287" s="246"/>
      <c r="P287" s="246"/>
      <c r="Q287" s="246"/>
      <c r="R287" s="246"/>
      <c r="S287" s="246"/>
      <c r="T287" s="247"/>
      <c r="AT287" s="248" t="s">
        <v>169</v>
      </c>
      <c r="AU287" s="248" t="s">
        <v>90</v>
      </c>
      <c r="AV287" s="11" t="s">
        <v>90</v>
      </c>
      <c r="AW287" s="11" t="s">
        <v>43</v>
      </c>
      <c r="AX287" s="11" t="s">
        <v>80</v>
      </c>
      <c r="AY287" s="248" t="s">
        <v>158</v>
      </c>
    </row>
    <row r="288" s="12" customFormat="1">
      <c r="B288" s="249"/>
      <c r="C288" s="250"/>
      <c r="D288" s="235" t="s">
        <v>169</v>
      </c>
      <c r="E288" s="251" t="s">
        <v>37</v>
      </c>
      <c r="F288" s="252" t="s">
        <v>180</v>
      </c>
      <c r="G288" s="250"/>
      <c r="H288" s="253">
        <v>10.5</v>
      </c>
      <c r="I288" s="254"/>
      <c r="J288" s="250"/>
      <c r="K288" s="250"/>
      <c r="L288" s="255"/>
      <c r="M288" s="256"/>
      <c r="N288" s="257"/>
      <c r="O288" s="257"/>
      <c r="P288" s="257"/>
      <c r="Q288" s="257"/>
      <c r="R288" s="257"/>
      <c r="S288" s="257"/>
      <c r="T288" s="258"/>
      <c r="AT288" s="259" t="s">
        <v>169</v>
      </c>
      <c r="AU288" s="259" t="s">
        <v>90</v>
      </c>
      <c r="AV288" s="12" t="s">
        <v>165</v>
      </c>
      <c r="AW288" s="12" t="s">
        <v>43</v>
      </c>
      <c r="AX288" s="12" t="s">
        <v>88</v>
      </c>
      <c r="AY288" s="259" t="s">
        <v>158</v>
      </c>
    </row>
    <row r="289" s="1" customFormat="1" ht="25.5" customHeight="1">
      <c r="B289" s="47"/>
      <c r="C289" s="223" t="s">
        <v>485</v>
      </c>
      <c r="D289" s="223" t="s">
        <v>160</v>
      </c>
      <c r="E289" s="224" t="s">
        <v>502</v>
      </c>
      <c r="F289" s="225" t="s">
        <v>503</v>
      </c>
      <c r="G289" s="226" t="s">
        <v>163</v>
      </c>
      <c r="H289" s="227">
        <v>59.75</v>
      </c>
      <c r="I289" s="228"/>
      <c r="J289" s="229">
        <f>ROUND(I289*H289,2)</f>
        <v>0</v>
      </c>
      <c r="K289" s="225" t="s">
        <v>164</v>
      </c>
      <c r="L289" s="73"/>
      <c r="M289" s="230" t="s">
        <v>37</v>
      </c>
      <c r="N289" s="231" t="s">
        <v>51</v>
      </c>
      <c r="O289" s="48"/>
      <c r="P289" s="232">
        <f>O289*H289</f>
        <v>0</v>
      </c>
      <c r="Q289" s="232">
        <v>0</v>
      </c>
      <c r="R289" s="232">
        <f>Q289*H289</f>
        <v>0</v>
      </c>
      <c r="S289" s="232">
        <v>0</v>
      </c>
      <c r="T289" s="233">
        <f>S289*H289</f>
        <v>0</v>
      </c>
      <c r="AR289" s="24" t="s">
        <v>165</v>
      </c>
      <c r="AT289" s="24" t="s">
        <v>160</v>
      </c>
      <c r="AU289" s="24" t="s">
        <v>90</v>
      </c>
      <c r="AY289" s="24" t="s">
        <v>158</v>
      </c>
      <c r="BE289" s="234">
        <f>IF(N289="základní",J289,0)</f>
        <v>0</v>
      </c>
      <c r="BF289" s="234">
        <f>IF(N289="snížená",J289,0)</f>
        <v>0</v>
      </c>
      <c r="BG289" s="234">
        <f>IF(N289="zákl. přenesená",J289,0)</f>
        <v>0</v>
      </c>
      <c r="BH289" s="234">
        <f>IF(N289="sníž. přenesená",J289,0)</f>
        <v>0</v>
      </c>
      <c r="BI289" s="234">
        <f>IF(N289="nulová",J289,0)</f>
        <v>0</v>
      </c>
      <c r="BJ289" s="24" t="s">
        <v>88</v>
      </c>
      <c r="BK289" s="234">
        <f>ROUND(I289*H289,2)</f>
        <v>0</v>
      </c>
      <c r="BL289" s="24" t="s">
        <v>165</v>
      </c>
      <c r="BM289" s="24" t="s">
        <v>812</v>
      </c>
    </row>
    <row r="290" s="11" customFormat="1">
      <c r="B290" s="238"/>
      <c r="C290" s="239"/>
      <c r="D290" s="235" t="s">
        <v>169</v>
      </c>
      <c r="E290" s="240" t="s">
        <v>37</v>
      </c>
      <c r="F290" s="241" t="s">
        <v>691</v>
      </c>
      <c r="G290" s="239"/>
      <c r="H290" s="242">
        <v>28.5</v>
      </c>
      <c r="I290" s="243"/>
      <c r="J290" s="239"/>
      <c r="K290" s="239"/>
      <c r="L290" s="244"/>
      <c r="M290" s="245"/>
      <c r="N290" s="246"/>
      <c r="O290" s="246"/>
      <c r="P290" s="246"/>
      <c r="Q290" s="246"/>
      <c r="R290" s="246"/>
      <c r="S290" s="246"/>
      <c r="T290" s="247"/>
      <c r="AT290" s="248" t="s">
        <v>169</v>
      </c>
      <c r="AU290" s="248" t="s">
        <v>90</v>
      </c>
      <c r="AV290" s="11" t="s">
        <v>90</v>
      </c>
      <c r="AW290" s="11" t="s">
        <v>43</v>
      </c>
      <c r="AX290" s="11" t="s">
        <v>80</v>
      </c>
      <c r="AY290" s="248" t="s">
        <v>158</v>
      </c>
    </row>
    <row r="291" s="11" customFormat="1">
      <c r="B291" s="238"/>
      <c r="C291" s="239"/>
      <c r="D291" s="235" t="s">
        <v>169</v>
      </c>
      <c r="E291" s="240" t="s">
        <v>37</v>
      </c>
      <c r="F291" s="241" t="s">
        <v>692</v>
      </c>
      <c r="G291" s="239"/>
      <c r="H291" s="242">
        <v>4.7000000000000002</v>
      </c>
      <c r="I291" s="243"/>
      <c r="J291" s="239"/>
      <c r="K291" s="239"/>
      <c r="L291" s="244"/>
      <c r="M291" s="245"/>
      <c r="N291" s="246"/>
      <c r="O291" s="246"/>
      <c r="P291" s="246"/>
      <c r="Q291" s="246"/>
      <c r="R291" s="246"/>
      <c r="S291" s="246"/>
      <c r="T291" s="247"/>
      <c r="AT291" s="248" t="s">
        <v>169</v>
      </c>
      <c r="AU291" s="248" t="s">
        <v>90</v>
      </c>
      <c r="AV291" s="11" t="s">
        <v>90</v>
      </c>
      <c r="AW291" s="11" t="s">
        <v>43</v>
      </c>
      <c r="AX291" s="11" t="s">
        <v>80</v>
      </c>
      <c r="AY291" s="248" t="s">
        <v>158</v>
      </c>
    </row>
    <row r="292" s="11" customFormat="1">
      <c r="B292" s="238"/>
      <c r="C292" s="239"/>
      <c r="D292" s="235" t="s">
        <v>169</v>
      </c>
      <c r="E292" s="240" t="s">
        <v>37</v>
      </c>
      <c r="F292" s="241" t="s">
        <v>693</v>
      </c>
      <c r="G292" s="239"/>
      <c r="H292" s="242">
        <v>26.550000000000001</v>
      </c>
      <c r="I292" s="243"/>
      <c r="J292" s="239"/>
      <c r="K292" s="239"/>
      <c r="L292" s="244"/>
      <c r="M292" s="245"/>
      <c r="N292" s="246"/>
      <c r="O292" s="246"/>
      <c r="P292" s="246"/>
      <c r="Q292" s="246"/>
      <c r="R292" s="246"/>
      <c r="S292" s="246"/>
      <c r="T292" s="247"/>
      <c r="AT292" s="248" t="s">
        <v>169</v>
      </c>
      <c r="AU292" s="248" t="s">
        <v>90</v>
      </c>
      <c r="AV292" s="11" t="s">
        <v>90</v>
      </c>
      <c r="AW292" s="11" t="s">
        <v>43</v>
      </c>
      <c r="AX292" s="11" t="s">
        <v>80</v>
      </c>
      <c r="AY292" s="248" t="s">
        <v>158</v>
      </c>
    </row>
    <row r="293" s="12" customFormat="1">
      <c r="B293" s="249"/>
      <c r="C293" s="250"/>
      <c r="D293" s="235" t="s">
        <v>169</v>
      </c>
      <c r="E293" s="251" t="s">
        <v>37</v>
      </c>
      <c r="F293" s="252" t="s">
        <v>180</v>
      </c>
      <c r="G293" s="250"/>
      <c r="H293" s="253">
        <v>59.75</v>
      </c>
      <c r="I293" s="254"/>
      <c r="J293" s="250"/>
      <c r="K293" s="250"/>
      <c r="L293" s="255"/>
      <c r="M293" s="256"/>
      <c r="N293" s="257"/>
      <c r="O293" s="257"/>
      <c r="P293" s="257"/>
      <c r="Q293" s="257"/>
      <c r="R293" s="257"/>
      <c r="S293" s="257"/>
      <c r="T293" s="258"/>
      <c r="AT293" s="259" t="s">
        <v>169</v>
      </c>
      <c r="AU293" s="259" t="s">
        <v>90</v>
      </c>
      <c r="AV293" s="12" t="s">
        <v>165</v>
      </c>
      <c r="AW293" s="12" t="s">
        <v>43</v>
      </c>
      <c r="AX293" s="12" t="s">
        <v>88</v>
      </c>
      <c r="AY293" s="259" t="s">
        <v>158</v>
      </c>
    </row>
    <row r="294" s="1" customFormat="1" ht="51" customHeight="1">
      <c r="B294" s="47"/>
      <c r="C294" s="223" t="s">
        <v>491</v>
      </c>
      <c r="D294" s="223" t="s">
        <v>160</v>
      </c>
      <c r="E294" s="224" t="s">
        <v>813</v>
      </c>
      <c r="F294" s="225" t="s">
        <v>814</v>
      </c>
      <c r="G294" s="226" t="s">
        <v>163</v>
      </c>
      <c r="H294" s="227">
        <v>10.5</v>
      </c>
      <c r="I294" s="228"/>
      <c r="J294" s="229">
        <f>ROUND(I294*H294,2)</f>
        <v>0</v>
      </c>
      <c r="K294" s="225" t="s">
        <v>164</v>
      </c>
      <c r="L294" s="73"/>
      <c r="M294" s="230" t="s">
        <v>37</v>
      </c>
      <c r="N294" s="231" t="s">
        <v>51</v>
      </c>
      <c r="O294" s="48"/>
      <c r="P294" s="232">
        <f>O294*H294</f>
        <v>0</v>
      </c>
      <c r="Q294" s="232">
        <v>0.084250000000000005</v>
      </c>
      <c r="R294" s="232">
        <f>Q294*H294</f>
        <v>0.88462500000000011</v>
      </c>
      <c r="S294" s="232">
        <v>0</v>
      </c>
      <c r="T294" s="233">
        <f>S294*H294</f>
        <v>0</v>
      </c>
      <c r="AR294" s="24" t="s">
        <v>165</v>
      </c>
      <c r="AT294" s="24" t="s">
        <v>160</v>
      </c>
      <c r="AU294" s="24" t="s">
        <v>90</v>
      </c>
      <c r="AY294" s="24" t="s">
        <v>158</v>
      </c>
      <c r="BE294" s="234">
        <f>IF(N294="základní",J294,0)</f>
        <v>0</v>
      </c>
      <c r="BF294" s="234">
        <f>IF(N294="snížená",J294,0)</f>
        <v>0</v>
      </c>
      <c r="BG294" s="234">
        <f>IF(N294="zákl. přenesená",J294,0)</f>
        <v>0</v>
      </c>
      <c r="BH294" s="234">
        <f>IF(N294="sníž. přenesená",J294,0)</f>
        <v>0</v>
      </c>
      <c r="BI294" s="234">
        <f>IF(N294="nulová",J294,0)</f>
        <v>0</v>
      </c>
      <c r="BJ294" s="24" t="s">
        <v>88</v>
      </c>
      <c r="BK294" s="234">
        <f>ROUND(I294*H294,2)</f>
        <v>0</v>
      </c>
      <c r="BL294" s="24" t="s">
        <v>165</v>
      </c>
      <c r="BM294" s="24" t="s">
        <v>815</v>
      </c>
    </row>
    <row r="295" s="1" customFormat="1">
      <c r="B295" s="47"/>
      <c r="C295" s="75"/>
      <c r="D295" s="235" t="s">
        <v>167</v>
      </c>
      <c r="E295" s="75"/>
      <c r="F295" s="236" t="s">
        <v>816</v>
      </c>
      <c r="G295" s="75"/>
      <c r="H295" s="75"/>
      <c r="I295" s="193"/>
      <c r="J295" s="75"/>
      <c r="K295" s="75"/>
      <c r="L295" s="73"/>
      <c r="M295" s="237"/>
      <c r="N295" s="48"/>
      <c r="O295" s="48"/>
      <c r="P295" s="48"/>
      <c r="Q295" s="48"/>
      <c r="R295" s="48"/>
      <c r="S295" s="48"/>
      <c r="T295" s="96"/>
      <c r="AT295" s="24" t="s">
        <v>167</v>
      </c>
      <c r="AU295" s="24" t="s">
        <v>90</v>
      </c>
    </row>
    <row r="296" s="11" customFormat="1">
      <c r="B296" s="238"/>
      <c r="C296" s="239"/>
      <c r="D296" s="235" t="s">
        <v>169</v>
      </c>
      <c r="E296" s="240" t="s">
        <v>37</v>
      </c>
      <c r="F296" s="241" t="s">
        <v>686</v>
      </c>
      <c r="G296" s="239"/>
      <c r="H296" s="242">
        <v>10.5</v>
      </c>
      <c r="I296" s="243"/>
      <c r="J296" s="239"/>
      <c r="K296" s="239"/>
      <c r="L296" s="244"/>
      <c r="M296" s="245"/>
      <c r="N296" s="246"/>
      <c r="O296" s="246"/>
      <c r="P296" s="246"/>
      <c r="Q296" s="246"/>
      <c r="R296" s="246"/>
      <c r="S296" s="246"/>
      <c r="T296" s="247"/>
      <c r="AT296" s="248" t="s">
        <v>169</v>
      </c>
      <c r="AU296" s="248" t="s">
        <v>90</v>
      </c>
      <c r="AV296" s="11" t="s">
        <v>90</v>
      </c>
      <c r="AW296" s="11" t="s">
        <v>43</v>
      </c>
      <c r="AX296" s="11" t="s">
        <v>80</v>
      </c>
      <c r="AY296" s="248" t="s">
        <v>158</v>
      </c>
    </row>
    <row r="297" s="12" customFormat="1">
      <c r="B297" s="249"/>
      <c r="C297" s="250"/>
      <c r="D297" s="235" t="s">
        <v>169</v>
      </c>
      <c r="E297" s="251" t="s">
        <v>37</v>
      </c>
      <c r="F297" s="252" t="s">
        <v>180</v>
      </c>
      <c r="G297" s="250"/>
      <c r="H297" s="253">
        <v>10.5</v>
      </c>
      <c r="I297" s="254"/>
      <c r="J297" s="250"/>
      <c r="K297" s="250"/>
      <c r="L297" s="255"/>
      <c r="M297" s="256"/>
      <c r="N297" s="257"/>
      <c r="O297" s="257"/>
      <c r="P297" s="257"/>
      <c r="Q297" s="257"/>
      <c r="R297" s="257"/>
      <c r="S297" s="257"/>
      <c r="T297" s="258"/>
      <c r="AT297" s="259" t="s">
        <v>169</v>
      </c>
      <c r="AU297" s="259" t="s">
        <v>90</v>
      </c>
      <c r="AV297" s="12" t="s">
        <v>165</v>
      </c>
      <c r="AW297" s="12" t="s">
        <v>43</v>
      </c>
      <c r="AX297" s="12" t="s">
        <v>88</v>
      </c>
      <c r="AY297" s="259" t="s">
        <v>158</v>
      </c>
    </row>
    <row r="298" s="10" customFormat="1" ht="29.88" customHeight="1">
      <c r="B298" s="207"/>
      <c r="C298" s="208"/>
      <c r="D298" s="209" t="s">
        <v>79</v>
      </c>
      <c r="E298" s="221" t="s">
        <v>224</v>
      </c>
      <c r="F298" s="221" t="s">
        <v>507</v>
      </c>
      <c r="G298" s="208"/>
      <c r="H298" s="208"/>
      <c r="I298" s="211"/>
      <c r="J298" s="222">
        <f>BK298</f>
        <v>0</v>
      </c>
      <c r="K298" s="208"/>
      <c r="L298" s="213"/>
      <c r="M298" s="214"/>
      <c r="N298" s="215"/>
      <c r="O298" s="215"/>
      <c r="P298" s="216">
        <f>SUM(P299:P337)</f>
        <v>0</v>
      </c>
      <c r="Q298" s="215"/>
      <c r="R298" s="216">
        <f>SUM(R299:R337)</f>
        <v>10.531325300000001</v>
      </c>
      <c r="S298" s="215"/>
      <c r="T298" s="217">
        <f>SUM(T299:T337)</f>
        <v>1.6000000000000001</v>
      </c>
      <c r="AR298" s="218" t="s">
        <v>88</v>
      </c>
      <c r="AT298" s="219" t="s">
        <v>79</v>
      </c>
      <c r="AU298" s="219" t="s">
        <v>88</v>
      </c>
      <c r="AY298" s="218" t="s">
        <v>158</v>
      </c>
      <c r="BK298" s="220">
        <f>SUM(BK299:BK337)</f>
        <v>0</v>
      </c>
    </row>
    <row r="299" s="1" customFormat="1" ht="25.5" customHeight="1">
      <c r="B299" s="47"/>
      <c r="C299" s="223" t="s">
        <v>496</v>
      </c>
      <c r="D299" s="223" t="s">
        <v>160</v>
      </c>
      <c r="E299" s="224" t="s">
        <v>817</v>
      </c>
      <c r="F299" s="225" t="s">
        <v>818</v>
      </c>
      <c r="G299" s="226" t="s">
        <v>202</v>
      </c>
      <c r="H299" s="227">
        <v>137</v>
      </c>
      <c r="I299" s="228"/>
      <c r="J299" s="229">
        <f>ROUND(I299*H299,2)</f>
        <v>0</v>
      </c>
      <c r="K299" s="225" t="s">
        <v>164</v>
      </c>
      <c r="L299" s="73"/>
      <c r="M299" s="230" t="s">
        <v>37</v>
      </c>
      <c r="N299" s="231" t="s">
        <v>51</v>
      </c>
      <c r="O299" s="48"/>
      <c r="P299" s="232">
        <f>O299*H299</f>
        <v>0</v>
      </c>
      <c r="Q299" s="232">
        <v>1.0000000000000001E-05</v>
      </c>
      <c r="R299" s="232">
        <f>Q299*H299</f>
        <v>0.0013700000000000001</v>
      </c>
      <c r="S299" s="232">
        <v>0</v>
      </c>
      <c r="T299" s="233">
        <f>S299*H299</f>
        <v>0</v>
      </c>
      <c r="AR299" s="24" t="s">
        <v>165</v>
      </c>
      <c r="AT299" s="24" t="s">
        <v>160</v>
      </c>
      <c r="AU299" s="24" t="s">
        <v>90</v>
      </c>
      <c r="AY299" s="24" t="s">
        <v>158</v>
      </c>
      <c r="BE299" s="234">
        <f>IF(N299="základní",J299,0)</f>
        <v>0</v>
      </c>
      <c r="BF299" s="234">
        <f>IF(N299="snížená",J299,0)</f>
        <v>0</v>
      </c>
      <c r="BG299" s="234">
        <f>IF(N299="zákl. přenesená",J299,0)</f>
        <v>0</v>
      </c>
      <c r="BH299" s="234">
        <f>IF(N299="sníž. přenesená",J299,0)</f>
        <v>0</v>
      </c>
      <c r="BI299" s="234">
        <f>IF(N299="nulová",J299,0)</f>
        <v>0</v>
      </c>
      <c r="BJ299" s="24" t="s">
        <v>88</v>
      </c>
      <c r="BK299" s="234">
        <f>ROUND(I299*H299,2)</f>
        <v>0</v>
      </c>
      <c r="BL299" s="24" t="s">
        <v>165</v>
      </c>
      <c r="BM299" s="24" t="s">
        <v>819</v>
      </c>
    </row>
    <row r="300" s="1" customFormat="1">
      <c r="B300" s="47"/>
      <c r="C300" s="75"/>
      <c r="D300" s="235" t="s">
        <v>167</v>
      </c>
      <c r="E300" s="75"/>
      <c r="F300" s="236" t="s">
        <v>512</v>
      </c>
      <c r="G300" s="75"/>
      <c r="H300" s="75"/>
      <c r="I300" s="193"/>
      <c r="J300" s="75"/>
      <c r="K300" s="75"/>
      <c r="L300" s="73"/>
      <c r="M300" s="237"/>
      <c r="N300" s="48"/>
      <c r="O300" s="48"/>
      <c r="P300" s="48"/>
      <c r="Q300" s="48"/>
      <c r="R300" s="48"/>
      <c r="S300" s="48"/>
      <c r="T300" s="96"/>
      <c r="AT300" s="24" t="s">
        <v>167</v>
      </c>
      <c r="AU300" s="24" t="s">
        <v>90</v>
      </c>
    </row>
    <row r="301" s="11" customFormat="1">
      <c r="B301" s="238"/>
      <c r="C301" s="239"/>
      <c r="D301" s="235" t="s">
        <v>169</v>
      </c>
      <c r="E301" s="240" t="s">
        <v>37</v>
      </c>
      <c r="F301" s="241" t="s">
        <v>802</v>
      </c>
      <c r="G301" s="239"/>
      <c r="H301" s="242">
        <v>137</v>
      </c>
      <c r="I301" s="243"/>
      <c r="J301" s="239"/>
      <c r="K301" s="239"/>
      <c r="L301" s="244"/>
      <c r="M301" s="245"/>
      <c r="N301" s="246"/>
      <c r="O301" s="246"/>
      <c r="P301" s="246"/>
      <c r="Q301" s="246"/>
      <c r="R301" s="246"/>
      <c r="S301" s="246"/>
      <c r="T301" s="247"/>
      <c r="AT301" s="248" t="s">
        <v>169</v>
      </c>
      <c r="AU301" s="248" t="s">
        <v>90</v>
      </c>
      <c r="AV301" s="11" t="s">
        <v>90</v>
      </c>
      <c r="AW301" s="11" t="s">
        <v>43</v>
      </c>
      <c r="AX301" s="11" t="s">
        <v>88</v>
      </c>
      <c r="AY301" s="248" t="s">
        <v>158</v>
      </c>
    </row>
    <row r="302" s="1" customFormat="1" ht="16.5" customHeight="1">
      <c r="B302" s="47"/>
      <c r="C302" s="281" t="s">
        <v>501</v>
      </c>
      <c r="D302" s="281" t="s">
        <v>406</v>
      </c>
      <c r="E302" s="282" t="s">
        <v>820</v>
      </c>
      <c r="F302" s="283" t="s">
        <v>821</v>
      </c>
      <c r="G302" s="284" t="s">
        <v>488</v>
      </c>
      <c r="H302" s="285">
        <v>27.811</v>
      </c>
      <c r="I302" s="286"/>
      <c r="J302" s="287">
        <f>ROUND(I302*H302,2)</f>
        <v>0</v>
      </c>
      <c r="K302" s="283" t="s">
        <v>164</v>
      </c>
      <c r="L302" s="288"/>
      <c r="M302" s="289" t="s">
        <v>37</v>
      </c>
      <c r="N302" s="290" t="s">
        <v>51</v>
      </c>
      <c r="O302" s="48"/>
      <c r="P302" s="232">
        <f>O302*H302</f>
        <v>0</v>
      </c>
      <c r="Q302" s="232">
        <v>0.0195</v>
      </c>
      <c r="R302" s="232">
        <f>Q302*H302</f>
        <v>0.54231450000000003</v>
      </c>
      <c r="S302" s="232">
        <v>0</v>
      </c>
      <c r="T302" s="233">
        <f>S302*H302</f>
        <v>0</v>
      </c>
      <c r="AR302" s="24" t="s">
        <v>224</v>
      </c>
      <c r="AT302" s="24" t="s">
        <v>406</v>
      </c>
      <c r="AU302" s="24" t="s">
        <v>90</v>
      </c>
      <c r="AY302" s="24" t="s">
        <v>158</v>
      </c>
      <c r="BE302" s="234">
        <f>IF(N302="základní",J302,0)</f>
        <v>0</v>
      </c>
      <c r="BF302" s="234">
        <f>IF(N302="snížená",J302,0)</f>
        <v>0</v>
      </c>
      <c r="BG302" s="234">
        <f>IF(N302="zákl. přenesená",J302,0)</f>
        <v>0</v>
      </c>
      <c r="BH302" s="234">
        <f>IF(N302="sníž. přenesená",J302,0)</f>
        <v>0</v>
      </c>
      <c r="BI302" s="234">
        <f>IF(N302="nulová",J302,0)</f>
        <v>0</v>
      </c>
      <c r="BJ302" s="24" t="s">
        <v>88</v>
      </c>
      <c r="BK302" s="234">
        <f>ROUND(I302*H302,2)</f>
        <v>0</v>
      </c>
      <c r="BL302" s="24" t="s">
        <v>165</v>
      </c>
      <c r="BM302" s="24" t="s">
        <v>822</v>
      </c>
    </row>
    <row r="303" s="11" customFormat="1">
      <c r="B303" s="238"/>
      <c r="C303" s="239"/>
      <c r="D303" s="235" t="s">
        <v>169</v>
      </c>
      <c r="E303" s="240" t="s">
        <v>37</v>
      </c>
      <c r="F303" s="241" t="s">
        <v>823</v>
      </c>
      <c r="G303" s="239"/>
      <c r="H303" s="242">
        <v>27.399999999999999</v>
      </c>
      <c r="I303" s="243"/>
      <c r="J303" s="239"/>
      <c r="K303" s="239"/>
      <c r="L303" s="244"/>
      <c r="M303" s="245"/>
      <c r="N303" s="246"/>
      <c r="O303" s="246"/>
      <c r="P303" s="246"/>
      <c r="Q303" s="246"/>
      <c r="R303" s="246"/>
      <c r="S303" s="246"/>
      <c r="T303" s="247"/>
      <c r="AT303" s="248" t="s">
        <v>169</v>
      </c>
      <c r="AU303" s="248" t="s">
        <v>90</v>
      </c>
      <c r="AV303" s="11" t="s">
        <v>90</v>
      </c>
      <c r="AW303" s="11" t="s">
        <v>43</v>
      </c>
      <c r="AX303" s="11" t="s">
        <v>88</v>
      </c>
      <c r="AY303" s="248" t="s">
        <v>158</v>
      </c>
    </row>
    <row r="304" s="11" customFormat="1">
      <c r="B304" s="238"/>
      <c r="C304" s="239"/>
      <c r="D304" s="235" t="s">
        <v>169</v>
      </c>
      <c r="E304" s="239"/>
      <c r="F304" s="241" t="s">
        <v>824</v>
      </c>
      <c r="G304" s="239"/>
      <c r="H304" s="242">
        <v>27.811</v>
      </c>
      <c r="I304" s="243"/>
      <c r="J304" s="239"/>
      <c r="K304" s="239"/>
      <c r="L304" s="244"/>
      <c r="M304" s="245"/>
      <c r="N304" s="246"/>
      <c r="O304" s="246"/>
      <c r="P304" s="246"/>
      <c r="Q304" s="246"/>
      <c r="R304" s="246"/>
      <c r="S304" s="246"/>
      <c r="T304" s="247"/>
      <c r="AT304" s="248" t="s">
        <v>169</v>
      </c>
      <c r="AU304" s="248" t="s">
        <v>90</v>
      </c>
      <c r="AV304" s="11" t="s">
        <v>90</v>
      </c>
      <c r="AW304" s="11" t="s">
        <v>6</v>
      </c>
      <c r="AX304" s="11" t="s">
        <v>88</v>
      </c>
      <c r="AY304" s="248" t="s">
        <v>158</v>
      </c>
    </row>
    <row r="305" s="1" customFormat="1" ht="25.5" customHeight="1">
      <c r="B305" s="47"/>
      <c r="C305" s="223" t="s">
        <v>508</v>
      </c>
      <c r="D305" s="223" t="s">
        <v>160</v>
      </c>
      <c r="E305" s="224" t="s">
        <v>825</v>
      </c>
      <c r="F305" s="225" t="s">
        <v>826</v>
      </c>
      <c r="G305" s="226" t="s">
        <v>488</v>
      </c>
      <c r="H305" s="227">
        <v>42</v>
      </c>
      <c r="I305" s="228"/>
      <c r="J305" s="229">
        <f>ROUND(I305*H305,2)</f>
        <v>0</v>
      </c>
      <c r="K305" s="225" t="s">
        <v>164</v>
      </c>
      <c r="L305" s="73"/>
      <c r="M305" s="230" t="s">
        <v>37</v>
      </c>
      <c r="N305" s="231" t="s">
        <v>51</v>
      </c>
      <c r="O305" s="48"/>
      <c r="P305" s="232">
        <f>O305*H305</f>
        <v>0</v>
      </c>
      <c r="Q305" s="232">
        <v>0</v>
      </c>
      <c r="R305" s="232">
        <f>Q305*H305</f>
        <v>0</v>
      </c>
      <c r="S305" s="232">
        <v>0</v>
      </c>
      <c r="T305" s="233">
        <f>S305*H305</f>
        <v>0</v>
      </c>
      <c r="AR305" s="24" t="s">
        <v>165</v>
      </c>
      <c r="AT305" s="24" t="s">
        <v>160</v>
      </c>
      <c r="AU305" s="24" t="s">
        <v>90</v>
      </c>
      <c r="AY305" s="24" t="s">
        <v>158</v>
      </c>
      <c r="BE305" s="234">
        <f>IF(N305="základní",J305,0)</f>
        <v>0</v>
      </c>
      <c r="BF305" s="234">
        <f>IF(N305="snížená",J305,0)</f>
        <v>0</v>
      </c>
      <c r="BG305" s="234">
        <f>IF(N305="zákl. přenesená",J305,0)</f>
        <v>0</v>
      </c>
      <c r="BH305" s="234">
        <f>IF(N305="sníž. přenesená",J305,0)</f>
        <v>0</v>
      </c>
      <c r="BI305" s="234">
        <f>IF(N305="nulová",J305,0)</f>
        <v>0</v>
      </c>
      <c r="BJ305" s="24" t="s">
        <v>88</v>
      </c>
      <c r="BK305" s="234">
        <f>ROUND(I305*H305,2)</f>
        <v>0</v>
      </c>
      <c r="BL305" s="24" t="s">
        <v>165</v>
      </c>
      <c r="BM305" s="24" t="s">
        <v>827</v>
      </c>
    </row>
    <row r="306" s="1" customFormat="1">
      <c r="B306" s="47"/>
      <c r="C306" s="75"/>
      <c r="D306" s="235" t="s">
        <v>167</v>
      </c>
      <c r="E306" s="75"/>
      <c r="F306" s="236" t="s">
        <v>527</v>
      </c>
      <c r="G306" s="75"/>
      <c r="H306" s="75"/>
      <c r="I306" s="193"/>
      <c r="J306" s="75"/>
      <c r="K306" s="75"/>
      <c r="L306" s="73"/>
      <c r="M306" s="237"/>
      <c r="N306" s="48"/>
      <c r="O306" s="48"/>
      <c r="P306" s="48"/>
      <c r="Q306" s="48"/>
      <c r="R306" s="48"/>
      <c r="S306" s="48"/>
      <c r="T306" s="96"/>
      <c r="AT306" s="24" t="s">
        <v>167</v>
      </c>
      <c r="AU306" s="24" t="s">
        <v>90</v>
      </c>
    </row>
    <row r="307" s="13" customFormat="1">
      <c r="B307" s="260"/>
      <c r="C307" s="261"/>
      <c r="D307" s="235" t="s">
        <v>169</v>
      </c>
      <c r="E307" s="262" t="s">
        <v>37</v>
      </c>
      <c r="F307" s="263" t="s">
        <v>828</v>
      </c>
      <c r="G307" s="261"/>
      <c r="H307" s="262" t="s">
        <v>37</v>
      </c>
      <c r="I307" s="264"/>
      <c r="J307" s="261"/>
      <c r="K307" s="261"/>
      <c r="L307" s="265"/>
      <c r="M307" s="266"/>
      <c r="N307" s="267"/>
      <c r="O307" s="267"/>
      <c r="P307" s="267"/>
      <c r="Q307" s="267"/>
      <c r="R307" s="267"/>
      <c r="S307" s="267"/>
      <c r="T307" s="268"/>
      <c r="AT307" s="269" t="s">
        <v>169</v>
      </c>
      <c r="AU307" s="269" t="s">
        <v>90</v>
      </c>
      <c r="AV307" s="13" t="s">
        <v>88</v>
      </c>
      <c r="AW307" s="13" t="s">
        <v>43</v>
      </c>
      <c r="AX307" s="13" t="s">
        <v>80</v>
      </c>
      <c r="AY307" s="269" t="s">
        <v>158</v>
      </c>
    </row>
    <row r="308" s="11" customFormat="1">
      <c r="B308" s="238"/>
      <c r="C308" s="239"/>
      <c r="D308" s="235" t="s">
        <v>169</v>
      </c>
      <c r="E308" s="240" t="s">
        <v>37</v>
      </c>
      <c r="F308" s="241" t="s">
        <v>829</v>
      </c>
      <c r="G308" s="239"/>
      <c r="H308" s="242">
        <v>42</v>
      </c>
      <c r="I308" s="243"/>
      <c r="J308" s="239"/>
      <c r="K308" s="239"/>
      <c r="L308" s="244"/>
      <c r="M308" s="245"/>
      <c r="N308" s="246"/>
      <c r="O308" s="246"/>
      <c r="P308" s="246"/>
      <c r="Q308" s="246"/>
      <c r="R308" s="246"/>
      <c r="S308" s="246"/>
      <c r="T308" s="247"/>
      <c r="AT308" s="248" t="s">
        <v>169</v>
      </c>
      <c r="AU308" s="248" t="s">
        <v>90</v>
      </c>
      <c r="AV308" s="11" t="s">
        <v>90</v>
      </c>
      <c r="AW308" s="11" t="s">
        <v>43</v>
      </c>
      <c r="AX308" s="11" t="s">
        <v>88</v>
      </c>
      <c r="AY308" s="248" t="s">
        <v>158</v>
      </c>
    </row>
    <row r="309" s="1" customFormat="1" ht="16.5" customHeight="1">
      <c r="B309" s="47"/>
      <c r="C309" s="281" t="s">
        <v>517</v>
      </c>
      <c r="D309" s="281" t="s">
        <v>406</v>
      </c>
      <c r="E309" s="282" t="s">
        <v>830</v>
      </c>
      <c r="F309" s="283" t="s">
        <v>831</v>
      </c>
      <c r="G309" s="284" t="s">
        <v>488</v>
      </c>
      <c r="H309" s="285">
        <v>42.420000000000002</v>
      </c>
      <c r="I309" s="286"/>
      <c r="J309" s="287">
        <f>ROUND(I309*H309,2)</f>
        <v>0</v>
      </c>
      <c r="K309" s="283" t="s">
        <v>164</v>
      </c>
      <c r="L309" s="288"/>
      <c r="M309" s="289" t="s">
        <v>37</v>
      </c>
      <c r="N309" s="290" t="s">
        <v>51</v>
      </c>
      <c r="O309" s="48"/>
      <c r="P309" s="232">
        <f>O309*H309</f>
        <v>0</v>
      </c>
      <c r="Q309" s="232">
        <v>0.00117</v>
      </c>
      <c r="R309" s="232">
        <f>Q309*H309</f>
        <v>0.049631400000000006</v>
      </c>
      <c r="S309" s="232">
        <v>0</v>
      </c>
      <c r="T309" s="233">
        <f>S309*H309</f>
        <v>0</v>
      </c>
      <c r="AR309" s="24" t="s">
        <v>224</v>
      </c>
      <c r="AT309" s="24" t="s">
        <v>406</v>
      </c>
      <c r="AU309" s="24" t="s">
        <v>90</v>
      </c>
      <c r="AY309" s="24" t="s">
        <v>158</v>
      </c>
      <c r="BE309" s="234">
        <f>IF(N309="základní",J309,0)</f>
        <v>0</v>
      </c>
      <c r="BF309" s="234">
        <f>IF(N309="snížená",J309,0)</f>
        <v>0</v>
      </c>
      <c r="BG309" s="234">
        <f>IF(N309="zákl. přenesená",J309,0)</f>
        <v>0</v>
      </c>
      <c r="BH309" s="234">
        <f>IF(N309="sníž. přenesená",J309,0)</f>
        <v>0</v>
      </c>
      <c r="BI309" s="234">
        <f>IF(N309="nulová",J309,0)</f>
        <v>0</v>
      </c>
      <c r="BJ309" s="24" t="s">
        <v>88</v>
      </c>
      <c r="BK309" s="234">
        <f>ROUND(I309*H309,2)</f>
        <v>0</v>
      </c>
      <c r="BL309" s="24" t="s">
        <v>165</v>
      </c>
      <c r="BM309" s="24" t="s">
        <v>832</v>
      </c>
    </row>
    <row r="310" s="11" customFormat="1">
      <c r="B310" s="238"/>
      <c r="C310" s="239"/>
      <c r="D310" s="235" t="s">
        <v>169</v>
      </c>
      <c r="E310" s="239"/>
      <c r="F310" s="241" t="s">
        <v>833</v>
      </c>
      <c r="G310" s="239"/>
      <c r="H310" s="242">
        <v>42.420000000000002</v>
      </c>
      <c r="I310" s="243"/>
      <c r="J310" s="239"/>
      <c r="K310" s="239"/>
      <c r="L310" s="244"/>
      <c r="M310" s="245"/>
      <c r="N310" s="246"/>
      <c r="O310" s="246"/>
      <c r="P310" s="246"/>
      <c r="Q310" s="246"/>
      <c r="R310" s="246"/>
      <c r="S310" s="246"/>
      <c r="T310" s="247"/>
      <c r="AT310" s="248" t="s">
        <v>169</v>
      </c>
      <c r="AU310" s="248" t="s">
        <v>90</v>
      </c>
      <c r="AV310" s="11" t="s">
        <v>90</v>
      </c>
      <c r="AW310" s="11" t="s">
        <v>6</v>
      </c>
      <c r="AX310" s="11" t="s">
        <v>88</v>
      </c>
      <c r="AY310" s="248" t="s">
        <v>158</v>
      </c>
    </row>
    <row r="311" s="1" customFormat="1" ht="25.5" customHeight="1">
      <c r="B311" s="47"/>
      <c r="C311" s="223" t="s">
        <v>523</v>
      </c>
      <c r="D311" s="223" t="s">
        <v>160</v>
      </c>
      <c r="E311" s="224" t="s">
        <v>834</v>
      </c>
      <c r="F311" s="225" t="s">
        <v>835</v>
      </c>
      <c r="G311" s="226" t="s">
        <v>488</v>
      </c>
      <c r="H311" s="227">
        <v>21</v>
      </c>
      <c r="I311" s="228"/>
      <c r="J311" s="229">
        <f>ROUND(I311*H311,2)</f>
        <v>0</v>
      </c>
      <c r="K311" s="225" t="s">
        <v>164</v>
      </c>
      <c r="L311" s="73"/>
      <c r="M311" s="230" t="s">
        <v>37</v>
      </c>
      <c r="N311" s="231" t="s">
        <v>51</v>
      </c>
      <c r="O311" s="48"/>
      <c r="P311" s="232">
        <f>O311*H311</f>
        <v>0</v>
      </c>
      <c r="Q311" s="232">
        <v>0.00010000000000000001</v>
      </c>
      <c r="R311" s="232">
        <f>Q311*H311</f>
        <v>0.0021000000000000003</v>
      </c>
      <c r="S311" s="232">
        <v>0</v>
      </c>
      <c r="T311" s="233">
        <f>S311*H311</f>
        <v>0</v>
      </c>
      <c r="AR311" s="24" t="s">
        <v>165</v>
      </c>
      <c r="AT311" s="24" t="s">
        <v>160</v>
      </c>
      <c r="AU311" s="24" t="s">
        <v>90</v>
      </c>
      <c r="AY311" s="24" t="s">
        <v>158</v>
      </c>
      <c r="BE311" s="234">
        <f>IF(N311="základní",J311,0)</f>
        <v>0</v>
      </c>
      <c r="BF311" s="234">
        <f>IF(N311="snížená",J311,0)</f>
        <v>0</v>
      </c>
      <c r="BG311" s="234">
        <f>IF(N311="zákl. přenesená",J311,0)</f>
        <v>0</v>
      </c>
      <c r="BH311" s="234">
        <f>IF(N311="sníž. přenesená",J311,0)</f>
        <v>0</v>
      </c>
      <c r="BI311" s="234">
        <f>IF(N311="nulová",J311,0)</f>
        <v>0</v>
      </c>
      <c r="BJ311" s="24" t="s">
        <v>88</v>
      </c>
      <c r="BK311" s="234">
        <f>ROUND(I311*H311,2)</f>
        <v>0</v>
      </c>
      <c r="BL311" s="24" t="s">
        <v>165</v>
      </c>
      <c r="BM311" s="24" t="s">
        <v>836</v>
      </c>
    </row>
    <row r="312" s="1" customFormat="1">
      <c r="B312" s="47"/>
      <c r="C312" s="75"/>
      <c r="D312" s="235" t="s">
        <v>167</v>
      </c>
      <c r="E312" s="75"/>
      <c r="F312" s="236" t="s">
        <v>527</v>
      </c>
      <c r="G312" s="75"/>
      <c r="H312" s="75"/>
      <c r="I312" s="193"/>
      <c r="J312" s="75"/>
      <c r="K312" s="75"/>
      <c r="L312" s="73"/>
      <c r="M312" s="237"/>
      <c r="N312" s="48"/>
      <c r="O312" s="48"/>
      <c r="P312" s="48"/>
      <c r="Q312" s="48"/>
      <c r="R312" s="48"/>
      <c r="S312" s="48"/>
      <c r="T312" s="96"/>
      <c r="AT312" s="24" t="s">
        <v>167</v>
      </c>
      <c r="AU312" s="24" t="s">
        <v>90</v>
      </c>
    </row>
    <row r="313" s="11" customFormat="1">
      <c r="B313" s="238"/>
      <c r="C313" s="239"/>
      <c r="D313" s="235" t="s">
        <v>169</v>
      </c>
      <c r="E313" s="240" t="s">
        <v>37</v>
      </c>
      <c r="F313" s="241" t="s">
        <v>9</v>
      </c>
      <c r="G313" s="239"/>
      <c r="H313" s="242">
        <v>21</v>
      </c>
      <c r="I313" s="243"/>
      <c r="J313" s="239"/>
      <c r="K313" s="239"/>
      <c r="L313" s="244"/>
      <c r="M313" s="245"/>
      <c r="N313" s="246"/>
      <c r="O313" s="246"/>
      <c r="P313" s="246"/>
      <c r="Q313" s="246"/>
      <c r="R313" s="246"/>
      <c r="S313" s="246"/>
      <c r="T313" s="247"/>
      <c r="AT313" s="248" t="s">
        <v>169</v>
      </c>
      <c r="AU313" s="248" t="s">
        <v>90</v>
      </c>
      <c r="AV313" s="11" t="s">
        <v>90</v>
      </c>
      <c r="AW313" s="11" t="s">
        <v>43</v>
      </c>
      <c r="AX313" s="11" t="s">
        <v>88</v>
      </c>
      <c r="AY313" s="248" t="s">
        <v>158</v>
      </c>
    </row>
    <row r="314" s="1" customFormat="1" ht="16.5" customHeight="1">
      <c r="B314" s="47"/>
      <c r="C314" s="281" t="s">
        <v>528</v>
      </c>
      <c r="D314" s="281" t="s">
        <v>406</v>
      </c>
      <c r="E314" s="282" t="s">
        <v>837</v>
      </c>
      <c r="F314" s="283" t="s">
        <v>838</v>
      </c>
      <c r="G314" s="284" t="s">
        <v>488</v>
      </c>
      <c r="H314" s="285">
        <v>21.210000000000001</v>
      </c>
      <c r="I314" s="286"/>
      <c r="J314" s="287">
        <f>ROUND(I314*H314,2)</f>
        <v>0</v>
      </c>
      <c r="K314" s="283" t="s">
        <v>164</v>
      </c>
      <c r="L314" s="288"/>
      <c r="M314" s="289" t="s">
        <v>37</v>
      </c>
      <c r="N314" s="290" t="s">
        <v>51</v>
      </c>
      <c r="O314" s="48"/>
      <c r="P314" s="232">
        <f>O314*H314</f>
        <v>0</v>
      </c>
      <c r="Q314" s="232">
        <v>0.00114</v>
      </c>
      <c r="R314" s="232">
        <f>Q314*H314</f>
        <v>0.0241794</v>
      </c>
      <c r="S314" s="232">
        <v>0</v>
      </c>
      <c r="T314" s="233">
        <f>S314*H314</f>
        <v>0</v>
      </c>
      <c r="AR314" s="24" t="s">
        <v>224</v>
      </c>
      <c r="AT314" s="24" t="s">
        <v>406</v>
      </c>
      <c r="AU314" s="24" t="s">
        <v>90</v>
      </c>
      <c r="AY314" s="24" t="s">
        <v>158</v>
      </c>
      <c r="BE314" s="234">
        <f>IF(N314="základní",J314,0)</f>
        <v>0</v>
      </c>
      <c r="BF314" s="234">
        <f>IF(N314="snížená",J314,0)</f>
        <v>0</v>
      </c>
      <c r="BG314" s="234">
        <f>IF(N314="zákl. přenesená",J314,0)</f>
        <v>0</v>
      </c>
      <c r="BH314" s="234">
        <f>IF(N314="sníž. přenesená",J314,0)</f>
        <v>0</v>
      </c>
      <c r="BI314" s="234">
        <f>IF(N314="nulová",J314,0)</f>
        <v>0</v>
      </c>
      <c r="BJ314" s="24" t="s">
        <v>88</v>
      </c>
      <c r="BK314" s="234">
        <f>ROUND(I314*H314,2)</f>
        <v>0</v>
      </c>
      <c r="BL314" s="24" t="s">
        <v>165</v>
      </c>
      <c r="BM314" s="24" t="s">
        <v>839</v>
      </c>
    </row>
    <row r="315" s="11" customFormat="1">
      <c r="B315" s="238"/>
      <c r="C315" s="239"/>
      <c r="D315" s="235" t="s">
        <v>169</v>
      </c>
      <c r="E315" s="239"/>
      <c r="F315" s="241" t="s">
        <v>840</v>
      </c>
      <c r="G315" s="239"/>
      <c r="H315" s="242">
        <v>21.210000000000001</v>
      </c>
      <c r="I315" s="243"/>
      <c r="J315" s="239"/>
      <c r="K315" s="239"/>
      <c r="L315" s="244"/>
      <c r="M315" s="245"/>
      <c r="N315" s="246"/>
      <c r="O315" s="246"/>
      <c r="P315" s="246"/>
      <c r="Q315" s="246"/>
      <c r="R315" s="246"/>
      <c r="S315" s="246"/>
      <c r="T315" s="247"/>
      <c r="AT315" s="248" t="s">
        <v>169</v>
      </c>
      <c r="AU315" s="248" t="s">
        <v>90</v>
      </c>
      <c r="AV315" s="11" t="s">
        <v>90</v>
      </c>
      <c r="AW315" s="11" t="s">
        <v>6</v>
      </c>
      <c r="AX315" s="11" t="s">
        <v>88</v>
      </c>
      <c r="AY315" s="248" t="s">
        <v>158</v>
      </c>
    </row>
    <row r="316" s="1" customFormat="1" ht="25.5" customHeight="1">
      <c r="B316" s="47"/>
      <c r="C316" s="223" t="s">
        <v>533</v>
      </c>
      <c r="D316" s="223" t="s">
        <v>160</v>
      </c>
      <c r="E316" s="224" t="s">
        <v>841</v>
      </c>
      <c r="F316" s="225" t="s">
        <v>842</v>
      </c>
      <c r="G316" s="226" t="s">
        <v>488</v>
      </c>
      <c r="H316" s="227">
        <v>21</v>
      </c>
      <c r="I316" s="228"/>
      <c r="J316" s="229">
        <f>ROUND(I316*H316,2)</f>
        <v>0</v>
      </c>
      <c r="K316" s="225" t="s">
        <v>164</v>
      </c>
      <c r="L316" s="73"/>
      <c r="M316" s="230" t="s">
        <v>37</v>
      </c>
      <c r="N316" s="231" t="s">
        <v>51</v>
      </c>
      <c r="O316" s="48"/>
      <c r="P316" s="232">
        <f>O316*H316</f>
        <v>0</v>
      </c>
      <c r="Q316" s="232">
        <v>1.0000000000000001E-05</v>
      </c>
      <c r="R316" s="232">
        <f>Q316*H316</f>
        <v>0.00021000000000000001</v>
      </c>
      <c r="S316" s="232">
        <v>0</v>
      </c>
      <c r="T316" s="233">
        <f>S316*H316</f>
        <v>0</v>
      </c>
      <c r="AR316" s="24" t="s">
        <v>165</v>
      </c>
      <c r="AT316" s="24" t="s">
        <v>160</v>
      </c>
      <c r="AU316" s="24" t="s">
        <v>90</v>
      </c>
      <c r="AY316" s="24" t="s">
        <v>158</v>
      </c>
      <c r="BE316" s="234">
        <f>IF(N316="základní",J316,0)</f>
        <v>0</v>
      </c>
      <c r="BF316" s="234">
        <f>IF(N316="snížená",J316,0)</f>
        <v>0</v>
      </c>
      <c r="BG316" s="234">
        <f>IF(N316="zákl. přenesená",J316,0)</f>
        <v>0</v>
      </c>
      <c r="BH316" s="234">
        <f>IF(N316="sníž. přenesená",J316,0)</f>
        <v>0</v>
      </c>
      <c r="BI316" s="234">
        <f>IF(N316="nulová",J316,0)</f>
        <v>0</v>
      </c>
      <c r="BJ316" s="24" t="s">
        <v>88</v>
      </c>
      <c r="BK316" s="234">
        <f>ROUND(I316*H316,2)</f>
        <v>0</v>
      </c>
      <c r="BL316" s="24" t="s">
        <v>165</v>
      </c>
      <c r="BM316" s="24" t="s">
        <v>843</v>
      </c>
    </row>
    <row r="317" s="1" customFormat="1">
      <c r="B317" s="47"/>
      <c r="C317" s="75"/>
      <c r="D317" s="235" t="s">
        <v>167</v>
      </c>
      <c r="E317" s="75"/>
      <c r="F317" s="236" t="s">
        <v>844</v>
      </c>
      <c r="G317" s="75"/>
      <c r="H317" s="75"/>
      <c r="I317" s="193"/>
      <c r="J317" s="75"/>
      <c r="K317" s="75"/>
      <c r="L317" s="73"/>
      <c r="M317" s="237"/>
      <c r="N317" s="48"/>
      <c r="O317" s="48"/>
      <c r="P317" s="48"/>
      <c r="Q317" s="48"/>
      <c r="R317" s="48"/>
      <c r="S317" s="48"/>
      <c r="T317" s="96"/>
      <c r="AT317" s="24" t="s">
        <v>167</v>
      </c>
      <c r="AU317" s="24" t="s">
        <v>90</v>
      </c>
    </row>
    <row r="318" s="11" customFormat="1">
      <c r="B318" s="238"/>
      <c r="C318" s="239"/>
      <c r="D318" s="235" t="s">
        <v>169</v>
      </c>
      <c r="E318" s="240" t="s">
        <v>37</v>
      </c>
      <c r="F318" s="241" t="s">
        <v>9</v>
      </c>
      <c r="G318" s="239"/>
      <c r="H318" s="242">
        <v>21</v>
      </c>
      <c r="I318" s="243"/>
      <c r="J318" s="239"/>
      <c r="K318" s="239"/>
      <c r="L318" s="244"/>
      <c r="M318" s="245"/>
      <c r="N318" s="246"/>
      <c r="O318" s="246"/>
      <c r="P318" s="246"/>
      <c r="Q318" s="246"/>
      <c r="R318" s="246"/>
      <c r="S318" s="246"/>
      <c r="T318" s="247"/>
      <c r="AT318" s="248" t="s">
        <v>169</v>
      </c>
      <c r="AU318" s="248" t="s">
        <v>90</v>
      </c>
      <c r="AV318" s="11" t="s">
        <v>90</v>
      </c>
      <c r="AW318" s="11" t="s">
        <v>43</v>
      </c>
      <c r="AX318" s="11" t="s">
        <v>88</v>
      </c>
      <c r="AY318" s="248" t="s">
        <v>158</v>
      </c>
    </row>
    <row r="319" s="1" customFormat="1" ht="16.5" customHeight="1">
      <c r="B319" s="47"/>
      <c r="C319" s="223" t="s">
        <v>537</v>
      </c>
      <c r="D319" s="223" t="s">
        <v>160</v>
      </c>
      <c r="E319" s="224" t="s">
        <v>845</v>
      </c>
      <c r="F319" s="225" t="s">
        <v>846</v>
      </c>
      <c r="G319" s="226" t="s">
        <v>545</v>
      </c>
      <c r="H319" s="227">
        <v>21</v>
      </c>
      <c r="I319" s="228"/>
      <c r="J319" s="229">
        <f>ROUND(I319*H319,2)</f>
        <v>0</v>
      </c>
      <c r="K319" s="225" t="s">
        <v>164</v>
      </c>
      <c r="L319" s="73"/>
      <c r="M319" s="230" t="s">
        <v>37</v>
      </c>
      <c r="N319" s="231" t="s">
        <v>51</v>
      </c>
      <c r="O319" s="48"/>
      <c r="P319" s="232">
        <f>O319*H319</f>
        <v>0</v>
      </c>
      <c r="Q319" s="232">
        <v>0.00018000000000000001</v>
      </c>
      <c r="R319" s="232">
        <f>Q319*H319</f>
        <v>0.0037800000000000004</v>
      </c>
      <c r="S319" s="232">
        <v>0</v>
      </c>
      <c r="T319" s="233">
        <f>S319*H319</f>
        <v>0</v>
      </c>
      <c r="AR319" s="24" t="s">
        <v>165</v>
      </c>
      <c r="AT319" s="24" t="s">
        <v>160</v>
      </c>
      <c r="AU319" s="24" t="s">
        <v>90</v>
      </c>
      <c r="AY319" s="24" t="s">
        <v>158</v>
      </c>
      <c r="BE319" s="234">
        <f>IF(N319="základní",J319,0)</f>
        <v>0</v>
      </c>
      <c r="BF319" s="234">
        <f>IF(N319="snížená",J319,0)</f>
        <v>0</v>
      </c>
      <c r="BG319" s="234">
        <f>IF(N319="zákl. přenesená",J319,0)</f>
        <v>0</v>
      </c>
      <c r="BH319" s="234">
        <f>IF(N319="sníž. přenesená",J319,0)</f>
        <v>0</v>
      </c>
      <c r="BI319" s="234">
        <f>IF(N319="nulová",J319,0)</f>
        <v>0</v>
      </c>
      <c r="BJ319" s="24" t="s">
        <v>88</v>
      </c>
      <c r="BK319" s="234">
        <f>ROUND(I319*H319,2)</f>
        <v>0</v>
      </c>
      <c r="BL319" s="24" t="s">
        <v>165</v>
      </c>
      <c r="BM319" s="24" t="s">
        <v>847</v>
      </c>
    </row>
    <row r="320" s="1" customFormat="1">
      <c r="B320" s="47"/>
      <c r="C320" s="75"/>
      <c r="D320" s="235" t="s">
        <v>167</v>
      </c>
      <c r="E320" s="75"/>
      <c r="F320" s="236" t="s">
        <v>547</v>
      </c>
      <c r="G320" s="75"/>
      <c r="H320" s="75"/>
      <c r="I320" s="193"/>
      <c r="J320" s="75"/>
      <c r="K320" s="75"/>
      <c r="L320" s="73"/>
      <c r="M320" s="237"/>
      <c r="N320" s="48"/>
      <c r="O320" s="48"/>
      <c r="P320" s="48"/>
      <c r="Q320" s="48"/>
      <c r="R320" s="48"/>
      <c r="S320" s="48"/>
      <c r="T320" s="96"/>
      <c r="AT320" s="24" t="s">
        <v>167</v>
      </c>
      <c r="AU320" s="24" t="s">
        <v>90</v>
      </c>
    </row>
    <row r="321" s="11" customFormat="1">
      <c r="B321" s="238"/>
      <c r="C321" s="239"/>
      <c r="D321" s="235" t="s">
        <v>169</v>
      </c>
      <c r="E321" s="240" t="s">
        <v>37</v>
      </c>
      <c r="F321" s="241" t="s">
        <v>9</v>
      </c>
      <c r="G321" s="239"/>
      <c r="H321" s="242">
        <v>21</v>
      </c>
      <c r="I321" s="243"/>
      <c r="J321" s="239"/>
      <c r="K321" s="239"/>
      <c r="L321" s="244"/>
      <c r="M321" s="245"/>
      <c r="N321" s="246"/>
      <c r="O321" s="246"/>
      <c r="P321" s="246"/>
      <c r="Q321" s="246"/>
      <c r="R321" s="246"/>
      <c r="S321" s="246"/>
      <c r="T321" s="247"/>
      <c r="AT321" s="248" t="s">
        <v>169</v>
      </c>
      <c r="AU321" s="248" t="s">
        <v>90</v>
      </c>
      <c r="AV321" s="11" t="s">
        <v>90</v>
      </c>
      <c r="AW321" s="11" t="s">
        <v>43</v>
      </c>
      <c r="AX321" s="11" t="s">
        <v>88</v>
      </c>
      <c r="AY321" s="248" t="s">
        <v>158</v>
      </c>
    </row>
    <row r="322" s="1" customFormat="1" ht="38.25" customHeight="1">
      <c r="B322" s="47"/>
      <c r="C322" s="223" t="s">
        <v>542</v>
      </c>
      <c r="D322" s="223" t="s">
        <v>160</v>
      </c>
      <c r="E322" s="224" t="s">
        <v>848</v>
      </c>
      <c r="F322" s="225" t="s">
        <v>849</v>
      </c>
      <c r="G322" s="226" t="s">
        <v>488</v>
      </c>
      <c r="H322" s="227">
        <v>21</v>
      </c>
      <c r="I322" s="228"/>
      <c r="J322" s="229">
        <f>ROUND(I322*H322,2)</f>
        <v>0</v>
      </c>
      <c r="K322" s="225" t="s">
        <v>164</v>
      </c>
      <c r="L322" s="73"/>
      <c r="M322" s="230" t="s">
        <v>37</v>
      </c>
      <c r="N322" s="231" t="s">
        <v>51</v>
      </c>
      <c r="O322" s="48"/>
      <c r="P322" s="232">
        <f>O322*H322</f>
        <v>0</v>
      </c>
      <c r="Q322" s="232">
        <v>0.10661</v>
      </c>
      <c r="R322" s="232">
        <f>Q322*H322</f>
        <v>2.23881</v>
      </c>
      <c r="S322" s="232">
        <v>0</v>
      </c>
      <c r="T322" s="233">
        <f>S322*H322</f>
        <v>0</v>
      </c>
      <c r="AR322" s="24" t="s">
        <v>165</v>
      </c>
      <c r="AT322" s="24" t="s">
        <v>160</v>
      </c>
      <c r="AU322" s="24" t="s">
        <v>90</v>
      </c>
      <c r="AY322" s="24" t="s">
        <v>158</v>
      </c>
      <c r="BE322" s="234">
        <f>IF(N322="základní",J322,0)</f>
        <v>0</v>
      </c>
      <c r="BF322" s="234">
        <f>IF(N322="snížená",J322,0)</f>
        <v>0</v>
      </c>
      <c r="BG322" s="234">
        <f>IF(N322="zákl. přenesená",J322,0)</f>
        <v>0</v>
      </c>
      <c r="BH322" s="234">
        <f>IF(N322="sníž. přenesená",J322,0)</f>
        <v>0</v>
      </c>
      <c r="BI322" s="234">
        <f>IF(N322="nulová",J322,0)</f>
        <v>0</v>
      </c>
      <c r="BJ322" s="24" t="s">
        <v>88</v>
      </c>
      <c r="BK322" s="234">
        <f>ROUND(I322*H322,2)</f>
        <v>0</v>
      </c>
      <c r="BL322" s="24" t="s">
        <v>165</v>
      </c>
      <c r="BM322" s="24" t="s">
        <v>850</v>
      </c>
    </row>
    <row r="323" s="1" customFormat="1">
      <c r="B323" s="47"/>
      <c r="C323" s="75"/>
      <c r="D323" s="235" t="s">
        <v>167</v>
      </c>
      <c r="E323" s="75"/>
      <c r="F323" s="236" t="s">
        <v>851</v>
      </c>
      <c r="G323" s="75"/>
      <c r="H323" s="75"/>
      <c r="I323" s="193"/>
      <c r="J323" s="75"/>
      <c r="K323" s="75"/>
      <c r="L323" s="73"/>
      <c r="M323" s="237"/>
      <c r="N323" s="48"/>
      <c r="O323" s="48"/>
      <c r="P323" s="48"/>
      <c r="Q323" s="48"/>
      <c r="R323" s="48"/>
      <c r="S323" s="48"/>
      <c r="T323" s="96"/>
      <c r="AT323" s="24" t="s">
        <v>167</v>
      </c>
      <c r="AU323" s="24" t="s">
        <v>90</v>
      </c>
    </row>
    <row r="324" s="11" customFormat="1">
      <c r="B324" s="238"/>
      <c r="C324" s="239"/>
      <c r="D324" s="235" t="s">
        <v>169</v>
      </c>
      <c r="E324" s="240" t="s">
        <v>37</v>
      </c>
      <c r="F324" s="241" t="s">
        <v>9</v>
      </c>
      <c r="G324" s="239"/>
      <c r="H324" s="242">
        <v>21</v>
      </c>
      <c r="I324" s="243"/>
      <c r="J324" s="239"/>
      <c r="K324" s="239"/>
      <c r="L324" s="244"/>
      <c r="M324" s="245"/>
      <c r="N324" s="246"/>
      <c r="O324" s="246"/>
      <c r="P324" s="246"/>
      <c r="Q324" s="246"/>
      <c r="R324" s="246"/>
      <c r="S324" s="246"/>
      <c r="T324" s="247"/>
      <c r="AT324" s="248" t="s">
        <v>169</v>
      </c>
      <c r="AU324" s="248" t="s">
        <v>90</v>
      </c>
      <c r="AV324" s="11" t="s">
        <v>90</v>
      </c>
      <c r="AW324" s="11" t="s">
        <v>43</v>
      </c>
      <c r="AX324" s="11" t="s">
        <v>88</v>
      </c>
      <c r="AY324" s="248" t="s">
        <v>158</v>
      </c>
    </row>
    <row r="325" s="1" customFormat="1" ht="25.5" customHeight="1">
      <c r="B325" s="47"/>
      <c r="C325" s="223" t="s">
        <v>550</v>
      </c>
      <c r="D325" s="223" t="s">
        <v>160</v>
      </c>
      <c r="E325" s="224" t="s">
        <v>852</v>
      </c>
      <c r="F325" s="225" t="s">
        <v>853</v>
      </c>
      <c r="G325" s="226" t="s">
        <v>488</v>
      </c>
      <c r="H325" s="227">
        <v>21</v>
      </c>
      <c r="I325" s="228"/>
      <c r="J325" s="229">
        <f>ROUND(I325*H325,2)</f>
        <v>0</v>
      </c>
      <c r="K325" s="225" t="s">
        <v>164</v>
      </c>
      <c r="L325" s="73"/>
      <c r="M325" s="230" t="s">
        <v>37</v>
      </c>
      <c r="N325" s="231" t="s">
        <v>51</v>
      </c>
      <c r="O325" s="48"/>
      <c r="P325" s="232">
        <f>O325*H325</f>
        <v>0</v>
      </c>
      <c r="Q325" s="232">
        <v>0.012120000000000001</v>
      </c>
      <c r="R325" s="232">
        <f>Q325*H325</f>
        <v>0.25452000000000002</v>
      </c>
      <c r="S325" s="232">
        <v>0</v>
      </c>
      <c r="T325" s="233">
        <f>S325*H325</f>
        <v>0</v>
      </c>
      <c r="AR325" s="24" t="s">
        <v>165</v>
      </c>
      <c r="AT325" s="24" t="s">
        <v>160</v>
      </c>
      <c r="AU325" s="24" t="s">
        <v>90</v>
      </c>
      <c r="AY325" s="24" t="s">
        <v>158</v>
      </c>
      <c r="BE325" s="234">
        <f>IF(N325="základní",J325,0)</f>
        <v>0</v>
      </c>
      <c r="BF325" s="234">
        <f>IF(N325="snížená",J325,0)</f>
        <v>0</v>
      </c>
      <c r="BG325" s="234">
        <f>IF(N325="zákl. přenesená",J325,0)</f>
        <v>0</v>
      </c>
      <c r="BH325" s="234">
        <f>IF(N325="sníž. přenesená",J325,0)</f>
        <v>0</v>
      </c>
      <c r="BI325" s="234">
        <f>IF(N325="nulová",J325,0)</f>
        <v>0</v>
      </c>
      <c r="BJ325" s="24" t="s">
        <v>88</v>
      </c>
      <c r="BK325" s="234">
        <f>ROUND(I325*H325,2)</f>
        <v>0</v>
      </c>
      <c r="BL325" s="24" t="s">
        <v>165</v>
      </c>
      <c r="BM325" s="24" t="s">
        <v>854</v>
      </c>
    </row>
    <row r="326" s="1" customFormat="1">
      <c r="B326" s="47"/>
      <c r="C326" s="75"/>
      <c r="D326" s="235" t="s">
        <v>167</v>
      </c>
      <c r="E326" s="75"/>
      <c r="F326" s="236" t="s">
        <v>851</v>
      </c>
      <c r="G326" s="75"/>
      <c r="H326" s="75"/>
      <c r="I326" s="193"/>
      <c r="J326" s="75"/>
      <c r="K326" s="75"/>
      <c r="L326" s="73"/>
      <c r="M326" s="237"/>
      <c r="N326" s="48"/>
      <c r="O326" s="48"/>
      <c r="P326" s="48"/>
      <c r="Q326" s="48"/>
      <c r="R326" s="48"/>
      <c r="S326" s="48"/>
      <c r="T326" s="96"/>
      <c r="AT326" s="24" t="s">
        <v>167</v>
      </c>
      <c r="AU326" s="24" t="s">
        <v>90</v>
      </c>
    </row>
    <row r="327" s="11" customFormat="1">
      <c r="B327" s="238"/>
      <c r="C327" s="239"/>
      <c r="D327" s="235" t="s">
        <v>169</v>
      </c>
      <c r="E327" s="240" t="s">
        <v>37</v>
      </c>
      <c r="F327" s="241" t="s">
        <v>9</v>
      </c>
      <c r="G327" s="239"/>
      <c r="H327" s="242">
        <v>21</v>
      </c>
      <c r="I327" s="243"/>
      <c r="J327" s="239"/>
      <c r="K327" s="239"/>
      <c r="L327" s="244"/>
      <c r="M327" s="245"/>
      <c r="N327" s="246"/>
      <c r="O327" s="246"/>
      <c r="P327" s="246"/>
      <c r="Q327" s="246"/>
      <c r="R327" s="246"/>
      <c r="S327" s="246"/>
      <c r="T327" s="247"/>
      <c r="AT327" s="248" t="s">
        <v>169</v>
      </c>
      <c r="AU327" s="248" t="s">
        <v>90</v>
      </c>
      <c r="AV327" s="11" t="s">
        <v>90</v>
      </c>
      <c r="AW327" s="11" t="s">
        <v>43</v>
      </c>
      <c r="AX327" s="11" t="s">
        <v>88</v>
      </c>
      <c r="AY327" s="248" t="s">
        <v>158</v>
      </c>
    </row>
    <row r="328" s="1" customFormat="1" ht="25.5" customHeight="1">
      <c r="B328" s="47"/>
      <c r="C328" s="223" t="s">
        <v>555</v>
      </c>
      <c r="D328" s="223" t="s">
        <v>160</v>
      </c>
      <c r="E328" s="224" t="s">
        <v>855</v>
      </c>
      <c r="F328" s="225" t="s">
        <v>856</v>
      </c>
      <c r="G328" s="226" t="s">
        <v>488</v>
      </c>
      <c r="H328" s="227">
        <v>21</v>
      </c>
      <c r="I328" s="228"/>
      <c r="J328" s="229">
        <f>ROUND(I328*H328,2)</f>
        <v>0</v>
      </c>
      <c r="K328" s="225" t="s">
        <v>164</v>
      </c>
      <c r="L328" s="73"/>
      <c r="M328" s="230" t="s">
        <v>37</v>
      </c>
      <c r="N328" s="231" t="s">
        <v>51</v>
      </c>
      <c r="O328" s="48"/>
      <c r="P328" s="232">
        <f>O328*H328</f>
        <v>0</v>
      </c>
      <c r="Q328" s="232">
        <v>0</v>
      </c>
      <c r="R328" s="232">
        <f>Q328*H328</f>
        <v>0</v>
      </c>
      <c r="S328" s="232">
        <v>0</v>
      </c>
      <c r="T328" s="233">
        <f>S328*H328</f>
        <v>0</v>
      </c>
      <c r="AR328" s="24" t="s">
        <v>165</v>
      </c>
      <c r="AT328" s="24" t="s">
        <v>160</v>
      </c>
      <c r="AU328" s="24" t="s">
        <v>90</v>
      </c>
      <c r="AY328" s="24" t="s">
        <v>158</v>
      </c>
      <c r="BE328" s="234">
        <f>IF(N328="základní",J328,0)</f>
        <v>0</v>
      </c>
      <c r="BF328" s="234">
        <f>IF(N328="snížená",J328,0)</f>
        <v>0</v>
      </c>
      <c r="BG328" s="234">
        <f>IF(N328="zákl. přenesená",J328,0)</f>
        <v>0</v>
      </c>
      <c r="BH328" s="234">
        <f>IF(N328="sníž. přenesená",J328,0)</f>
        <v>0</v>
      </c>
      <c r="BI328" s="234">
        <f>IF(N328="nulová",J328,0)</f>
        <v>0</v>
      </c>
      <c r="BJ328" s="24" t="s">
        <v>88</v>
      </c>
      <c r="BK328" s="234">
        <f>ROUND(I328*H328,2)</f>
        <v>0</v>
      </c>
      <c r="BL328" s="24" t="s">
        <v>165</v>
      </c>
      <c r="BM328" s="24" t="s">
        <v>857</v>
      </c>
    </row>
    <row r="329" s="1" customFormat="1">
      <c r="B329" s="47"/>
      <c r="C329" s="75"/>
      <c r="D329" s="235" t="s">
        <v>167</v>
      </c>
      <c r="E329" s="75"/>
      <c r="F329" s="236" t="s">
        <v>851</v>
      </c>
      <c r="G329" s="75"/>
      <c r="H329" s="75"/>
      <c r="I329" s="193"/>
      <c r="J329" s="75"/>
      <c r="K329" s="75"/>
      <c r="L329" s="73"/>
      <c r="M329" s="237"/>
      <c r="N329" s="48"/>
      <c r="O329" s="48"/>
      <c r="P329" s="48"/>
      <c r="Q329" s="48"/>
      <c r="R329" s="48"/>
      <c r="S329" s="48"/>
      <c r="T329" s="96"/>
      <c r="AT329" s="24" t="s">
        <v>167</v>
      </c>
      <c r="AU329" s="24" t="s">
        <v>90</v>
      </c>
    </row>
    <row r="330" s="11" customFormat="1">
      <c r="B330" s="238"/>
      <c r="C330" s="239"/>
      <c r="D330" s="235" t="s">
        <v>169</v>
      </c>
      <c r="E330" s="240" t="s">
        <v>37</v>
      </c>
      <c r="F330" s="241" t="s">
        <v>9</v>
      </c>
      <c r="G330" s="239"/>
      <c r="H330" s="242">
        <v>21</v>
      </c>
      <c r="I330" s="243"/>
      <c r="J330" s="239"/>
      <c r="K330" s="239"/>
      <c r="L330" s="244"/>
      <c r="M330" s="245"/>
      <c r="N330" s="246"/>
      <c r="O330" s="246"/>
      <c r="P330" s="246"/>
      <c r="Q330" s="246"/>
      <c r="R330" s="246"/>
      <c r="S330" s="246"/>
      <c r="T330" s="247"/>
      <c r="AT330" s="248" t="s">
        <v>169</v>
      </c>
      <c r="AU330" s="248" t="s">
        <v>90</v>
      </c>
      <c r="AV330" s="11" t="s">
        <v>90</v>
      </c>
      <c r="AW330" s="11" t="s">
        <v>43</v>
      </c>
      <c r="AX330" s="11" t="s">
        <v>88</v>
      </c>
      <c r="AY330" s="248" t="s">
        <v>158</v>
      </c>
    </row>
    <row r="331" s="1" customFormat="1" ht="38.25" customHeight="1">
      <c r="B331" s="47"/>
      <c r="C331" s="223" t="s">
        <v>560</v>
      </c>
      <c r="D331" s="223" t="s">
        <v>160</v>
      </c>
      <c r="E331" s="224" t="s">
        <v>858</v>
      </c>
      <c r="F331" s="225" t="s">
        <v>859</v>
      </c>
      <c r="G331" s="226" t="s">
        <v>488</v>
      </c>
      <c r="H331" s="227">
        <v>21</v>
      </c>
      <c r="I331" s="228"/>
      <c r="J331" s="229">
        <f>ROUND(I331*H331,2)</f>
        <v>0</v>
      </c>
      <c r="K331" s="225" t="s">
        <v>164</v>
      </c>
      <c r="L331" s="73"/>
      <c r="M331" s="230" t="s">
        <v>37</v>
      </c>
      <c r="N331" s="231" t="s">
        <v>51</v>
      </c>
      <c r="O331" s="48"/>
      <c r="P331" s="232">
        <f>O331*H331</f>
        <v>0</v>
      </c>
      <c r="Q331" s="232">
        <v>0.35248000000000002</v>
      </c>
      <c r="R331" s="232">
        <f>Q331*H331</f>
        <v>7.4020800000000007</v>
      </c>
      <c r="S331" s="232">
        <v>0</v>
      </c>
      <c r="T331" s="233">
        <f>S331*H331</f>
        <v>0</v>
      </c>
      <c r="AR331" s="24" t="s">
        <v>165</v>
      </c>
      <c r="AT331" s="24" t="s">
        <v>160</v>
      </c>
      <c r="AU331" s="24" t="s">
        <v>90</v>
      </c>
      <c r="AY331" s="24" t="s">
        <v>158</v>
      </c>
      <c r="BE331" s="234">
        <f>IF(N331="základní",J331,0)</f>
        <v>0</v>
      </c>
      <c r="BF331" s="234">
        <f>IF(N331="snížená",J331,0)</f>
        <v>0</v>
      </c>
      <c r="BG331" s="234">
        <f>IF(N331="zákl. přenesená",J331,0)</f>
        <v>0</v>
      </c>
      <c r="BH331" s="234">
        <f>IF(N331="sníž. přenesená",J331,0)</f>
        <v>0</v>
      </c>
      <c r="BI331" s="234">
        <f>IF(N331="nulová",J331,0)</f>
        <v>0</v>
      </c>
      <c r="BJ331" s="24" t="s">
        <v>88</v>
      </c>
      <c r="BK331" s="234">
        <f>ROUND(I331*H331,2)</f>
        <v>0</v>
      </c>
      <c r="BL331" s="24" t="s">
        <v>165</v>
      </c>
      <c r="BM331" s="24" t="s">
        <v>860</v>
      </c>
    </row>
    <row r="332" s="1" customFormat="1">
      <c r="B332" s="47"/>
      <c r="C332" s="75"/>
      <c r="D332" s="235" t="s">
        <v>167</v>
      </c>
      <c r="E332" s="75"/>
      <c r="F332" s="236" t="s">
        <v>851</v>
      </c>
      <c r="G332" s="75"/>
      <c r="H332" s="75"/>
      <c r="I332" s="193"/>
      <c r="J332" s="75"/>
      <c r="K332" s="75"/>
      <c r="L332" s="73"/>
      <c r="M332" s="237"/>
      <c r="N332" s="48"/>
      <c r="O332" s="48"/>
      <c r="P332" s="48"/>
      <c r="Q332" s="48"/>
      <c r="R332" s="48"/>
      <c r="S332" s="48"/>
      <c r="T332" s="96"/>
      <c r="AT332" s="24" t="s">
        <v>167</v>
      </c>
      <c r="AU332" s="24" t="s">
        <v>90</v>
      </c>
    </row>
    <row r="333" s="11" customFormat="1">
      <c r="B333" s="238"/>
      <c r="C333" s="239"/>
      <c r="D333" s="235" t="s">
        <v>169</v>
      </c>
      <c r="E333" s="240" t="s">
        <v>37</v>
      </c>
      <c r="F333" s="241" t="s">
        <v>9</v>
      </c>
      <c r="G333" s="239"/>
      <c r="H333" s="242">
        <v>21</v>
      </c>
      <c r="I333" s="243"/>
      <c r="J333" s="239"/>
      <c r="K333" s="239"/>
      <c r="L333" s="244"/>
      <c r="M333" s="245"/>
      <c r="N333" s="246"/>
      <c r="O333" s="246"/>
      <c r="P333" s="246"/>
      <c r="Q333" s="246"/>
      <c r="R333" s="246"/>
      <c r="S333" s="246"/>
      <c r="T333" s="247"/>
      <c r="AT333" s="248" t="s">
        <v>169</v>
      </c>
      <c r="AU333" s="248" t="s">
        <v>90</v>
      </c>
      <c r="AV333" s="11" t="s">
        <v>90</v>
      </c>
      <c r="AW333" s="11" t="s">
        <v>43</v>
      </c>
      <c r="AX333" s="11" t="s">
        <v>88</v>
      </c>
      <c r="AY333" s="248" t="s">
        <v>158</v>
      </c>
    </row>
    <row r="334" s="1" customFormat="1" ht="25.5" customHeight="1">
      <c r="B334" s="47"/>
      <c r="C334" s="223" t="s">
        <v>565</v>
      </c>
      <c r="D334" s="223" t="s">
        <v>160</v>
      </c>
      <c r="E334" s="224" t="s">
        <v>607</v>
      </c>
      <c r="F334" s="225" t="s">
        <v>608</v>
      </c>
      <c r="G334" s="226" t="s">
        <v>488</v>
      </c>
      <c r="H334" s="227">
        <v>8</v>
      </c>
      <c r="I334" s="228"/>
      <c r="J334" s="229">
        <f>ROUND(I334*H334,2)</f>
        <v>0</v>
      </c>
      <c r="K334" s="225" t="s">
        <v>164</v>
      </c>
      <c r="L334" s="73"/>
      <c r="M334" s="230" t="s">
        <v>37</v>
      </c>
      <c r="N334" s="231" t="s">
        <v>51</v>
      </c>
      <c r="O334" s="48"/>
      <c r="P334" s="232">
        <f>O334*H334</f>
        <v>0</v>
      </c>
      <c r="Q334" s="232">
        <v>0</v>
      </c>
      <c r="R334" s="232">
        <f>Q334*H334</f>
        <v>0</v>
      </c>
      <c r="S334" s="232">
        <v>0.20000000000000001</v>
      </c>
      <c r="T334" s="233">
        <f>S334*H334</f>
        <v>1.6000000000000001</v>
      </c>
      <c r="AR334" s="24" t="s">
        <v>165</v>
      </c>
      <c r="AT334" s="24" t="s">
        <v>160</v>
      </c>
      <c r="AU334" s="24" t="s">
        <v>90</v>
      </c>
      <c r="AY334" s="24" t="s">
        <v>158</v>
      </c>
      <c r="BE334" s="234">
        <f>IF(N334="základní",J334,0)</f>
        <v>0</v>
      </c>
      <c r="BF334" s="234">
        <f>IF(N334="snížená",J334,0)</f>
        <v>0</v>
      </c>
      <c r="BG334" s="234">
        <f>IF(N334="zákl. přenesená",J334,0)</f>
        <v>0</v>
      </c>
      <c r="BH334" s="234">
        <f>IF(N334="sníž. přenesená",J334,0)</f>
        <v>0</v>
      </c>
      <c r="BI334" s="234">
        <f>IF(N334="nulová",J334,0)</f>
        <v>0</v>
      </c>
      <c r="BJ334" s="24" t="s">
        <v>88</v>
      </c>
      <c r="BK334" s="234">
        <f>ROUND(I334*H334,2)</f>
        <v>0</v>
      </c>
      <c r="BL334" s="24" t="s">
        <v>165</v>
      </c>
      <c r="BM334" s="24" t="s">
        <v>861</v>
      </c>
    </row>
    <row r="335" s="11" customFormat="1">
      <c r="B335" s="238"/>
      <c r="C335" s="239"/>
      <c r="D335" s="235" t="s">
        <v>169</v>
      </c>
      <c r="E335" s="240" t="s">
        <v>37</v>
      </c>
      <c r="F335" s="241" t="s">
        <v>224</v>
      </c>
      <c r="G335" s="239"/>
      <c r="H335" s="242">
        <v>8</v>
      </c>
      <c r="I335" s="243"/>
      <c r="J335" s="239"/>
      <c r="K335" s="239"/>
      <c r="L335" s="244"/>
      <c r="M335" s="245"/>
      <c r="N335" s="246"/>
      <c r="O335" s="246"/>
      <c r="P335" s="246"/>
      <c r="Q335" s="246"/>
      <c r="R335" s="246"/>
      <c r="S335" s="246"/>
      <c r="T335" s="247"/>
      <c r="AT335" s="248" t="s">
        <v>169</v>
      </c>
      <c r="AU335" s="248" t="s">
        <v>90</v>
      </c>
      <c r="AV335" s="11" t="s">
        <v>90</v>
      </c>
      <c r="AW335" s="11" t="s">
        <v>43</v>
      </c>
      <c r="AX335" s="11" t="s">
        <v>88</v>
      </c>
      <c r="AY335" s="248" t="s">
        <v>158</v>
      </c>
    </row>
    <row r="336" s="1" customFormat="1" ht="16.5" customHeight="1">
      <c r="B336" s="47"/>
      <c r="C336" s="223" t="s">
        <v>569</v>
      </c>
      <c r="D336" s="223" t="s">
        <v>160</v>
      </c>
      <c r="E336" s="224" t="s">
        <v>615</v>
      </c>
      <c r="F336" s="225" t="s">
        <v>616</v>
      </c>
      <c r="G336" s="226" t="s">
        <v>202</v>
      </c>
      <c r="H336" s="227">
        <v>137</v>
      </c>
      <c r="I336" s="228"/>
      <c r="J336" s="229">
        <f>ROUND(I336*H336,2)</f>
        <v>0</v>
      </c>
      <c r="K336" s="225" t="s">
        <v>164</v>
      </c>
      <c r="L336" s="73"/>
      <c r="M336" s="230" t="s">
        <v>37</v>
      </c>
      <c r="N336" s="231" t="s">
        <v>51</v>
      </c>
      <c r="O336" s="48"/>
      <c r="P336" s="232">
        <f>O336*H336</f>
        <v>0</v>
      </c>
      <c r="Q336" s="232">
        <v>9.0000000000000006E-05</v>
      </c>
      <c r="R336" s="232">
        <f>Q336*H336</f>
        <v>0.012330000000000001</v>
      </c>
      <c r="S336" s="232">
        <v>0</v>
      </c>
      <c r="T336" s="233">
        <f>S336*H336</f>
        <v>0</v>
      </c>
      <c r="AR336" s="24" t="s">
        <v>165</v>
      </c>
      <c r="AT336" s="24" t="s">
        <v>160</v>
      </c>
      <c r="AU336" s="24" t="s">
        <v>90</v>
      </c>
      <c r="AY336" s="24" t="s">
        <v>158</v>
      </c>
      <c r="BE336" s="234">
        <f>IF(N336="základní",J336,0)</f>
        <v>0</v>
      </c>
      <c r="BF336" s="234">
        <f>IF(N336="snížená",J336,0)</f>
        <v>0</v>
      </c>
      <c r="BG336" s="234">
        <f>IF(N336="zákl. přenesená",J336,0)</f>
        <v>0</v>
      </c>
      <c r="BH336" s="234">
        <f>IF(N336="sníž. přenesená",J336,0)</f>
        <v>0</v>
      </c>
      <c r="BI336" s="234">
        <f>IF(N336="nulová",J336,0)</f>
        <v>0</v>
      </c>
      <c r="BJ336" s="24" t="s">
        <v>88</v>
      </c>
      <c r="BK336" s="234">
        <f>ROUND(I336*H336,2)</f>
        <v>0</v>
      </c>
      <c r="BL336" s="24" t="s">
        <v>165</v>
      </c>
      <c r="BM336" s="24" t="s">
        <v>862</v>
      </c>
    </row>
    <row r="337" s="11" customFormat="1">
      <c r="B337" s="238"/>
      <c r="C337" s="239"/>
      <c r="D337" s="235" t="s">
        <v>169</v>
      </c>
      <c r="E337" s="240" t="s">
        <v>37</v>
      </c>
      <c r="F337" s="241" t="s">
        <v>802</v>
      </c>
      <c r="G337" s="239"/>
      <c r="H337" s="242">
        <v>137</v>
      </c>
      <c r="I337" s="243"/>
      <c r="J337" s="239"/>
      <c r="K337" s="239"/>
      <c r="L337" s="244"/>
      <c r="M337" s="245"/>
      <c r="N337" s="246"/>
      <c r="O337" s="246"/>
      <c r="P337" s="246"/>
      <c r="Q337" s="246"/>
      <c r="R337" s="246"/>
      <c r="S337" s="246"/>
      <c r="T337" s="247"/>
      <c r="AT337" s="248" t="s">
        <v>169</v>
      </c>
      <c r="AU337" s="248" t="s">
        <v>90</v>
      </c>
      <c r="AV337" s="11" t="s">
        <v>90</v>
      </c>
      <c r="AW337" s="11" t="s">
        <v>43</v>
      </c>
      <c r="AX337" s="11" t="s">
        <v>88</v>
      </c>
      <c r="AY337" s="248" t="s">
        <v>158</v>
      </c>
    </row>
    <row r="338" s="10" customFormat="1" ht="29.88" customHeight="1">
      <c r="B338" s="207"/>
      <c r="C338" s="208"/>
      <c r="D338" s="209" t="s">
        <v>79</v>
      </c>
      <c r="E338" s="221" t="s">
        <v>228</v>
      </c>
      <c r="F338" s="221" t="s">
        <v>618</v>
      </c>
      <c r="G338" s="208"/>
      <c r="H338" s="208"/>
      <c r="I338" s="211"/>
      <c r="J338" s="222">
        <f>BK338</f>
        <v>0</v>
      </c>
      <c r="K338" s="208"/>
      <c r="L338" s="213"/>
      <c r="M338" s="214"/>
      <c r="N338" s="215"/>
      <c r="O338" s="215"/>
      <c r="P338" s="216">
        <f>SUM(P339:P348)</f>
        <v>0</v>
      </c>
      <c r="Q338" s="215"/>
      <c r="R338" s="216">
        <f>SUM(R339:R348)</f>
        <v>0</v>
      </c>
      <c r="S338" s="215"/>
      <c r="T338" s="217">
        <f>SUM(T339:T348)</f>
        <v>0</v>
      </c>
      <c r="AR338" s="218" t="s">
        <v>88</v>
      </c>
      <c r="AT338" s="219" t="s">
        <v>79</v>
      </c>
      <c r="AU338" s="219" t="s">
        <v>88</v>
      </c>
      <c r="AY338" s="218" t="s">
        <v>158</v>
      </c>
      <c r="BK338" s="220">
        <f>SUM(BK339:BK348)</f>
        <v>0</v>
      </c>
    </row>
    <row r="339" s="1" customFormat="1" ht="25.5" customHeight="1">
      <c r="B339" s="47"/>
      <c r="C339" s="223" t="s">
        <v>574</v>
      </c>
      <c r="D339" s="223" t="s">
        <v>160</v>
      </c>
      <c r="E339" s="224" t="s">
        <v>620</v>
      </c>
      <c r="F339" s="225" t="s">
        <v>621</v>
      </c>
      <c r="G339" s="226" t="s">
        <v>202</v>
      </c>
      <c r="H339" s="227">
        <v>119.5</v>
      </c>
      <c r="I339" s="228"/>
      <c r="J339" s="229">
        <f>ROUND(I339*H339,2)</f>
        <v>0</v>
      </c>
      <c r="K339" s="225" t="s">
        <v>164</v>
      </c>
      <c r="L339" s="73"/>
      <c r="M339" s="230" t="s">
        <v>37</v>
      </c>
      <c r="N339" s="231" t="s">
        <v>51</v>
      </c>
      <c r="O339" s="48"/>
      <c r="P339" s="232">
        <f>O339*H339</f>
        <v>0</v>
      </c>
      <c r="Q339" s="232">
        <v>0</v>
      </c>
      <c r="R339" s="232">
        <f>Q339*H339</f>
        <v>0</v>
      </c>
      <c r="S339" s="232">
        <v>0</v>
      </c>
      <c r="T339" s="233">
        <f>S339*H339</f>
        <v>0</v>
      </c>
      <c r="AR339" s="24" t="s">
        <v>165</v>
      </c>
      <c r="AT339" s="24" t="s">
        <v>160</v>
      </c>
      <c r="AU339" s="24" t="s">
        <v>90</v>
      </c>
      <c r="AY339" s="24" t="s">
        <v>158</v>
      </c>
      <c r="BE339" s="234">
        <f>IF(N339="základní",J339,0)</f>
        <v>0</v>
      </c>
      <c r="BF339" s="234">
        <f>IF(N339="snížená",J339,0)</f>
        <v>0</v>
      </c>
      <c r="BG339" s="234">
        <f>IF(N339="zákl. přenesená",J339,0)</f>
        <v>0</v>
      </c>
      <c r="BH339" s="234">
        <f>IF(N339="sníž. přenesená",J339,0)</f>
        <v>0</v>
      </c>
      <c r="BI339" s="234">
        <f>IF(N339="nulová",J339,0)</f>
        <v>0</v>
      </c>
      <c r="BJ339" s="24" t="s">
        <v>88</v>
      </c>
      <c r="BK339" s="234">
        <f>ROUND(I339*H339,2)</f>
        <v>0</v>
      </c>
      <c r="BL339" s="24" t="s">
        <v>165</v>
      </c>
      <c r="BM339" s="24" t="s">
        <v>863</v>
      </c>
    </row>
    <row r="340" s="1" customFormat="1">
      <c r="B340" s="47"/>
      <c r="C340" s="75"/>
      <c r="D340" s="235" t="s">
        <v>167</v>
      </c>
      <c r="E340" s="75"/>
      <c r="F340" s="236" t="s">
        <v>623</v>
      </c>
      <c r="G340" s="75"/>
      <c r="H340" s="75"/>
      <c r="I340" s="193"/>
      <c r="J340" s="75"/>
      <c r="K340" s="75"/>
      <c r="L340" s="73"/>
      <c r="M340" s="237"/>
      <c r="N340" s="48"/>
      <c r="O340" s="48"/>
      <c r="P340" s="48"/>
      <c r="Q340" s="48"/>
      <c r="R340" s="48"/>
      <c r="S340" s="48"/>
      <c r="T340" s="96"/>
      <c r="AT340" s="24" t="s">
        <v>167</v>
      </c>
      <c r="AU340" s="24" t="s">
        <v>90</v>
      </c>
    </row>
    <row r="341" s="11" customFormat="1">
      <c r="B341" s="238"/>
      <c r="C341" s="239"/>
      <c r="D341" s="235" t="s">
        <v>169</v>
      </c>
      <c r="E341" s="240" t="s">
        <v>37</v>
      </c>
      <c r="F341" s="241" t="s">
        <v>864</v>
      </c>
      <c r="G341" s="239"/>
      <c r="H341" s="242">
        <v>57</v>
      </c>
      <c r="I341" s="243"/>
      <c r="J341" s="239"/>
      <c r="K341" s="239"/>
      <c r="L341" s="244"/>
      <c r="M341" s="245"/>
      <c r="N341" s="246"/>
      <c r="O341" s="246"/>
      <c r="P341" s="246"/>
      <c r="Q341" s="246"/>
      <c r="R341" s="246"/>
      <c r="S341" s="246"/>
      <c r="T341" s="247"/>
      <c r="AT341" s="248" t="s">
        <v>169</v>
      </c>
      <c r="AU341" s="248" t="s">
        <v>90</v>
      </c>
      <c r="AV341" s="11" t="s">
        <v>90</v>
      </c>
      <c r="AW341" s="11" t="s">
        <v>43</v>
      </c>
      <c r="AX341" s="11" t="s">
        <v>80</v>
      </c>
      <c r="AY341" s="248" t="s">
        <v>158</v>
      </c>
    </row>
    <row r="342" s="11" customFormat="1">
      <c r="B342" s="238"/>
      <c r="C342" s="239"/>
      <c r="D342" s="235" t="s">
        <v>169</v>
      </c>
      <c r="E342" s="240" t="s">
        <v>37</v>
      </c>
      <c r="F342" s="241" t="s">
        <v>865</v>
      </c>
      <c r="G342" s="239"/>
      <c r="H342" s="242">
        <v>9.4000000000000004</v>
      </c>
      <c r="I342" s="243"/>
      <c r="J342" s="239"/>
      <c r="K342" s="239"/>
      <c r="L342" s="244"/>
      <c r="M342" s="245"/>
      <c r="N342" s="246"/>
      <c r="O342" s="246"/>
      <c r="P342" s="246"/>
      <c r="Q342" s="246"/>
      <c r="R342" s="246"/>
      <c r="S342" s="246"/>
      <c r="T342" s="247"/>
      <c r="AT342" s="248" t="s">
        <v>169</v>
      </c>
      <c r="AU342" s="248" t="s">
        <v>90</v>
      </c>
      <c r="AV342" s="11" t="s">
        <v>90</v>
      </c>
      <c r="AW342" s="11" t="s">
        <v>43</v>
      </c>
      <c r="AX342" s="11" t="s">
        <v>80</v>
      </c>
      <c r="AY342" s="248" t="s">
        <v>158</v>
      </c>
    </row>
    <row r="343" s="11" customFormat="1">
      <c r="B343" s="238"/>
      <c r="C343" s="239"/>
      <c r="D343" s="235" t="s">
        <v>169</v>
      </c>
      <c r="E343" s="240" t="s">
        <v>37</v>
      </c>
      <c r="F343" s="241" t="s">
        <v>866</v>
      </c>
      <c r="G343" s="239"/>
      <c r="H343" s="242">
        <v>53.100000000000001</v>
      </c>
      <c r="I343" s="243"/>
      <c r="J343" s="239"/>
      <c r="K343" s="239"/>
      <c r="L343" s="244"/>
      <c r="M343" s="245"/>
      <c r="N343" s="246"/>
      <c r="O343" s="246"/>
      <c r="P343" s="246"/>
      <c r="Q343" s="246"/>
      <c r="R343" s="246"/>
      <c r="S343" s="246"/>
      <c r="T343" s="247"/>
      <c r="AT343" s="248" t="s">
        <v>169</v>
      </c>
      <c r="AU343" s="248" t="s">
        <v>90</v>
      </c>
      <c r="AV343" s="11" t="s">
        <v>90</v>
      </c>
      <c r="AW343" s="11" t="s">
        <v>43</v>
      </c>
      <c r="AX343" s="11" t="s">
        <v>80</v>
      </c>
      <c r="AY343" s="248" t="s">
        <v>158</v>
      </c>
    </row>
    <row r="344" s="12" customFormat="1">
      <c r="B344" s="249"/>
      <c r="C344" s="250"/>
      <c r="D344" s="235" t="s">
        <v>169</v>
      </c>
      <c r="E344" s="251" t="s">
        <v>37</v>
      </c>
      <c r="F344" s="252" t="s">
        <v>180</v>
      </c>
      <c r="G344" s="250"/>
      <c r="H344" s="253">
        <v>119.5</v>
      </c>
      <c r="I344" s="254"/>
      <c r="J344" s="250"/>
      <c r="K344" s="250"/>
      <c r="L344" s="255"/>
      <c r="M344" s="256"/>
      <c r="N344" s="257"/>
      <c r="O344" s="257"/>
      <c r="P344" s="257"/>
      <c r="Q344" s="257"/>
      <c r="R344" s="257"/>
      <c r="S344" s="257"/>
      <c r="T344" s="258"/>
      <c r="AT344" s="259" t="s">
        <v>169</v>
      </c>
      <c r="AU344" s="259" t="s">
        <v>90</v>
      </c>
      <c r="AV344" s="12" t="s">
        <v>165</v>
      </c>
      <c r="AW344" s="12" t="s">
        <v>43</v>
      </c>
      <c r="AX344" s="12" t="s">
        <v>88</v>
      </c>
      <c r="AY344" s="259" t="s">
        <v>158</v>
      </c>
    </row>
    <row r="345" s="1" customFormat="1" ht="38.25" customHeight="1">
      <c r="B345" s="47"/>
      <c r="C345" s="223" t="s">
        <v>578</v>
      </c>
      <c r="D345" s="223" t="s">
        <v>160</v>
      </c>
      <c r="E345" s="224" t="s">
        <v>867</v>
      </c>
      <c r="F345" s="225" t="s">
        <v>868</v>
      </c>
      <c r="G345" s="226" t="s">
        <v>163</v>
      </c>
      <c r="H345" s="227">
        <v>10.5</v>
      </c>
      <c r="I345" s="228"/>
      <c r="J345" s="229">
        <f>ROUND(I345*H345,2)</f>
        <v>0</v>
      </c>
      <c r="K345" s="225" t="s">
        <v>164</v>
      </c>
      <c r="L345" s="73"/>
      <c r="M345" s="230" t="s">
        <v>37</v>
      </c>
      <c r="N345" s="231" t="s">
        <v>51</v>
      </c>
      <c r="O345" s="48"/>
      <c r="P345" s="232">
        <f>O345*H345</f>
        <v>0</v>
      </c>
      <c r="Q345" s="232">
        <v>0</v>
      </c>
      <c r="R345" s="232">
        <f>Q345*H345</f>
        <v>0</v>
      </c>
      <c r="S345" s="232">
        <v>0</v>
      </c>
      <c r="T345" s="233">
        <f>S345*H345</f>
        <v>0</v>
      </c>
      <c r="AR345" s="24" t="s">
        <v>165</v>
      </c>
      <c r="AT345" s="24" t="s">
        <v>160</v>
      </c>
      <c r="AU345" s="24" t="s">
        <v>90</v>
      </c>
      <c r="AY345" s="24" t="s">
        <v>158</v>
      </c>
      <c r="BE345" s="234">
        <f>IF(N345="základní",J345,0)</f>
        <v>0</v>
      </c>
      <c r="BF345" s="234">
        <f>IF(N345="snížená",J345,0)</f>
        <v>0</v>
      </c>
      <c r="BG345" s="234">
        <f>IF(N345="zákl. přenesená",J345,0)</f>
        <v>0</v>
      </c>
      <c r="BH345" s="234">
        <f>IF(N345="sníž. přenesená",J345,0)</f>
        <v>0</v>
      </c>
      <c r="BI345" s="234">
        <f>IF(N345="nulová",J345,0)</f>
        <v>0</v>
      </c>
      <c r="BJ345" s="24" t="s">
        <v>88</v>
      </c>
      <c r="BK345" s="234">
        <f>ROUND(I345*H345,2)</f>
        <v>0</v>
      </c>
      <c r="BL345" s="24" t="s">
        <v>165</v>
      </c>
      <c r="BM345" s="24" t="s">
        <v>869</v>
      </c>
    </row>
    <row r="346" s="1" customFormat="1">
      <c r="B346" s="47"/>
      <c r="C346" s="75"/>
      <c r="D346" s="235" t="s">
        <v>167</v>
      </c>
      <c r="E346" s="75"/>
      <c r="F346" s="236" t="s">
        <v>870</v>
      </c>
      <c r="G346" s="75"/>
      <c r="H346" s="75"/>
      <c r="I346" s="193"/>
      <c r="J346" s="75"/>
      <c r="K346" s="75"/>
      <c r="L346" s="73"/>
      <c r="M346" s="237"/>
      <c r="N346" s="48"/>
      <c r="O346" s="48"/>
      <c r="P346" s="48"/>
      <c r="Q346" s="48"/>
      <c r="R346" s="48"/>
      <c r="S346" s="48"/>
      <c r="T346" s="96"/>
      <c r="AT346" s="24" t="s">
        <v>167</v>
      </c>
      <c r="AU346" s="24" t="s">
        <v>90</v>
      </c>
    </row>
    <row r="347" s="11" customFormat="1">
      <c r="B347" s="238"/>
      <c r="C347" s="239"/>
      <c r="D347" s="235" t="s">
        <v>169</v>
      </c>
      <c r="E347" s="240" t="s">
        <v>37</v>
      </c>
      <c r="F347" s="241" t="s">
        <v>686</v>
      </c>
      <c r="G347" s="239"/>
      <c r="H347" s="242">
        <v>10.5</v>
      </c>
      <c r="I347" s="243"/>
      <c r="J347" s="239"/>
      <c r="K347" s="239"/>
      <c r="L347" s="244"/>
      <c r="M347" s="245"/>
      <c r="N347" s="246"/>
      <c r="O347" s="246"/>
      <c r="P347" s="246"/>
      <c r="Q347" s="246"/>
      <c r="R347" s="246"/>
      <c r="S347" s="246"/>
      <c r="T347" s="247"/>
      <c r="AT347" s="248" t="s">
        <v>169</v>
      </c>
      <c r="AU347" s="248" t="s">
        <v>90</v>
      </c>
      <c r="AV347" s="11" t="s">
        <v>90</v>
      </c>
      <c r="AW347" s="11" t="s">
        <v>43</v>
      </c>
      <c r="AX347" s="11" t="s">
        <v>80</v>
      </c>
      <c r="AY347" s="248" t="s">
        <v>158</v>
      </c>
    </row>
    <row r="348" s="12" customFormat="1">
      <c r="B348" s="249"/>
      <c r="C348" s="250"/>
      <c r="D348" s="235" t="s">
        <v>169</v>
      </c>
      <c r="E348" s="251" t="s">
        <v>37</v>
      </c>
      <c r="F348" s="252" t="s">
        <v>180</v>
      </c>
      <c r="G348" s="250"/>
      <c r="H348" s="253">
        <v>10.5</v>
      </c>
      <c r="I348" s="254"/>
      <c r="J348" s="250"/>
      <c r="K348" s="250"/>
      <c r="L348" s="255"/>
      <c r="M348" s="256"/>
      <c r="N348" s="257"/>
      <c r="O348" s="257"/>
      <c r="P348" s="257"/>
      <c r="Q348" s="257"/>
      <c r="R348" s="257"/>
      <c r="S348" s="257"/>
      <c r="T348" s="258"/>
      <c r="AT348" s="259" t="s">
        <v>169</v>
      </c>
      <c r="AU348" s="259" t="s">
        <v>90</v>
      </c>
      <c r="AV348" s="12" t="s">
        <v>165</v>
      </c>
      <c r="AW348" s="12" t="s">
        <v>43</v>
      </c>
      <c r="AX348" s="12" t="s">
        <v>88</v>
      </c>
      <c r="AY348" s="259" t="s">
        <v>158</v>
      </c>
    </row>
    <row r="349" s="10" customFormat="1" ht="29.88" customHeight="1">
      <c r="B349" s="207"/>
      <c r="C349" s="208"/>
      <c r="D349" s="209" t="s">
        <v>79</v>
      </c>
      <c r="E349" s="221" t="s">
        <v>627</v>
      </c>
      <c r="F349" s="221" t="s">
        <v>628</v>
      </c>
      <c r="G349" s="208"/>
      <c r="H349" s="208"/>
      <c r="I349" s="211"/>
      <c r="J349" s="222">
        <f>BK349</f>
        <v>0</v>
      </c>
      <c r="K349" s="208"/>
      <c r="L349" s="213"/>
      <c r="M349" s="214"/>
      <c r="N349" s="215"/>
      <c r="O349" s="215"/>
      <c r="P349" s="216">
        <f>SUM(P350:P369)</f>
        <v>0</v>
      </c>
      <c r="Q349" s="215"/>
      <c r="R349" s="216">
        <f>SUM(R350:R369)</f>
        <v>0</v>
      </c>
      <c r="S349" s="215"/>
      <c r="T349" s="217">
        <f>SUM(T350:T369)</f>
        <v>0</v>
      </c>
      <c r="AR349" s="218" t="s">
        <v>88</v>
      </c>
      <c r="AT349" s="219" t="s">
        <v>79</v>
      </c>
      <c r="AU349" s="219" t="s">
        <v>88</v>
      </c>
      <c r="AY349" s="218" t="s">
        <v>158</v>
      </c>
      <c r="BK349" s="220">
        <f>SUM(BK350:BK369)</f>
        <v>0</v>
      </c>
    </row>
    <row r="350" s="1" customFormat="1" ht="25.5" customHeight="1">
      <c r="B350" s="47"/>
      <c r="C350" s="223" t="s">
        <v>582</v>
      </c>
      <c r="D350" s="223" t="s">
        <v>160</v>
      </c>
      <c r="E350" s="224" t="s">
        <v>630</v>
      </c>
      <c r="F350" s="225" t="s">
        <v>631</v>
      </c>
      <c r="G350" s="226" t="s">
        <v>386</v>
      </c>
      <c r="H350" s="227">
        <v>96.510999999999996</v>
      </c>
      <c r="I350" s="228"/>
      <c r="J350" s="229">
        <f>ROUND(I350*H350,2)</f>
        <v>0</v>
      </c>
      <c r="K350" s="225" t="s">
        <v>164</v>
      </c>
      <c r="L350" s="73"/>
      <c r="M350" s="230" t="s">
        <v>37</v>
      </c>
      <c r="N350" s="231" t="s">
        <v>51</v>
      </c>
      <c r="O350" s="48"/>
      <c r="P350" s="232">
        <f>O350*H350</f>
        <v>0</v>
      </c>
      <c r="Q350" s="232">
        <v>0</v>
      </c>
      <c r="R350" s="232">
        <f>Q350*H350</f>
        <v>0</v>
      </c>
      <c r="S350" s="232">
        <v>0</v>
      </c>
      <c r="T350" s="233">
        <f>S350*H350</f>
        <v>0</v>
      </c>
      <c r="AR350" s="24" t="s">
        <v>165</v>
      </c>
      <c r="AT350" s="24" t="s">
        <v>160</v>
      </c>
      <c r="AU350" s="24" t="s">
        <v>90</v>
      </c>
      <c r="AY350" s="24" t="s">
        <v>158</v>
      </c>
      <c r="BE350" s="234">
        <f>IF(N350="základní",J350,0)</f>
        <v>0</v>
      </c>
      <c r="BF350" s="234">
        <f>IF(N350="snížená",J350,0)</f>
        <v>0</v>
      </c>
      <c r="BG350" s="234">
        <f>IF(N350="zákl. přenesená",J350,0)</f>
        <v>0</v>
      </c>
      <c r="BH350" s="234">
        <f>IF(N350="sníž. přenesená",J350,0)</f>
        <v>0</v>
      </c>
      <c r="BI350" s="234">
        <f>IF(N350="nulová",J350,0)</f>
        <v>0</v>
      </c>
      <c r="BJ350" s="24" t="s">
        <v>88</v>
      </c>
      <c r="BK350" s="234">
        <f>ROUND(I350*H350,2)</f>
        <v>0</v>
      </c>
      <c r="BL350" s="24" t="s">
        <v>165</v>
      </c>
      <c r="BM350" s="24" t="s">
        <v>871</v>
      </c>
    </row>
    <row r="351" s="1" customFormat="1">
      <c r="B351" s="47"/>
      <c r="C351" s="75"/>
      <c r="D351" s="235" t="s">
        <v>167</v>
      </c>
      <c r="E351" s="75"/>
      <c r="F351" s="236" t="s">
        <v>633</v>
      </c>
      <c r="G351" s="75"/>
      <c r="H351" s="75"/>
      <c r="I351" s="193"/>
      <c r="J351" s="75"/>
      <c r="K351" s="75"/>
      <c r="L351" s="73"/>
      <c r="M351" s="237"/>
      <c r="N351" s="48"/>
      <c r="O351" s="48"/>
      <c r="P351" s="48"/>
      <c r="Q351" s="48"/>
      <c r="R351" s="48"/>
      <c r="S351" s="48"/>
      <c r="T351" s="96"/>
      <c r="AT351" s="24" t="s">
        <v>167</v>
      </c>
      <c r="AU351" s="24" t="s">
        <v>90</v>
      </c>
    </row>
    <row r="352" s="1" customFormat="1" ht="25.5" customHeight="1">
      <c r="B352" s="47"/>
      <c r="C352" s="223" t="s">
        <v>587</v>
      </c>
      <c r="D352" s="223" t="s">
        <v>160</v>
      </c>
      <c r="E352" s="224" t="s">
        <v>635</v>
      </c>
      <c r="F352" s="225" t="s">
        <v>636</v>
      </c>
      <c r="G352" s="226" t="s">
        <v>386</v>
      </c>
      <c r="H352" s="227">
        <v>846.75900000000001</v>
      </c>
      <c r="I352" s="228"/>
      <c r="J352" s="229">
        <f>ROUND(I352*H352,2)</f>
        <v>0</v>
      </c>
      <c r="K352" s="225" t="s">
        <v>164</v>
      </c>
      <c r="L352" s="73"/>
      <c r="M352" s="230" t="s">
        <v>37</v>
      </c>
      <c r="N352" s="231" t="s">
        <v>51</v>
      </c>
      <c r="O352" s="48"/>
      <c r="P352" s="232">
        <f>O352*H352</f>
        <v>0</v>
      </c>
      <c r="Q352" s="232">
        <v>0</v>
      </c>
      <c r="R352" s="232">
        <f>Q352*H352</f>
        <v>0</v>
      </c>
      <c r="S352" s="232">
        <v>0</v>
      </c>
      <c r="T352" s="233">
        <f>S352*H352</f>
        <v>0</v>
      </c>
      <c r="AR352" s="24" t="s">
        <v>165</v>
      </c>
      <c r="AT352" s="24" t="s">
        <v>160</v>
      </c>
      <c r="AU352" s="24" t="s">
        <v>90</v>
      </c>
      <c r="AY352" s="24" t="s">
        <v>158</v>
      </c>
      <c r="BE352" s="234">
        <f>IF(N352="základní",J352,0)</f>
        <v>0</v>
      </c>
      <c r="BF352" s="234">
        <f>IF(N352="snížená",J352,0)</f>
        <v>0</v>
      </c>
      <c r="BG352" s="234">
        <f>IF(N352="zákl. přenesená",J352,0)</f>
        <v>0</v>
      </c>
      <c r="BH352" s="234">
        <f>IF(N352="sníž. přenesená",J352,0)</f>
        <v>0</v>
      </c>
      <c r="BI352" s="234">
        <f>IF(N352="nulová",J352,0)</f>
        <v>0</v>
      </c>
      <c r="BJ352" s="24" t="s">
        <v>88</v>
      </c>
      <c r="BK352" s="234">
        <f>ROUND(I352*H352,2)</f>
        <v>0</v>
      </c>
      <c r="BL352" s="24" t="s">
        <v>165</v>
      </c>
      <c r="BM352" s="24" t="s">
        <v>872</v>
      </c>
    </row>
    <row r="353" s="1" customFormat="1">
      <c r="B353" s="47"/>
      <c r="C353" s="75"/>
      <c r="D353" s="235" t="s">
        <v>167</v>
      </c>
      <c r="E353" s="75"/>
      <c r="F353" s="236" t="s">
        <v>633</v>
      </c>
      <c r="G353" s="75"/>
      <c r="H353" s="75"/>
      <c r="I353" s="193"/>
      <c r="J353" s="75"/>
      <c r="K353" s="75"/>
      <c r="L353" s="73"/>
      <c r="M353" s="237"/>
      <c r="N353" s="48"/>
      <c r="O353" s="48"/>
      <c r="P353" s="48"/>
      <c r="Q353" s="48"/>
      <c r="R353" s="48"/>
      <c r="S353" s="48"/>
      <c r="T353" s="96"/>
      <c r="AT353" s="24" t="s">
        <v>167</v>
      </c>
      <c r="AU353" s="24" t="s">
        <v>90</v>
      </c>
    </row>
    <row r="354" s="11" customFormat="1">
      <c r="B354" s="238"/>
      <c r="C354" s="239"/>
      <c r="D354" s="235" t="s">
        <v>169</v>
      </c>
      <c r="E354" s="240" t="s">
        <v>37</v>
      </c>
      <c r="F354" s="241" t="s">
        <v>873</v>
      </c>
      <c r="G354" s="239"/>
      <c r="H354" s="242">
        <v>2.73</v>
      </c>
      <c r="I354" s="243"/>
      <c r="J354" s="239"/>
      <c r="K354" s="239"/>
      <c r="L354" s="244"/>
      <c r="M354" s="245"/>
      <c r="N354" s="246"/>
      <c r="O354" s="246"/>
      <c r="P354" s="246"/>
      <c r="Q354" s="246"/>
      <c r="R354" s="246"/>
      <c r="S354" s="246"/>
      <c r="T354" s="247"/>
      <c r="AT354" s="248" t="s">
        <v>169</v>
      </c>
      <c r="AU354" s="248" t="s">
        <v>90</v>
      </c>
      <c r="AV354" s="11" t="s">
        <v>90</v>
      </c>
      <c r="AW354" s="11" t="s">
        <v>43</v>
      </c>
      <c r="AX354" s="11" t="s">
        <v>80</v>
      </c>
      <c r="AY354" s="248" t="s">
        <v>158</v>
      </c>
    </row>
    <row r="355" s="11" customFormat="1">
      <c r="B355" s="238"/>
      <c r="C355" s="239"/>
      <c r="D355" s="235" t="s">
        <v>169</v>
      </c>
      <c r="E355" s="240" t="s">
        <v>37</v>
      </c>
      <c r="F355" s="241" t="s">
        <v>874</v>
      </c>
      <c r="G355" s="239"/>
      <c r="H355" s="242">
        <v>268.11900000000003</v>
      </c>
      <c r="I355" s="243"/>
      <c r="J355" s="239"/>
      <c r="K355" s="239"/>
      <c r="L355" s="244"/>
      <c r="M355" s="245"/>
      <c r="N355" s="246"/>
      <c r="O355" s="246"/>
      <c r="P355" s="246"/>
      <c r="Q355" s="246"/>
      <c r="R355" s="246"/>
      <c r="S355" s="246"/>
      <c r="T355" s="247"/>
      <c r="AT355" s="248" t="s">
        <v>169</v>
      </c>
      <c r="AU355" s="248" t="s">
        <v>90</v>
      </c>
      <c r="AV355" s="11" t="s">
        <v>90</v>
      </c>
      <c r="AW355" s="11" t="s">
        <v>43</v>
      </c>
      <c r="AX355" s="11" t="s">
        <v>80</v>
      </c>
      <c r="AY355" s="248" t="s">
        <v>158</v>
      </c>
    </row>
    <row r="356" s="11" customFormat="1">
      <c r="B356" s="238"/>
      <c r="C356" s="239"/>
      <c r="D356" s="235" t="s">
        <v>169</v>
      </c>
      <c r="E356" s="240" t="s">
        <v>37</v>
      </c>
      <c r="F356" s="241" t="s">
        <v>875</v>
      </c>
      <c r="G356" s="239"/>
      <c r="H356" s="242">
        <v>339.30000000000001</v>
      </c>
      <c r="I356" s="243"/>
      <c r="J356" s="239"/>
      <c r="K356" s="239"/>
      <c r="L356" s="244"/>
      <c r="M356" s="245"/>
      <c r="N356" s="246"/>
      <c r="O356" s="246"/>
      <c r="P356" s="246"/>
      <c r="Q356" s="246"/>
      <c r="R356" s="246"/>
      <c r="S356" s="246"/>
      <c r="T356" s="247"/>
      <c r="AT356" s="248" t="s">
        <v>169</v>
      </c>
      <c r="AU356" s="248" t="s">
        <v>90</v>
      </c>
      <c r="AV356" s="11" t="s">
        <v>90</v>
      </c>
      <c r="AW356" s="11" t="s">
        <v>43</v>
      </c>
      <c r="AX356" s="11" t="s">
        <v>80</v>
      </c>
      <c r="AY356" s="248" t="s">
        <v>158</v>
      </c>
    </row>
    <row r="357" s="11" customFormat="1">
      <c r="B357" s="238"/>
      <c r="C357" s="239"/>
      <c r="D357" s="235" t="s">
        <v>169</v>
      </c>
      <c r="E357" s="240" t="s">
        <v>37</v>
      </c>
      <c r="F357" s="241" t="s">
        <v>876</v>
      </c>
      <c r="G357" s="239"/>
      <c r="H357" s="242">
        <v>236.61000000000001</v>
      </c>
      <c r="I357" s="243"/>
      <c r="J357" s="239"/>
      <c r="K357" s="239"/>
      <c r="L357" s="244"/>
      <c r="M357" s="245"/>
      <c r="N357" s="246"/>
      <c r="O357" s="246"/>
      <c r="P357" s="246"/>
      <c r="Q357" s="246"/>
      <c r="R357" s="246"/>
      <c r="S357" s="246"/>
      <c r="T357" s="247"/>
      <c r="AT357" s="248" t="s">
        <v>169</v>
      </c>
      <c r="AU357" s="248" t="s">
        <v>90</v>
      </c>
      <c r="AV357" s="11" t="s">
        <v>90</v>
      </c>
      <c r="AW357" s="11" t="s">
        <v>43</v>
      </c>
      <c r="AX357" s="11" t="s">
        <v>80</v>
      </c>
      <c r="AY357" s="248" t="s">
        <v>158</v>
      </c>
    </row>
    <row r="358" s="12" customFormat="1">
      <c r="B358" s="249"/>
      <c r="C358" s="250"/>
      <c r="D358" s="235" t="s">
        <v>169</v>
      </c>
      <c r="E358" s="251" t="s">
        <v>37</v>
      </c>
      <c r="F358" s="252" t="s">
        <v>180</v>
      </c>
      <c r="G358" s="250"/>
      <c r="H358" s="253">
        <v>846.75900000000001</v>
      </c>
      <c r="I358" s="254"/>
      <c r="J358" s="250"/>
      <c r="K358" s="250"/>
      <c r="L358" s="255"/>
      <c r="M358" s="256"/>
      <c r="N358" s="257"/>
      <c r="O358" s="257"/>
      <c r="P358" s="257"/>
      <c r="Q358" s="257"/>
      <c r="R358" s="257"/>
      <c r="S358" s="257"/>
      <c r="T358" s="258"/>
      <c r="AT358" s="259" t="s">
        <v>169</v>
      </c>
      <c r="AU358" s="259" t="s">
        <v>90</v>
      </c>
      <c r="AV358" s="12" t="s">
        <v>165</v>
      </c>
      <c r="AW358" s="12" t="s">
        <v>43</v>
      </c>
      <c r="AX358" s="12" t="s">
        <v>88</v>
      </c>
      <c r="AY358" s="259" t="s">
        <v>158</v>
      </c>
    </row>
    <row r="359" s="1" customFormat="1" ht="16.5" customHeight="1">
      <c r="B359" s="47"/>
      <c r="C359" s="223" t="s">
        <v>592</v>
      </c>
      <c r="D359" s="223" t="s">
        <v>160</v>
      </c>
      <c r="E359" s="224" t="s">
        <v>640</v>
      </c>
      <c r="F359" s="225" t="s">
        <v>641</v>
      </c>
      <c r="G359" s="226" t="s">
        <v>386</v>
      </c>
      <c r="H359" s="227">
        <v>96.510999999999996</v>
      </c>
      <c r="I359" s="228"/>
      <c r="J359" s="229">
        <f>ROUND(I359*H359,2)</f>
        <v>0</v>
      </c>
      <c r="K359" s="225" t="s">
        <v>164</v>
      </c>
      <c r="L359" s="73"/>
      <c r="M359" s="230" t="s">
        <v>37</v>
      </c>
      <c r="N359" s="231" t="s">
        <v>51</v>
      </c>
      <c r="O359" s="48"/>
      <c r="P359" s="232">
        <f>O359*H359</f>
        <v>0</v>
      </c>
      <c r="Q359" s="232">
        <v>0</v>
      </c>
      <c r="R359" s="232">
        <f>Q359*H359</f>
        <v>0</v>
      </c>
      <c r="S359" s="232">
        <v>0</v>
      </c>
      <c r="T359" s="233">
        <f>S359*H359</f>
        <v>0</v>
      </c>
      <c r="AR359" s="24" t="s">
        <v>165</v>
      </c>
      <c r="AT359" s="24" t="s">
        <v>160</v>
      </c>
      <c r="AU359" s="24" t="s">
        <v>90</v>
      </c>
      <c r="AY359" s="24" t="s">
        <v>158</v>
      </c>
      <c r="BE359" s="234">
        <f>IF(N359="základní",J359,0)</f>
        <v>0</v>
      </c>
      <c r="BF359" s="234">
        <f>IF(N359="snížená",J359,0)</f>
        <v>0</v>
      </c>
      <c r="BG359" s="234">
        <f>IF(N359="zákl. přenesená",J359,0)</f>
        <v>0</v>
      </c>
      <c r="BH359" s="234">
        <f>IF(N359="sníž. přenesená",J359,0)</f>
        <v>0</v>
      </c>
      <c r="BI359" s="234">
        <f>IF(N359="nulová",J359,0)</f>
        <v>0</v>
      </c>
      <c r="BJ359" s="24" t="s">
        <v>88</v>
      </c>
      <c r="BK359" s="234">
        <f>ROUND(I359*H359,2)</f>
        <v>0</v>
      </c>
      <c r="BL359" s="24" t="s">
        <v>165</v>
      </c>
      <c r="BM359" s="24" t="s">
        <v>877</v>
      </c>
    </row>
    <row r="360" s="1" customFormat="1">
      <c r="B360" s="47"/>
      <c r="C360" s="75"/>
      <c r="D360" s="235" t="s">
        <v>167</v>
      </c>
      <c r="E360" s="75"/>
      <c r="F360" s="236" t="s">
        <v>643</v>
      </c>
      <c r="G360" s="75"/>
      <c r="H360" s="75"/>
      <c r="I360" s="193"/>
      <c r="J360" s="75"/>
      <c r="K360" s="75"/>
      <c r="L360" s="73"/>
      <c r="M360" s="237"/>
      <c r="N360" s="48"/>
      <c r="O360" s="48"/>
      <c r="P360" s="48"/>
      <c r="Q360" s="48"/>
      <c r="R360" s="48"/>
      <c r="S360" s="48"/>
      <c r="T360" s="96"/>
      <c r="AT360" s="24" t="s">
        <v>167</v>
      </c>
      <c r="AU360" s="24" t="s">
        <v>90</v>
      </c>
    </row>
    <row r="361" s="1" customFormat="1" ht="16.5" customHeight="1">
      <c r="B361" s="47"/>
      <c r="C361" s="223" t="s">
        <v>596</v>
      </c>
      <c r="D361" s="223" t="s">
        <v>160</v>
      </c>
      <c r="E361" s="224" t="s">
        <v>645</v>
      </c>
      <c r="F361" s="225" t="s">
        <v>646</v>
      </c>
      <c r="G361" s="226" t="s">
        <v>386</v>
      </c>
      <c r="H361" s="227">
        <v>29.791</v>
      </c>
      <c r="I361" s="228"/>
      <c r="J361" s="229">
        <f>ROUND(I361*H361,2)</f>
        <v>0</v>
      </c>
      <c r="K361" s="225" t="s">
        <v>164</v>
      </c>
      <c r="L361" s="73"/>
      <c r="M361" s="230" t="s">
        <v>37</v>
      </c>
      <c r="N361" s="231" t="s">
        <v>51</v>
      </c>
      <c r="O361" s="48"/>
      <c r="P361" s="232">
        <f>O361*H361</f>
        <v>0</v>
      </c>
      <c r="Q361" s="232">
        <v>0</v>
      </c>
      <c r="R361" s="232">
        <f>Q361*H361</f>
        <v>0</v>
      </c>
      <c r="S361" s="232">
        <v>0</v>
      </c>
      <c r="T361" s="233">
        <f>S361*H361</f>
        <v>0</v>
      </c>
      <c r="AR361" s="24" t="s">
        <v>165</v>
      </c>
      <c r="AT361" s="24" t="s">
        <v>160</v>
      </c>
      <c r="AU361" s="24" t="s">
        <v>90</v>
      </c>
      <c r="AY361" s="24" t="s">
        <v>158</v>
      </c>
      <c r="BE361" s="234">
        <f>IF(N361="základní",J361,0)</f>
        <v>0</v>
      </c>
      <c r="BF361" s="234">
        <f>IF(N361="snížená",J361,0)</f>
        <v>0</v>
      </c>
      <c r="BG361" s="234">
        <f>IF(N361="zákl. přenesená",J361,0)</f>
        <v>0</v>
      </c>
      <c r="BH361" s="234">
        <f>IF(N361="sníž. přenesená",J361,0)</f>
        <v>0</v>
      </c>
      <c r="BI361" s="234">
        <f>IF(N361="nulová",J361,0)</f>
        <v>0</v>
      </c>
      <c r="BJ361" s="24" t="s">
        <v>88</v>
      </c>
      <c r="BK361" s="234">
        <f>ROUND(I361*H361,2)</f>
        <v>0</v>
      </c>
      <c r="BL361" s="24" t="s">
        <v>165</v>
      </c>
      <c r="BM361" s="24" t="s">
        <v>878</v>
      </c>
    </row>
    <row r="362" s="1" customFormat="1">
      <c r="B362" s="47"/>
      <c r="C362" s="75"/>
      <c r="D362" s="235" t="s">
        <v>167</v>
      </c>
      <c r="E362" s="75"/>
      <c r="F362" s="236" t="s">
        <v>648</v>
      </c>
      <c r="G362" s="75"/>
      <c r="H362" s="75"/>
      <c r="I362" s="193"/>
      <c r="J362" s="75"/>
      <c r="K362" s="75"/>
      <c r="L362" s="73"/>
      <c r="M362" s="237"/>
      <c r="N362" s="48"/>
      <c r="O362" s="48"/>
      <c r="P362" s="48"/>
      <c r="Q362" s="48"/>
      <c r="R362" s="48"/>
      <c r="S362" s="48"/>
      <c r="T362" s="96"/>
      <c r="AT362" s="24" t="s">
        <v>167</v>
      </c>
      <c r="AU362" s="24" t="s">
        <v>90</v>
      </c>
    </row>
    <row r="363" s="11" customFormat="1">
      <c r="B363" s="238"/>
      <c r="C363" s="239"/>
      <c r="D363" s="235" t="s">
        <v>169</v>
      </c>
      <c r="E363" s="240" t="s">
        <v>37</v>
      </c>
      <c r="F363" s="241" t="s">
        <v>879</v>
      </c>
      <c r="G363" s="239"/>
      <c r="H363" s="242">
        <v>29.791</v>
      </c>
      <c r="I363" s="243"/>
      <c r="J363" s="239"/>
      <c r="K363" s="239"/>
      <c r="L363" s="244"/>
      <c r="M363" s="245"/>
      <c r="N363" s="246"/>
      <c r="O363" s="246"/>
      <c r="P363" s="246"/>
      <c r="Q363" s="246"/>
      <c r="R363" s="246"/>
      <c r="S363" s="246"/>
      <c r="T363" s="247"/>
      <c r="AT363" s="248" t="s">
        <v>169</v>
      </c>
      <c r="AU363" s="248" t="s">
        <v>90</v>
      </c>
      <c r="AV363" s="11" t="s">
        <v>90</v>
      </c>
      <c r="AW363" s="11" t="s">
        <v>43</v>
      </c>
      <c r="AX363" s="11" t="s">
        <v>88</v>
      </c>
      <c r="AY363" s="248" t="s">
        <v>158</v>
      </c>
    </row>
    <row r="364" s="1" customFormat="1" ht="25.5" customHeight="1">
      <c r="B364" s="47"/>
      <c r="C364" s="223" t="s">
        <v>601</v>
      </c>
      <c r="D364" s="223" t="s">
        <v>160</v>
      </c>
      <c r="E364" s="224" t="s">
        <v>651</v>
      </c>
      <c r="F364" s="225" t="s">
        <v>652</v>
      </c>
      <c r="G364" s="226" t="s">
        <v>386</v>
      </c>
      <c r="H364" s="227">
        <v>26.289999999999999</v>
      </c>
      <c r="I364" s="228"/>
      <c r="J364" s="229">
        <f>ROUND(I364*H364,2)</f>
        <v>0</v>
      </c>
      <c r="K364" s="225" t="s">
        <v>164</v>
      </c>
      <c r="L364" s="73"/>
      <c r="M364" s="230" t="s">
        <v>37</v>
      </c>
      <c r="N364" s="231" t="s">
        <v>51</v>
      </c>
      <c r="O364" s="48"/>
      <c r="P364" s="232">
        <f>O364*H364</f>
        <v>0</v>
      </c>
      <c r="Q364" s="232">
        <v>0</v>
      </c>
      <c r="R364" s="232">
        <f>Q364*H364</f>
        <v>0</v>
      </c>
      <c r="S364" s="232">
        <v>0</v>
      </c>
      <c r="T364" s="233">
        <f>S364*H364</f>
        <v>0</v>
      </c>
      <c r="AR364" s="24" t="s">
        <v>165</v>
      </c>
      <c r="AT364" s="24" t="s">
        <v>160</v>
      </c>
      <c r="AU364" s="24" t="s">
        <v>90</v>
      </c>
      <c r="AY364" s="24" t="s">
        <v>158</v>
      </c>
      <c r="BE364" s="234">
        <f>IF(N364="základní",J364,0)</f>
        <v>0</v>
      </c>
      <c r="BF364" s="234">
        <f>IF(N364="snížená",J364,0)</f>
        <v>0</v>
      </c>
      <c r="BG364" s="234">
        <f>IF(N364="zákl. přenesená",J364,0)</f>
        <v>0</v>
      </c>
      <c r="BH364" s="234">
        <f>IF(N364="sníž. přenesená",J364,0)</f>
        <v>0</v>
      </c>
      <c r="BI364" s="234">
        <f>IF(N364="nulová",J364,0)</f>
        <v>0</v>
      </c>
      <c r="BJ364" s="24" t="s">
        <v>88</v>
      </c>
      <c r="BK364" s="234">
        <f>ROUND(I364*H364,2)</f>
        <v>0</v>
      </c>
      <c r="BL364" s="24" t="s">
        <v>165</v>
      </c>
      <c r="BM364" s="24" t="s">
        <v>880</v>
      </c>
    </row>
    <row r="365" s="1" customFormat="1">
      <c r="B365" s="47"/>
      <c r="C365" s="75"/>
      <c r="D365" s="235" t="s">
        <v>167</v>
      </c>
      <c r="E365" s="75"/>
      <c r="F365" s="236" t="s">
        <v>648</v>
      </c>
      <c r="G365" s="75"/>
      <c r="H365" s="75"/>
      <c r="I365" s="193"/>
      <c r="J365" s="75"/>
      <c r="K365" s="75"/>
      <c r="L365" s="73"/>
      <c r="M365" s="237"/>
      <c r="N365" s="48"/>
      <c r="O365" s="48"/>
      <c r="P365" s="48"/>
      <c r="Q365" s="48"/>
      <c r="R365" s="48"/>
      <c r="S365" s="48"/>
      <c r="T365" s="96"/>
      <c r="AT365" s="24" t="s">
        <v>167</v>
      </c>
      <c r="AU365" s="24" t="s">
        <v>90</v>
      </c>
    </row>
    <row r="366" s="11" customFormat="1">
      <c r="B366" s="238"/>
      <c r="C366" s="239"/>
      <c r="D366" s="235" t="s">
        <v>169</v>
      </c>
      <c r="E366" s="240" t="s">
        <v>37</v>
      </c>
      <c r="F366" s="241" t="s">
        <v>881</v>
      </c>
      <c r="G366" s="239"/>
      <c r="H366" s="242">
        <v>26.289999999999999</v>
      </c>
      <c r="I366" s="243"/>
      <c r="J366" s="239"/>
      <c r="K366" s="239"/>
      <c r="L366" s="244"/>
      <c r="M366" s="245"/>
      <c r="N366" s="246"/>
      <c r="O366" s="246"/>
      <c r="P366" s="246"/>
      <c r="Q366" s="246"/>
      <c r="R366" s="246"/>
      <c r="S366" s="246"/>
      <c r="T366" s="247"/>
      <c r="AT366" s="248" t="s">
        <v>169</v>
      </c>
      <c r="AU366" s="248" t="s">
        <v>90</v>
      </c>
      <c r="AV366" s="11" t="s">
        <v>90</v>
      </c>
      <c r="AW366" s="11" t="s">
        <v>43</v>
      </c>
      <c r="AX366" s="11" t="s">
        <v>88</v>
      </c>
      <c r="AY366" s="248" t="s">
        <v>158</v>
      </c>
    </row>
    <row r="367" s="1" customFormat="1" ht="25.5" customHeight="1">
      <c r="B367" s="47"/>
      <c r="C367" s="223" t="s">
        <v>606</v>
      </c>
      <c r="D367" s="223" t="s">
        <v>160</v>
      </c>
      <c r="E367" s="224" t="s">
        <v>656</v>
      </c>
      <c r="F367" s="225" t="s">
        <v>657</v>
      </c>
      <c r="G367" s="226" t="s">
        <v>386</v>
      </c>
      <c r="H367" s="227">
        <v>37.700000000000003</v>
      </c>
      <c r="I367" s="228"/>
      <c r="J367" s="229">
        <f>ROUND(I367*H367,2)</f>
        <v>0</v>
      </c>
      <c r="K367" s="225" t="s">
        <v>164</v>
      </c>
      <c r="L367" s="73"/>
      <c r="M367" s="230" t="s">
        <v>37</v>
      </c>
      <c r="N367" s="231" t="s">
        <v>51</v>
      </c>
      <c r="O367" s="48"/>
      <c r="P367" s="232">
        <f>O367*H367</f>
        <v>0</v>
      </c>
      <c r="Q367" s="232">
        <v>0</v>
      </c>
      <c r="R367" s="232">
        <f>Q367*H367</f>
        <v>0</v>
      </c>
      <c r="S367" s="232">
        <v>0</v>
      </c>
      <c r="T367" s="233">
        <f>S367*H367</f>
        <v>0</v>
      </c>
      <c r="AR367" s="24" t="s">
        <v>165</v>
      </c>
      <c r="AT367" s="24" t="s">
        <v>160</v>
      </c>
      <c r="AU367" s="24" t="s">
        <v>90</v>
      </c>
      <c r="AY367" s="24" t="s">
        <v>158</v>
      </c>
      <c r="BE367" s="234">
        <f>IF(N367="základní",J367,0)</f>
        <v>0</v>
      </c>
      <c r="BF367" s="234">
        <f>IF(N367="snížená",J367,0)</f>
        <v>0</v>
      </c>
      <c r="BG367" s="234">
        <f>IF(N367="zákl. přenesená",J367,0)</f>
        <v>0</v>
      </c>
      <c r="BH367" s="234">
        <f>IF(N367="sníž. přenesená",J367,0)</f>
        <v>0</v>
      </c>
      <c r="BI367" s="234">
        <f>IF(N367="nulová",J367,0)</f>
        <v>0</v>
      </c>
      <c r="BJ367" s="24" t="s">
        <v>88</v>
      </c>
      <c r="BK367" s="234">
        <f>ROUND(I367*H367,2)</f>
        <v>0</v>
      </c>
      <c r="BL367" s="24" t="s">
        <v>165</v>
      </c>
      <c r="BM367" s="24" t="s">
        <v>882</v>
      </c>
    </row>
    <row r="368" s="1" customFormat="1">
      <c r="B368" s="47"/>
      <c r="C368" s="75"/>
      <c r="D368" s="235" t="s">
        <v>167</v>
      </c>
      <c r="E368" s="75"/>
      <c r="F368" s="236" t="s">
        <v>648</v>
      </c>
      <c r="G368" s="75"/>
      <c r="H368" s="75"/>
      <c r="I368" s="193"/>
      <c r="J368" s="75"/>
      <c r="K368" s="75"/>
      <c r="L368" s="73"/>
      <c r="M368" s="237"/>
      <c r="N368" s="48"/>
      <c r="O368" s="48"/>
      <c r="P368" s="48"/>
      <c r="Q368" s="48"/>
      <c r="R368" s="48"/>
      <c r="S368" s="48"/>
      <c r="T368" s="96"/>
      <c r="AT368" s="24" t="s">
        <v>167</v>
      </c>
      <c r="AU368" s="24" t="s">
        <v>90</v>
      </c>
    </row>
    <row r="369" s="11" customFormat="1">
      <c r="B369" s="238"/>
      <c r="C369" s="239"/>
      <c r="D369" s="235" t="s">
        <v>169</v>
      </c>
      <c r="E369" s="240" t="s">
        <v>37</v>
      </c>
      <c r="F369" s="241" t="s">
        <v>883</v>
      </c>
      <c r="G369" s="239"/>
      <c r="H369" s="242">
        <v>37.700000000000003</v>
      </c>
      <c r="I369" s="243"/>
      <c r="J369" s="239"/>
      <c r="K369" s="239"/>
      <c r="L369" s="244"/>
      <c r="M369" s="245"/>
      <c r="N369" s="246"/>
      <c r="O369" s="246"/>
      <c r="P369" s="246"/>
      <c r="Q369" s="246"/>
      <c r="R369" s="246"/>
      <c r="S369" s="246"/>
      <c r="T369" s="247"/>
      <c r="AT369" s="248" t="s">
        <v>169</v>
      </c>
      <c r="AU369" s="248" t="s">
        <v>90</v>
      </c>
      <c r="AV369" s="11" t="s">
        <v>90</v>
      </c>
      <c r="AW369" s="11" t="s">
        <v>43</v>
      </c>
      <c r="AX369" s="11" t="s">
        <v>88</v>
      </c>
      <c r="AY369" s="248" t="s">
        <v>158</v>
      </c>
    </row>
    <row r="370" s="10" customFormat="1" ht="29.88" customHeight="1">
      <c r="B370" s="207"/>
      <c r="C370" s="208"/>
      <c r="D370" s="209" t="s">
        <v>79</v>
      </c>
      <c r="E370" s="221" t="s">
        <v>660</v>
      </c>
      <c r="F370" s="221" t="s">
        <v>661</v>
      </c>
      <c r="G370" s="208"/>
      <c r="H370" s="208"/>
      <c r="I370" s="211"/>
      <c r="J370" s="222">
        <f>BK370</f>
        <v>0</v>
      </c>
      <c r="K370" s="208"/>
      <c r="L370" s="213"/>
      <c r="M370" s="214"/>
      <c r="N370" s="215"/>
      <c r="O370" s="215"/>
      <c r="P370" s="216">
        <f>SUM(P371:P372)</f>
        <v>0</v>
      </c>
      <c r="Q370" s="215"/>
      <c r="R370" s="216">
        <f>SUM(R371:R372)</f>
        <v>0</v>
      </c>
      <c r="S370" s="215"/>
      <c r="T370" s="217">
        <f>SUM(T371:T372)</f>
        <v>0</v>
      </c>
      <c r="AR370" s="218" t="s">
        <v>88</v>
      </c>
      <c r="AT370" s="219" t="s">
        <v>79</v>
      </c>
      <c r="AU370" s="219" t="s">
        <v>88</v>
      </c>
      <c r="AY370" s="218" t="s">
        <v>158</v>
      </c>
      <c r="BK370" s="220">
        <f>SUM(BK371:BK372)</f>
        <v>0</v>
      </c>
    </row>
    <row r="371" s="1" customFormat="1" ht="38.25" customHeight="1">
      <c r="B371" s="47"/>
      <c r="C371" s="223" t="s">
        <v>610</v>
      </c>
      <c r="D371" s="223" t="s">
        <v>160</v>
      </c>
      <c r="E371" s="224" t="s">
        <v>663</v>
      </c>
      <c r="F371" s="225" t="s">
        <v>664</v>
      </c>
      <c r="G371" s="226" t="s">
        <v>386</v>
      </c>
      <c r="H371" s="227">
        <v>186.57499999999999</v>
      </c>
      <c r="I371" s="228"/>
      <c r="J371" s="229">
        <f>ROUND(I371*H371,2)</f>
        <v>0</v>
      </c>
      <c r="K371" s="225" t="s">
        <v>164</v>
      </c>
      <c r="L371" s="73"/>
      <c r="M371" s="230" t="s">
        <v>37</v>
      </c>
      <c r="N371" s="231" t="s">
        <v>51</v>
      </c>
      <c r="O371" s="48"/>
      <c r="P371" s="232">
        <f>O371*H371</f>
        <v>0</v>
      </c>
      <c r="Q371" s="232">
        <v>0</v>
      </c>
      <c r="R371" s="232">
        <f>Q371*H371</f>
        <v>0</v>
      </c>
      <c r="S371" s="232">
        <v>0</v>
      </c>
      <c r="T371" s="233">
        <f>S371*H371</f>
        <v>0</v>
      </c>
      <c r="AR371" s="24" t="s">
        <v>165</v>
      </c>
      <c r="AT371" s="24" t="s">
        <v>160</v>
      </c>
      <c r="AU371" s="24" t="s">
        <v>90</v>
      </c>
      <c r="AY371" s="24" t="s">
        <v>158</v>
      </c>
      <c r="BE371" s="234">
        <f>IF(N371="základní",J371,0)</f>
        <v>0</v>
      </c>
      <c r="BF371" s="234">
        <f>IF(N371="snížená",J371,0)</f>
        <v>0</v>
      </c>
      <c r="BG371" s="234">
        <f>IF(N371="zákl. přenesená",J371,0)</f>
        <v>0</v>
      </c>
      <c r="BH371" s="234">
        <f>IF(N371="sníž. přenesená",J371,0)</f>
        <v>0</v>
      </c>
      <c r="BI371" s="234">
        <f>IF(N371="nulová",J371,0)</f>
        <v>0</v>
      </c>
      <c r="BJ371" s="24" t="s">
        <v>88</v>
      </c>
      <c r="BK371" s="234">
        <f>ROUND(I371*H371,2)</f>
        <v>0</v>
      </c>
      <c r="BL371" s="24" t="s">
        <v>165</v>
      </c>
      <c r="BM371" s="24" t="s">
        <v>884</v>
      </c>
    </row>
    <row r="372" s="1" customFormat="1">
      <c r="B372" s="47"/>
      <c r="C372" s="75"/>
      <c r="D372" s="235" t="s">
        <v>167</v>
      </c>
      <c r="E372" s="75"/>
      <c r="F372" s="236" t="s">
        <v>666</v>
      </c>
      <c r="G372" s="75"/>
      <c r="H372" s="75"/>
      <c r="I372" s="193"/>
      <c r="J372" s="75"/>
      <c r="K372" s="75"/>
      <c r="L372" s="73"/>
      <c r="M372" s="291"/>
      <c r="N372" s="292"/>
      <c r="O372" s="292"/>
      <c r="P372" s="292"/>
      <c r="Q372" s="292"/>
      <c r="R372" s="292"/>
      <c r="S372" s="292"/>
      <c r="T372" s="293"/>
      <c r="AT372" s="24" t="s">
        <v>167</v>
      </c>
      <c r="AU372" s="24" t="s">
        <v>90</v>
      </c>
    </row>
    <row r="373" s="1" customFormat="1" ht="6.96" customHeight="1">
      <c r="B373" s="68"/>
      <c r="C373" s="69"/>
      <c r="D373" s="69"/>
      <c r="E373" s="69"/>
      <c r="F373" s="69"/>
      <c r="G373" s="69"/>
      <c r="H373" s="69"/>
      <c r="I373" s="168"/>
      <c r="J373" s="69"/>
      <c r="K373" s="69"/>
      <c r="L373" s="73"/>
    </row>
  </sheetData>
  <sheetProtection sheet="1" autoFilter="0" formatColumns="0" formatRows="0" objects="1" scenarios="1" spinCount="100000" saltValue="WZRN4KpEeKkbx6nZ9oI9wBhgLZKDP57ffdYkoaCquIenJ2pl7hmR7RQEh/OIfkQeBd813w/R866UGopOa6lWhg==" hashValue="BtpT9HqeH3DBn5PuyN3PemH7u4L3dyddvU//OxMU+OkhzUT2pFsFoylaJ5aDckWflb5fK44eKgYi4IGcmE2Tmg==" algorithmName="SHA-512" password="CC35"/>
  <autoFilter ref="C84:K372"/>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7"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8"/>
      <c r="C1" s="138"/>
      <c r="D1" s="139" t="s">
        <v>1</v>
      </c>
      <c r="E1" s="138"/>
      <c r="F1" s="140" t="s">
        <v>103</v>
      </c>
      <c r="G1" s="140" t="s">
        <v>104</v>
      </c>
      <c r="H1" s="140"/>
      <c r="I1" s="141"/>
      <c r="J1" s="140" t="s">
        <v>105</v>
      </c>
      <c r="K1" s="139" t="s">
        <v>106</v>
      </c>
      <c r="L1" s="140" t="s">
        <v>107</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96</v>
      </c>
      <c r="AZ2" s="142" t="s">
        <v>885</v>
      </c>
      <c r="BA2" s="142" t="s">
        <v>37</v>
      </c>
      <c r="BB2" s="142" t="s">
        <v>37</v>
      </c>
      <c r="BC2" s="142" t="s">
        <v>886</v>
      </c>
      <c r="BD2" s="142" t="s">
        <v>90</v>
      </c>
    </row>
    <row r="3" ht="6.96" customHeight="1">
      <c r="B3" s="25"/>
      <c r="C3" s="26"/>
      <c r="D3" s="26"/>
      <c r="E3" s="26"/>
      <c r="F3" s="26"/>
      <c r="G3" s="26"/>
      <c r="H3" s="26"/>
      <c r="I3" s="143"/>
      <c r="J3" s="26"/>
      <c r="K3" s="27"/>
      <c r="AT3" s="24" t="s">
        <v>90</v>
      </c>
      <c r="AZ3" s="142" t="s">
        <v>887</v>
      </c>
      <c r="BA3" s="142" t="s">
        <v>37</v>
      </c>
      <c r="BB3" s="142" t="s">
        <v>37</v>
      </c>
      <c r="BC3" s="142" t="s">
        <v>888</v>
      </c>
      <c r="BD3" s="142" t="s">
        <v>90</v>
      </c>
    </row>
    <row r="4" ht="36.96" customHeight="1">
      <c r="B4" s="28"/>
      <c r="C4" s="29"/>
      <c r="D4" s="30" t="s">
        <v>113</v>
      </c>
      <c r="E4" s="29"/>
      <c r="F4" s="29"/>
      <c r="G4" s="29"/>
      <c r="H4" s="29"/>
      <c r="I4" s="144"/>
      <c r="J4" s="29"/>
      <c r="K4" s="31"/>
      <c r="M4" s="32" t="s">
        <v>12</v>
      </c>
      <c r="AT4" s="24" t="s">
        <v>6</v>
      </c>
      <c r="AZ4" s="142" t="s">
        <v>114</v>
      </c>
      <c r="BA4" s="142" t="s">
        <v>37</v>
      </c>
      <c r="BB4" s="142" t="s">
        <v>37</v>
      </c>
      <c r="BC4" s="142" t="s">
        <v>889</v>
      </c>
      <c r="BD4" s="142" t="s">
        <v>90</v>
      </c>
    </row>
    <row r="5" ht="6.96" customHeight="1">
      <c r="B5" s="28"/>
      <c r="C5" s="29"/>
      <c r="D5" s="29"/>
      <c r="E5" s="29"/>
      <c r="F5" s="29"/>
      <c r="G5" s="29"/>
      <c r="H5" s="29"/>
      <c r="I5" s="144"/>
      <c r="J5" s="29"/>
      <c r="K5" s="31"/>
      <c r="AZ5" s="142" t="s">
        <v>117</v>
      </c>
      <c r="BA5" s="142" t="s">
        <v>37</v>
      </c>
      <c r="BB5" s="142" t="s">
        <v>37</v>
      </c>
      <c r="BC5" s="142" t="s">
        <v>890</v>
      </c>
      <c r="BD5" s="142" t="s">
        <v>90</v>
      </c>
    </row>
    <row r="6">
      <c r="B6" s="28"/>
      <c r="C6" s="29"/>
      <c r="D6" s="40" t="s">
        <v>18</v>
      </c>
      <c r="E6" s="29"/>
      <c r="F6" s="29"/>
      <c r="G6" s="29"/>
      <c r="H6" s="29"/>
      <c r="I6" s="144"/>
      <c r="J6" s="29"/>
      <c r="K6" s="31"/>
      <c r="AZ6" s="142" t="s">
        <v>675</v>
      </c>
      <c r="BA6" s="142" t="s">
        <v>37</v>
      </c>
      <c r="BB6" s="142" t="s">
        <v>37</v>
      </c>
      <c r="BC6" s="142" t="s">
        <v>891</v>
      </c>
      <c r="BD6" s="142" t="s">
        <v>90</v>
      </c>
    </row>
    <row r="7" ht="16.5" customHeight="1">
      <c r="B7" s="28"/>
      <c r="C7" s="29"/>
      <c r="D7" s="29"/>
      <c r="E7" s="145" t="str">
        <f>'Rekapitulace stavby'!K6</f>
        <v>Rekonstrukce kanalizační stoky H v ul. Tůmova, Kolín</v>
      </c>
      <c r="F7" s="40"/>
      <c r="G7" s="40"/>
      <c r="H7" s="40"/>
      <c r="I7" s="144"/>
      <c r="J7" s="29"/>
      <c r="K7" s="31"/>
      <c r="AZ7" s="142" t="s">
        <v>677</v>
      </c>
      <c r="BA7" s="142" t="s">
        <v>37</v>
      </c>
      <c r="BB7" s="142" t="s">
        <v>37</v>
      </c>
      <c r="BC7" s="142" t="s">
        <v>892</v>
      </c>
      <c r="BD7" s="142" t="s">
        <v>90</v>
      </c>
    </row>
    <row r="8" s="1" customFormat="1">
      <c r="B8" s="47"/>
      <c r="C8" s="48"/>
      <c r="D8" s="40" t="s">
        <v>126</v>
      </c>
      <c r="E8" s="48"/>
      <c r="F8" s="48"/>
      <c r="G8" s="48"/>
      <c r="H8" s="48"/>
      <c r="I8" s="146"/>
      <c r="J8" s="48"/>
      <c r="K8" s="52"/>
      <c r="AZ8" s="142" t="s">
        <v>123</v>
      </c>
      <c r="BA8" s="142" t="s">
        <v>37</v>
      </c>
      <c r="BB8" s="142" t="s">
        <v>37</v>
      </c>
      <c r="BC8" s="142" t="s">
        <v>893</v>
      </c>
      <c r="BD8" s="142" t="s">
        <v>90</v>
      </c>
    </row>
    <row r="9" s="1" customFormat="1" ht="36.96" customHeight="1">
      <c r="B9" s="47"/>
      <c r="C9" s="48"/>
      <c r="D9" s="48"/>
      <c r="E9" s="147" t="s">
        <v>894</v>
      </c>
      <c r="F9" s="48"/>
      <c r="G9" s="48"/>
      <c r="H9" s="48"/>
      <c r="I9" s="146"/>
      <c r="J9" s="48"/>
      <c r="K9" s="52"/>
    </row>
    <row r="10" s="1" customFormat="1">
      <c r="B10" s="47"/>
      <c r="C10" s="48"/>
      <c r="D10" s="48"/>
      <c r="E10" s="48"/>
      <c r="F10" s="48"/>
      <c r="G10" s="48"/>
      <c r="H10" s="48"/>
      <c r="I10" s="146"/>
      <c r="J10" s="48"/>
      <c r="K10" s="52"/>
    </row>
    <row r="11" s="1" customFormat="1" ht="14.4" customHeight="1">
      <c r="B11" s="47"/>
      <c r="C11" s="48"/>
      <c r="D11" s="40" t="s">
        <v>20</v>
      </c>
      <c r="E11" s="48"/>
      <c r="F11" s="35" t="s">
        <v>21</v>
      </c>
      <c r="G11" s="48"/>
      <c r="H11" s="48"/>
      <c r="I11" s="148" t="s">
        <v>22</v>
      </c>
      <c r="J11" s="35" t="s">
        <v>37</v>
      </c>
      <c r="K11" s="52"/>
    </row>
    <row r="12" s="1" customFormat="1" ht="14.4" customHeight="1">
      <c r="B12" s="47"/>
      <c r="C12" s="48"/>
      <c r="D12" s="40" t="s">
        <v>24</v>
      </c>
      <c r="E12" s="48"/>
      <c r="F12" s="35" t="s">
        <v>25</v>
      </c>
      <c r="G12" s="48"/>
      <c r="H12" s="48"/>
      <c r="I12" s="148" t="s">
        <v>26</v>
      </c>
      <c r="J12" s="149" t="str">
        <f>'Rekapitulace stavby'!AN8</f>
        <v>25. 12. 2017</v>
      </c>
      <c r="K12" s="52"/>
    </row>
    <row r="13" s="1" customFormat="1" ht="10.8" customHeight="1">
      <c r="B13" s="47"/>
      <c r="C13" s="48"/>
      <c r="D13" s="48"/>
      <c r="E13" s="48"/>
      <c r="F13" s="48"/>
      <c r="G13" s="48"/>
      <c r="H13" s="48"/>
      <c r="I13" s="146"/>
      <c r="J13" s="48"/>
      <c r="K13" s="52"/>
    </row>
    <row r="14" s="1" customFormat="1" ht="14.4" customHeight="1">
      <c r="B14" s="47"/>
      <c r="C14" s="48"/>
      <c r="D14" s="40" t="s">
        <v>32</v>
      </c>
      <c r="E14" s="48"/>
      <c r="F14" s="48"/>
      <c r="G14" s="48"/>
      <c r="H14" s="48"/>
      <c r="I14" s="148" t="s">
        <v>33</v>
      </c>
      <c r="J14" s="35" t="s">
        <v>34</v>
      </c>
      <c r="K14" s="52"/>
    </row>
    <row r="15" s="1" customFormat="1" ht="18" customHeight="1">
      <c r="B15" s="47"/>
      <c r="C15" s="48"/>
      <c r="D15" s="48"/>
      <c r="E15" s="35" t="s">
        <v>35</v>
      </c>
      <c r="F15" s="48"/>
      <c r="G15" s="48"/>
      <c r="H15" s="48"/>
      <c r="I15" s="148" t="s">
        <v>36</v>
      </c>
      <c r="J15" s="35" t="s">
        <v>37</v>
      </c>
      <c r="K15" s="52"/>
    </row>
    <row r="16" s="1" customFormat="1" ht="6.96" customHeight="1">
      <c r="B16" s="47"/>
      <c r="C16" s="48"/>
      <c r="D16" s="48"/>
      <c r="E16" s="48"/>
      <c r="F16" s="48"/>
      <c r="G16" s="48"/>
      <c r="H16" s="48"/>
      <c r="I16" s="146"/>
      <c r="J16" s="48"/>
      <c r="K16" s="52"/>
    </row>
    <row r="17" s="1" customFormat="1" ht="14.4" customHeight="1">
      <c r="B17" s="47"/>
      <c r="C17" s="48"/>
      <c r="D17" s="40" t="s">
        <v>38</v>
      </c>
      <c r="E17" s="48"/>
      <c r="F17" s="48"/>
      <c r="G17" s="48"/>
      <c r="H17" s="48"/>
      <c r="I17" s="148" t="s">
        <v>33</v>
      </c>
      <c r="J17" s="35" t="str">
        <f>IF('Rekapitulace stavby'!AN13="Vyplň údaj","",IF('Rekapitulace stavby'!AN13="","",'Rekapitulace stavby'!AN13))</f>
        <v/>
      </c>
      <c r="K17" s="52"/>
    </row>
    <row r="18" s="1" customFormat="1" ht="18" customHeight="1">
      <c r="B18" s="47"/>
      <c r="C18" s="48"/>
      <c r="D18" s="48"/>
      <c r="E18" s="35" t="str">
        <f>IF('Rekapitulace stavby'!E14="Vyplň údaj","",IF('Rekapitulace stavby'!E14="","",'Rekapitulace stavby'!E14))</f>
        <v/>
      </c>
      <c r="F18" s="48"/>
      <c r="G18" s="48"/>
      <c r="H18" s="48"/>
      <c r="I18" s="148" t="s">
        <v>36</v>
      </c>
      <c r="J18" s="35" t="str">
        <f>IF('Rekapitulace stavby'!AN14="Vyplň údaj","",IF('Rekapitulace stavby'!AN14="","",'Rekapitulace stavby'!AN14))</f>
        <v/>
      </c>
      <c r="K18" s="52"/>
    </row>
    <row r="19" s="1" customFormat="1" ht="6.96" customHeight="1">
      <c r="B19" s="47"/>
      <c r="C19" s="48"/>
      <c r="D19" s="48"/>
      <c r="E19" s="48"/>
      <c r="F19" s="48"/>
      <c r="G19" s="48"/>
      <c r="H19" s="48"/>
      <c r="I19" s="146"/>
      <c r="J19" s="48"/>
      <c r="K19" s="52"/>
    </row>
    <row r="20" s="1" customFormat="1" ht="14.4" customHeight="1">
      <c r="B20" s="47"/>
      <c r="C20" s="48"/>
      <c r="D20" s="40" t="s">
        <v>40</v>
      </c>
      <c r="E20" s="48"/>
      <c r="F20" s="48"/>
      <c r="G20" s="48"/>
      <c r="H20" s="48"/>
      <c r="I20" s="148" t="s">
        <v>33</v>
      </c>
      <c r="J20" s="35" t="s">
        <v>41</v>
      </c>
      <c r="K20" s="52"/>
    </row>
    <row r="21" s="1" customFormat="1" ht="18" customHeight="1">
      <c r="B21" s="47"/>
      <c r="C21" s="48"/>
      <c r="D21" s="48"/>
      <c r="E21" s="35" t="s">
        <v>42</v>
      </c>
      <c r="F21" s="48"/>
      <c r="G21" s="48"/>
      <c r="H21" s="48"/>
      <c r="I21" s="148" t="s">
        <v>36</v>
      </c>
      <c r="J21" s="35" t="s">
        <v>37</v>
      </c>
      <c r="K21" s="52"/>
    </row>
    <row r="22" s="1" customFormat="1" ht="6.96" customHeight="1">
      <c r="B22" s="47"/>
      <c r="C22" s="48"/>
      <c r="D22" s="48"/>
      <c r="E22" s="48"/>
      <c r="F22" s="48"/>
      <c r="G22" s="48"/>
      <c r="H22" s="48"/>
      <c r="I22" s="146"/>
      <c r="J22" s="48"/>
      <c r="K22" s="52"/>
    </row>
    <row r="23" s="1" customFormat="1" ht="14.4" customHeight="1">
      <c r="B23" s="47"/>
      <c r="C23" s="48"/>
      <c r="D23" s="40" t="s">
        <v>44</v>
      </c>
      <c r="E23" s="48"/>
      <c r="F23" s="48"/>
      <c r="G23" s="48"/>
      <c r="H23" s="48"/>
      <c r="I23" s="146"/>
      <c r="J23" s="48"/>
      <c r="K23" s="52"/>
    </row>
    <row r="24" s="6" customFormat="1" ht="16.5" customHeight="1">
      <c r="B24" s="150"/>
      <c r="C24" s="151"/>
      <c r="D24" s="151"/>
      <c r="E24" s="45" t="s">
        <v>37</v>
      </c>
      <c r="F24" s="45"/>
      <c r="G24" s="45"/>
      <c r="H24" s="45"/>
      <c r="I24" s="152"/>
      <c r="J24" s="151"/>
      <c r="K24" s="153"/>
    </row>
    <row r="25" s="1" customFormat="1" ht="6.96" customHeight="1">
      <c r="B25" s="47"/>
      <c r="C25" s="48"/>
      <c r="D25" s="48"/>
      <c r="E25" s="48"/>
      <c r="F25" s="48"/>
      <c r="G25" s="48"/>
      <c r="H25" s="48"/>
      <c r="I25" s="146"/>
      <c r="J25" s="48"/>
      <c r="K25" s="52"/>
    </row>
    <row r="26" s="1" customFormat="1" ht="6.96" customHeight="1">
      <c r="B26" s="47"/>
      <c r="C26" s="48"/>
      <c r="D26" s="107"/>
      <c r="E26" s="107"/>
      <c r="F26" s="107"/>
      <c r="G26" s="107"/>
      <c r="H26" s="107"/>
      <c r="I26" s="154"/>
      <c r="J26" s="107"/>
      <c r="K26" s="155"/>
    </row>
    <row r="27" s="1" customFormat="1" ht="25.44" customHeight="1">
      <c r="B27" s="47"/>
      <c r="C27" s="48"/>
      <c r="D27" s="156" t="s">
        <v>46</v>
      </c>
      <c r="E27" s="48"/>
      <c r="F27" s="48"/>
      <c r="G27" s="48"/>
      <c r="H27" s="48"/>
      <c r="I27" s="146"/>
      <c r="J27" s="157">
        <f>ROUND(J85,2)</f>
        <v>0</v>
      </c>
      <c r="K27" s="52"/>
    </row>
    <row r="28" s="1" customFormat="1" ht="6.96" customHeight="1">
      <c r="B28" s="47"/>
      <c r="C28" s="48"/>
      <c r="D28" s="107"/>
      <c r="E28" s="107"/>
      <c r="F28" s="107"/>
      <c r="G28" s="107"/>
      <c r="H28" s="107"/>
      <c r="I28" s="154"/>
      <c r="J28" s="107"/>
      <c r="K28" s="155"/>
    </row>
    <row r="29" s="1" customFormat="1" ht="14.4" customHeight="1">
      <c r="B29" s="47"/>
      <c r="C29" s="48"/>
      <c r="D29" s="48"/>
      <c r="E29" s="48"/>
      <c r="F29" s="53" t="s">
        <v>48</v>
      </c>
      <c r="G29" s="48"/>
      <c r="H29" s="48"/>
      <c r="I29" s="158" t="s">
        <v>47</v>
      </c>
      <c r="J29" s="53" t="s">
        <v>49</v>
      </c>
      <c r="K29" s="52"/>
    </row>
    <row r="30" s="1" customFormat="1" ht="14.4" customHeight="1">
      <c r="B30" s="47"/>
      <c r="C30" s="48"/>
      <c r="D30" s="56" t="s">
        <v>50</v>
      </c>
      <c r="E30" s="56" t="s">
        <v>51</v>
      </c>
      <c r="F30" s="159">
        <f>ROUND(SUM(BE85:BE270), 2)</f>
        <v>0</v>
      </c>
      <c r="G30" s="48"/>
      <c r="H30" s="48"/>
      <c r="I30" s="160">
        <v>0.20999999999999999</v>
      </c>
      <c r="J30" s="159">
        <f>ROUND(ROUND((SUM(BE85:BE270)), 2)*I30, 2)</f>
        <v>0</v>
      </c>
      <c r="K30" s="52"/>
    </row>
    <row r="31" s="1" customFormat="1" ht="14.4" customHeight="1">
      <c r="B31" s="47"/>
      <c r="C31" s="48"/>
      <c r="D31" s="48"/>
      <c r="E31" s="56" t="s">
        <v>52</v>
      </c>
      <c r="F31" s="159">
        <f>ROUND(SUM(BF85:BF270), 2)</f>
        <v>0</v>
      </c>
      <c r="G31" s="48"/>
      <c r="H31" s="48"/>
      <c r="I31" s="160">
        <v>0.14999999999999999</v>
      </c>
      <c r="J31" s="159">
        <f>ROUND(ROUND((SUM(BF85:BF270)), 2)*I31, 2)</f>
        <v>0</v>
      </c>
      <c r="K31" s="52"/>
    </row>
    <row r="32" hidden="1" s="1" customFormat="1" ht="14.4" customHeight="1">
      <c r="B32" s="47"/>
      <c r="C32" s="48"/>
      <c r="D32" s="48"/>
      <c r="E32" s="56" t="s">
        <v>53</v>
      </c>
      <c r="F32" s="159">
        <f>ROUND(SUM(BG85:BG270), 2)</f>
        <v>0</v>
      </c>
      <c r="G32" s="48"/>
      <c r="H32" s="48"/>
      <c r="I32" s="160">
        <v>0.20999999999999999</v>
      </c>
      <c r="J32" s="159">
        <v>0</v>
      </c>
      <c r="K32" s="52"/>
    </row>
    <row r="33" hidden="1" s="1" customFormat="1" ht="14.4" customHeight="1">
      <c r="B33" s="47"/>
      <c r="C33" s="48"/>
      <c r="D33" s="48"/>
      <c r="E33" s="56" t="s">
        <v>54</v>
      </c>
      <c r="F33" s="159">
        <f>ROUND(SUM(BH85:BH270), 2)</f>
        <v>0</v>
      </c>
      <c r="G33" s="48"/>
      <c r="H33" s="48"/>
      <c r="I33" s="160">
        <v>0.14999999999999999</v>
      </c>
      <c r="J33" s="159">
        <v>0</v>
      </c>
      <c r="K33" s="52"/>
    </row>
    <row r="34" hidden="1" s="1" customFormat="1" ht="14.4" customHeight="1">
      <c r="B34" s="47"/>
      <c r="C34" s="48"/>
      <c r="D34" s="48"/>
      <c r="E34" s="56" t="s">
        <v>55</v>
      </c>
      <c r="F34" s="159">
        <f>ROUND(SUM(BI85:BI270), 2)</f>
        <v>0</v>
      </c>
      <c r="G34" s="48"/>
      <c r="H34" s="48"/>
      <c r="I34" s="160">
        <v>0</v>
      </c>
      <c r="J34" s="159">
        <v>0</v>
      </c>
      <c r="K34" s="52"/>
    </row>
    <row r="35" s="1" customFormat="1" ht="6.96" customHeight="1">
      <c r="B35" s="47"/>
      <c r="C35" s="48"/>
      <c r="D35" s="48"/>
      <c r="E35" s="48"/>
      <c r="F35" s="48"/>
      <c r="G35" s="48"/>
      <c r="H35" s="48"/>
      <c r="I35" s="146"/>
      <c r="J35" s="48"/>
      <c r="K35" s="52"/>
    </row>
    <row r="36" s="1" customFormat="1" ht="25.44" customHeight="1">
      <c r="B36" s="47"/>
      <c r="C36" s="161"/>
      <c r="D36" s="162" t="s">
        <v>56</v>
      </c>
      <c r="E36" s="99"/>
      <c r="F36" s="99"/>
      <c r="G36" s="163" t="s">
        <v>57</v>
      </c>
      <c r="H36" s="164" t="s">
        <v>58</v>
      </c>
      <c r="I36" s="165"/>
      <c r="J36" s="166">
        <f>SUM(J27:J34)</f>
        <v>0</v>
      </c>
      <c r="K36" s="167"/>
    </row>
    <row r="37" s="1" customFormat="1" ht="14.4" customHeight="1">
      <c r="B37" s="68"/>
      <c r="C37" s="69"/>
      <c r="D37" s="69"/>
      <c r="E37" s="69"/>
      <c r="F37" s="69"/>
      <c r="G37" s="69"/>
      <c r="H37" s="69"/>
      <c r="I37" s="168"/>
      <c r="J37" s="69"/>
      <c r="K37" s="70"/>
    </row>
    <row r="41" s="1" customFormat="1" ht="6.96" customHeight="1">
      <c r="B41" s="169"/>
      <c r="C41" s="170"/>
      <c r="D41" s="170"/>
      <c r="E41" s="170"/>
      <c r="F41" s="170"/>
      <c r="G41" s="170"/>
      <c r="H41" s="170"/>
      <c r="I41" s="171"/>
      <c r="J41" s="170"/>
      <c r="K41" s="172"/>
    </row>
    <row r="42" s="1" customFormat="1" ht="36.96" customHeight="1">
      <c r="B42" s="47"/>
      <c r="C42" s="30" t="s">
        <v>128</v>
      </c>
      <c r="D42" s="48"/>
      <c r="E42" s="48"/>
      <c r="F42" s="48"/>
      <c r="G42" s="48"/>
      <c r="H42" s="48"/>
      <c r="I42" s="146"/>
      <c r="J42" s="48"/>
      <c r="K42" s="52"/>
    </row>
    <row r="43" s="1" customFormat="1" ht="6.96" customHeight="1">
      <c r="B43" s="47"/>
      <c r="C43" s="48"/>
      <c r="D43" s="48"/>
      <c r="E43" s="48"/>
      <c r="F43" s="48"/>
      <c r="G43" s="48"/>
      <c r="H43" s="48"/>
      <c r="I43" s="146"/>
      <c r="J43" s="48"/>
      <c r="K43" s="52"/>
    </row>
    <row r="44" s="1" customFormat="1" ht="14.4" customHeight="1">
      <c r="B44" s="47"/>
      <c r="C44" s="40" t="s">
        <v>18</v>
      </c>
      <c r="D44" s="48"/>
      <c r="E44" s="48"/>
      <c r="F44" s="48"/>
      <c r="G44" s="48"/>
      <c r="H44" s="48"/>
      <c r="I44" s="146"/>
      <c r="J44" s="48"/>
      <c r="K44" s="52"/>
    </row>
    <row r="45" s="1" customFormat="1" ht="16.5" customHeight="1">
      <c r="B45" s="47"/>
      <c r="C45" s="48"/>
      <c r="D45" s="48"/>
      <c r="E45" s="145" t="str">
        <f>E7</f>
        <v>Rekonstrukce kanalizační stoky H v ul. Tůmova, Kolín</v>
      </c>
      <c r="F45" s="40"/>
      <c r="G45" s="40"/>
      <c r="H45" s="40"/>
      <c r="I45" s="146"/>
      <c r="J45" s="48"/>
      <c r="K45" s="52"/>
    </row>
    <row r="46" s="1" customFormat="1" ht="14.4" customHeight="1">
      <c r="B46" s="47"/>
      <c r="C46" s="40" t="s">
        <v>126</v>
      </c>
      <c r="D46" s="48"/>
      <c r="E46" s="48"/>
      <c r="F46" s="48"/>
      <c r="G46" s="48"/>
      <c r="H46" s="48"/>
      <c r="I46" s="146"/>
      <c r="J46" s="48"/>
      <c r="K46" s="52"/>
    </row>
    <row r="47" s="1" customFormat="1" ht="17.25" customHeight="1">
      <c r="B47" s="47"/>
      <c r="C47" s="48"/>
      <c r="D47" s="48"/>
      <c r="E47" s="147" t="str">
        <f>E9</f>
        <v>SO 03 - Rekonstrukce přípojek uličních vpustí</v>
      </c>
      <c r="F47" s="48"/>
      <c r="G47" s="48"/>
      <c r="H47" s="48"/>
      <c r="I47" s="146"/>
      <c r="J47" s="48"/>
      <c r="K47" s="52"/>
    </row>
    <row r="48" s="1" customFormat="1" ht="6.96" customHeight="1">
      <c r="B48" s="47"/>
      <c r="C48" s="48"/>
      <c r="D48" s="48"/>
      <c r="E48" s="48"/>
      <c r="F48" s="48"/>
      <c r="G48" s="48"/>
      <c r="H48" s="48"/>
      <c r="I48" s="146"/>
      <c r="J48" s="48"/>
      <c r="K48" s="52"/>
    </row>
    <row r="49" s="1" customFormat="1" ht="18" customHeight="1">
      <c r="B49" s="47"/>
      <c r="C49" s="40" t="s">
        <v>24</v>
      </c>
      <c r="D49" s="48"/>
      <c r="E49" s="48"/>
      <c r="F49" s="35" t="str">
        <f>F12</f>
        <v>Město Kolín</v>
      </c>
      <c r="G49" s="48"/>
      <c r="H49" s="48"/>
      <c r="I49" s="148" t="s">
        <v>26</v>
      </c>
      <c r="J49" s="149" t="str">
        <f>IF(J12="","",J12)</f>
        <v>25. 12. 2017</v>
      </c>
      <c r="K49" s="52"/>
    </row>
    <row r="50" s="1" customFormat="1" ht="6.96" customHeight="1">
      <c r="B50" s="47"/>
      <c r="C50" s="48"/>
      <c r="D50" s="48"/>
      <c r="E50" s="48"/>
      <c r="F50" s="48"/>
      <c r="G50" s="48"/>
      <c r="H50" s="48"/>
      <c r="I50" s="146"/>
      <c r="J50" s="48"/>
      <c r="K50" s="52"/>
    </row>
    <row r="51" s="1" customFormat="1">
      <c r="B51" s="47"/>
      <c r="C51" s="40" t="s">
        <v>32</v>
      </c>
      <c r="D51" s="48"/>
      <c r="E51" s="48"/>
      <c r="F51" s="35" t="str">
        <f>E15</f>
        <v>Město Kolín, Karlovo nám. 78, 280 02 Kolín</v>
      </c>
      <c r="G51" s="48"/>
      <c r="H51" s="48"/>
      <c r="I51" s="148" t="s">
        <v>40</v>
      </c>
      <c r="J51" s="45" t="str">
        <f>E21</f>
        <v>LK PROJEKT s.r.o., ul.28.října 933/11, Čelákovice</v>
      </c>
      <c r="K51" s="52"/>
    </row>
    <row r="52" s="1" customFormat="1" ht="14.4" customHeight="1">
      <c r="B52" s="47"/>
      <c r="C52" s="40" t="s">
        <v>38</v>
      </c>
      <c r="D52" s="48"/>
      <c r="E52" s="48"/>
      <c r="F52" s="35" t="str">
        <f>IF(E18="","",E18)</f>
        <v/>
      </c>
      <c r="G52" s="48"/>
      <c r="H52" s="48"/>
      <c r="I52" s="146"/>
      <c r="J52" s="173"/>
      <c r="K52" s="52"/>
    </row>
    <row r="53" s="1" customFormat="1" ht="10.32" customHeight="1">
      <c r="B53" s="47"/>
      <c r="C53" s="48"/>
      <c r="D53" s="48"/>
      <c r="E53" s="48"/>
      <c r="F53" s="48"/>
      <c r="G53" s="48"/>
      <c r="H53" s="48"/>
      <c r="I53" s="146"/>
      <c r="J53" s="48"/>
      <c r="K53" s="52"/>
    </row>
    <row r="54" s="1" customFormat="1" ht="29.28" customHeight="1">
      <c r="B54" s="47"/>
      <c r="C54" s="174" t="s">
        <v>129</v>
      </c>
      <c r="D54" s="161"/>
      <c r="E54" s="161"/>
      <c r="F54" s="161"/>
      <c r="G54" s="161"/>
      <c r="H54" s="161"/>
      <c r="I54" s="175"/>
      <c r="J54" s="176" t="s">
        <v>130</v>
      </c>
      <c r="K54" s="177"/>
    </row>
    <row r="55" s="1" customFormat="1" ht="10.32" customHeight="1">
      <c r="B55" s="47"/>
      <c r="C55" s="48"/>
      <c r="D55" s="48"/>
      <c r="E55" s="48"/>
      <c r="F55" s="48"/>
      <c r="G55" s="48"/>
      <c r="H55" s="48"/>
      <c r="I55" s="146"/>
      <c r="J55" s="48"/>
      <c r="K55" s="52"/>
    </row>
    <row r="56" s="1" customFormat="1" ht="29.28" customHeight="1">
      <c r="B56" s="47"/>
      <c r="C56" s="178" t="s">
        <v>131</v>
      </c>
      <c r="D56" s="48"/>
      <c r="E56" s="48"/>
      <c r="F56" s="48"/>
      <c r="G56" s="48"/>
      <c r="H56" s="48"/>
      <c r="I56" s="146"/>
      <c r="J56" s="157">
        <f>J85</f>
        <v>0</v>
      </c>
      <c r="K56" s="52"/>
      <c r="AU56" s="24" t="s">
        <v>132</v>
      </c>
    </row>
    <row r="57" s="7" customFormat="1" ht="24.96" customHeight="1">
      <c r="B57" s="179"/>
      <c r="C57" s="180"/>
      <c r="D57" s="181" t="s">
        <v>133</v>
      </c>
      <c r="E57" s="182"/>
      <c r="F57" s="182"/>
      <c r="G57" s="182"/>
      <c r="H57" s="182"/>
      <c r="I57" s="183"/>
      <c r="J57" s="184">
        <f>J86</f>
        <v>0</v>
      </c>
      <c r="K57" s="185"/>
    </row>
    <row r="58" s="8" customFormat="1" ht="19.92" customHeight="1">
      <c r="B58" s="186"/>
      <c r="C58" s="187"/>
      <c r="D58" s="188" t="s">
        <v>134</v>
      </c>
      <c r="E58" s="189"/>
      <c r="F58" s="189"/>
      <c r="G58" s="189"/>
      <c r="H58" s="189"/>
      <c r="I58" s="190"/>
      <c r="J58" s="191">
        <f>J87</f>
        <v>0</v>
      </c>
      <c r="K58" s="192"/>
    </row>
    <row r="59" s="8" customFormat="1" ht="19.92" customHeight="1">
      <c r="B59" s="186"/>
      <c r="C59" s="187"/>
      <c r="D59" s="188" t="s">
        <v>135</v>
      </c>
      <c r="E59" s="189"/>
      <c r="F59" s="189"/>
      <c r="G59" s="189"/>
      <c r="H59" s="189"/>
      <c r="I59" s="190"/>
      <c r="J59" s="191">
        <f>J189</f>
        <v>0</v>
      </c>
      <c r="K59" s="192"/>
    </row>
    <row r="60" s="8" customFormat="1" ht="19.92" customHeight="1">
      <c r="B60" s="186"/>
      <c r="C60" s="187"/>
      <c r="D60" s="188" t="s">
        <v>136</v>
      </c>
      <c r="E60" s="189"/>
      <c r="F60" s="189"/>
      <c r="G60" s="189"/>
      <c r="H60" s="189"/>
      <c r="I60" s="190"/>
      <c r="J60" s="191">
        <f>J202</f>
        <v>0</v>
      </c>
      <c r="K60" s="192"/>
    </row>
    <row r="61" s="8" customFormat="1" ht="19.92" customHeight="1">
      <c r="B61" s="186"/>
      <c r="C61" s="187"/>
      <c r="D61" s="188" t="s">
        <v>137</v>
      </c>
      <c r="E61" s="189"/>
      <c r="F61" s="189"/>
      <c r="G61" s="189"/>
      <c r="H61" s="189"/>
      <c r="I61" s="190"/>
      <c r="J61" s="191">
        <f>J206</f>
        <v>0</v>
      </c>
      <c r="K61" s="192"/>
    </row>
    <row r="62" s="8" customFormat="1" ht="19.92" customHeight="1">
      <c r="B62" s="186"/>
      <c r="C62" s="187"/>
      <c r="D62" s="188" t="s">
        <v>138</v>
      </c>
      <c r="E62" s="189"/>
      <c r="F62" s="189"/>
      <c r="G62" s="189"/>
      <c r="H62" s="189"/>
      <c r="I62" s="190"/>
      <c r="J62" s="191">
        <f>J210</f>
        <v>0</v>
      </c>
      <c r="K62" s="192"/>
    </row>
    <row r="63" s="8" customFormat="1" ht="19.92" customHeight="1">
      <c r="B63" s="186"/>
      <c r="C63" s="187"/>
      <c r="D63" s="188" t="s">
        <v>139</v>
      </c>
      <c r="E63" s="189"/>
      <c r="F63" s="189"/>
      <c r="G63" s="189"/>
      <c r="H63" s="189"/>
      <c r="I63" s="190"/>
      <c r="J63" s="191">
        <f>J247</f>
        <v>0</v>
      </c>
      <c r="K63" s="192"/>
    </row>
    <row r="64" s="8" customFormat="1" ht="19.92" customHeight="1">
      <c r="B64" s="186"/>
      <c r="C64" s="187"/>
      <c r="D64" s="188" t="s">
        <v>140</v>
      </c>
      <c r="E64" s="189"/>
      <c r="F64" s="189"/>
      <c r="G64" s="189"/>
      <c r="H64" s="189"/>
      <c r="I64" s="190"/>
      <c r="J64" s="191">
        <f>J251</f>
        <v>0</v>
      </c>
      <c r="K64" s="192"/>
    </row>
    <row r="65" s="8" customFormat="1" ht="19.92" customHeight="1">
      <c r="B65" s="186"/>
      <c r="C65" s="187"/>
      <c r="D65" s="188" t="s">
        <v>141</v>
      </c>
      <c r="E65" s="189"/>
      <c r="F65" s="189"/>
      <c r="G65" s="189"/>
      <c r="H65" s="189"/>
      <c r="I65" s="190"/>
      <c r="J65" s="191">
        <f>J268</f>
        <v>0</v>
      </c>
      <c r="K65" s="192"/>
    </row>
    <row r="66" s="1" customFormat="1" ht="21.84" customHeight="1">
      <c r="B66" s="47"/>
      <c r="C66" s="48"/>
      <c r="D66" s="48"/>
      <c r="E66" s="48"/>
      <c r="F66" s="48"/>
      <c r="G66" s="48"/>
      <c r="H66" s="48"/>
      <c r="I66" s="146"/>
      <c r="J66" s="48"/>
      <c r="K66" s="52"/>
    </row>
    <row r="67" s="1" customFormat="1" ht="6.96" customHeight="1">
      <c r="B67" s="68"/>
      <c r="C67" s="69"/>
      <c r="D67" s="69"/>
      <c r="E67" s="69"/>
      <c r="F67" s="69"/>
      <c r="G67" s="69"/>
      <c r="H67" s="69"/>
      <c r="I67" s="168"/>
      <c r="J67" s="69"/>
      <c r="K67" s="70"/>
    </row>
    <row r="71" s="1" customFormat="1" ht="6.96" customHeight="1">
      <c r="B71" s="71"/>
      <c r="C71" s="72"/>
      <c r="D71" s="72"/>
      <c r="E71" s="72"/>
      <c r="F71" s="72"/>
      <c r="G71" s="72"/>
      <c r="H71" s="72"/>
      <c r="I71" s="171"/>
      <c r="J71" s="72"/>
      <c r="K71" s="72"/>
      <c r="L71" s="73"/>
    </row>
    <row r="72" s="1" customFormat="1" ht="36.96" customHeight="1">
      <c r="B72" s="47"/>
      <c r="C72" s="74" t="s">
        <v>142</v>
      </c>
      <c r="D72" s="75"/>
      <c r="E72" s="75"/>
      <c r="F72" s="75"/>
      <c r="G72" s="75"/>
      <c r="H72" s="75"/>
      <c r="I72" s="193"/>
      <c r="J72" s="75"/>
      <c r="K72" s="75"/>
      <c r="L72" s="73"/>
    </row>
    <row r="73" s="1" customFormat="1" ht="6.96" customHeight="1">
      <c r="B73" s="47"/>
      <c r="C73" s="75"/>
      <c r="D73" s="75"/>
      <c r="E73" s="75"/>
      <c r="F73" s="75"/>
      <c r="G73" s="75"/>
      <c r="H73" s="75"/>
      <c r="I73" s="193"/>
      <c r="J73" s="75"/>
      <c r="K73" s="75"/>
      <c r="L73" s="73"/>
    </row>
    <row r="74" s="1" customFormat="1" ht="14.4" customHeight="1">
      <c r="B74" s="47"/>
      <c r="C74" s="77" t="s">
        <v>18</v>
      </c>
      <c r="D74" s="75"/>
      <c r="E74" s="75"/>
      <c r="F74" s="75"/>
      <c r="G74" s="75"/>
      <c r="H74" s="75"/>
      <c r="I74" s="193"/>
      <c r="J74" s="75"/>
      <c r="K74" s="75"/>
      <c r="L74" s="73"/>
    </row>
    <row r="75" s="1" customFormat="1" ht="16.5" customHeight="1">
      <c r="B75" s="47"/>
      <c r="C75" s="75"/>
      <c r="D75" s="75"/>
      <c r="E75" s="194" t="str">
        <f>E7</f>
        <v>Rekonstrukce kanalizační stoky H v ul. Tůmova, Kolín</v>
      </c>
      <c r="F75" s="77"/>
      <c r="G75" s="77"/>
      <c r="H75" s="77"/>
      <c r="I75" s="193"/>
      <c r="J75" s="75"/>
      <c r="K75" s="75"/>
      <c r="L75" s="73"/>
    </row>
    <row r="76" s="1" customFormat="1" ht="14.4" customHeight="1">
      <c r="B76" s="47"/>
      <c r="C76" s="77" t="s">
        <v>126</v>
      </c>
      <c r="D76" s="75"/>
      <c r="E76" s="75"/>
      <c r="F76" s="75"/>
      <c r="G76" s="75"/>
      <c r="H76" s="75"/>
      <c r="I76" s="193"/>
      <c r="J76" s="75"/>
      <c r="K76" s="75"/>
      <c r="L76" s="73"/>
    </row>
    <row r="77" s="1" customFormat="1" ht="17.25" customHeight="1">
      <c r="B77" s="47"/>
      <c r="C77" s="75"/>
      <c r="D77" s="75"/>
      <c r="E77" s="83" t="str">
        <f>E9</f>
        <v>SO 03 - Rekonstrukce přípojek uličních vpustí</v>
      </c>
      <c r="F77" s="75"/>
      <c r="G77" s="75"/>
      <c r="H77" s="75"/>
      <c r="I77" s="193"/>
      <c r="J77" s="75"/>
      <c r="K77" s="75"/>
      <c r="L77" s="73"/>
    </row>
    <row r="78" s="1" customFormat="1" ht="6.96" customHeight="1">
      <c r="B78" s="47"/>
      <c r="C78" s="75"/>
      <c r="D78" s="75"/>
      <c r="E78" s="75"/>
      <c r="F78" s="75"/>
      <c r="G78" s="75"/>
      <c r="H78" s="75"/>
      <c r="I78" s="193"/>
      <c r="J78" s="75"/>
      <c r="K78" s="75"/>
      <c r="L78" s="73"/>
    </row>
    <row r="79" s="1" customFormat="1" ht="18" customHeight="1">
      <c r="B79" s="47"/>
      <c r="C79" s="77" t="s">
        <v>24</v>
      </c>
      <c r="D79" s="75"/>
      <c r="E79" s="75"/>
      <c r="F79" s="195" t="str">
        <f>F12</f>
        <v>Město Kolín</v>
      </c>
      <c r="G79" s="75"/>
      <c r="H79" s="75"/>
      <c r="I79" s="196" t="s">
        <v>26</v>
      </c>
      <c r="J79" s="86" t="str">
        <f>IF(J12="","",J12)</f>
        <v>25. 12. 2017</v>
      </c>
      <c r="K79" s="75"/>
      <c r="L79" s="73"/>
    </row>
    <row r="80" s="1" customFormat="1" ht="6.96" customHeight="1">
      <c r="B80" s="47"/>
      <c r="C80" s="75"/>
      <c r="D80" s="75"/>
      <c r="E80" s="75"/>
      <c r="F80" s="75"/>
      <c r="G80" s="75"/>
      <c r="H80" s="75"/>
      <c r="I80" s="193"/>
      <c r="J80" s="75"/>
      <c r="K80" s="75"/>
      <c r="L80" s="73"/>
    </row>
    <row r="81" s="1" customFormat="1">
      <c r="B81" s="47"/>
      <c r="C81" s="77" t="s">
        <v>32</v>
      </c>
      <c r="D81" s="75"/>
      <c r="E81" s="75"/>
      <c r="F81" s="195" t="str">
        <f>E15</f>
        <v>Město Kolín, Karlovo nám. 78, 280 02 Kolín</v>
      </c>
      <c r="G81" s="75"/>
      <c r="H81" s="75"/>
      <c r="I81" s="196" t="s">
        <v>40</v>
      </c>
      <c r="J81" s="195" t="str">
        <f>E21</f>
        <v>LK PROJEKT s.r.o., ul.28.října 933/11, Čelákovice</v>
      </c>
      <c r="K81" s="75"/>
      <c r="L81" s="73"/>
    </row>
    <row r="82" s="1" customFormat="1" ht="14.4" customHeight="1">
      <c r="B82" s="47"/>
      <c r="C82" s="77" t="s">
        <v>38</v>
      </c>
      <c r="D82" s="75"/>
      <c r="E82" s="75"/>
      <c r="F82" s="195" t="str">
        <f>IF(E18="","",E18)</f>
        <v/>
      </c>
      <c r="G82" s="75"/>
      <c r="H82" s="75"/>
      <c r="I82" s="193"/>
      <c r="J82" s="75"/>
      <c r="K82" s="75"/>
      <c r="L82" s="73"/>
    </row>
    <row r="83" s="1" customFormat="1" ht="10.32" customHeight="1">
      <c r="B83" s="47"/>
      <c r="C83" s="75"/>
      <c r="D83" s="75"/>
      <c r="E83" s="75"/>
      <c r="F83" s="75"/>
      <c r="G83" s="75"/>
      <c r="H83" s="75"/>
      <c r="I83" s="193"/>
      <c r="J83" s="75"/>
      <c r="K83" s="75"/>
      <c r="L83" s="73"/>
    </row>
    <row r="84" s="9" customFormat="1" ht="29.28" customHeight="1">
      <c r="B84" s="197"/>
      <c r="C84" s="198" t="s">
        <v>143</v>
      </c>
      <c r="D84" s="199" t="s">
        <v>65</v>
      </c>
      <c r="E84" s="199" t="s">
        <v>61</v>
      </c>
      <c r="F84" s="199" t="s">
        <v>144</v>
      </c>
      <c r="G84" s="199" t="s">
        <v>145</v>
      </c>
      <c r="H84" s="199" t="s">
        <v>146</v>
      </c>
      <c r="I84" s="200" t="s">
        <v>147</v>
      </c>
      <c r="J84" s="199" t="s">
        <v>130</v>
      </c>
      <c r="K84" s="201" t="s">
        <v>148</v>
      </c>
      <c r="L84" s="202"/>
      <c r="M84" s="103" t="s">
        <v>149</v>
      </c>
      <c r="N84" s="104" t="s">
        <v>50</v>
      </c>
      <c r="O84" s="104" t="s">
        <v>150</v>
      </c>
      <c r="P84" s="104" t="s">
        <v>151</v>
      </c>
      <c r="Q84" s="104" t="s">
        <v>152</v>
      </c>
      <c r="R84" s="104" t="s">
        <v>153</v>
      </c>
      <c r="S84" s="104" t="s">
        <v>154</v>
      </c>
      <c r="T84" s="105" t="s">
        <v>155</v>
      </c>
    </row>
    <row r="85" s="1" customFormat="1" ht="29.28" customHeight="1">
      <c r="B85" s="47"/>
      <c r="C85" s="109" t="s">
        <v>131</v>
      </c>
      <c r="D85" s="75"/>
      <c r="E85" s="75"/>
      <c r="F85" s="75"/>
      <c r="G85" s="75"/>
      <c r="H85" s="75"/>
      <c r="I85" s="193"/>
      <c r="J85" s="203">
        <f>BK85</f>
        <v>0</v>
      </c>
      <c r="K85" s="75"/>
      <c r="L85" s="73"/>
      <c r="M85" s="106"/>
      <c r="N85" s="107"/>
      <c r="O85" s="107"/>
      <c r="P85" s="204">
        <f>P86</f>
        <v>0</v>
      </c>
      <c r="Q85" s="107"/>
      <c r="R85" s="204">
        <f>R86</f>
        <v>150.77031690000001</v>
      </c>
      <c r="S85" s="107"/>
      <c r="T85" s="205">
        <f>T86</f>
        <v>66.202799999999996</v>
      </c>
      <c r="AT85" s="24" t="s">
        <v>79</v>
      </c>
      <c r="AU85" s="24" t="s">
        <v>132</v>
      </c>
      <c r="BK85" s="206">
        <f>BK86</f>
        <v>0</v>
      </c>
    </row>
    <row r="86" s="10" customFormat="1" ht="37.44" customHeight="1">
      <c r="B86" s="207"/>
      <c r="C86" s="208"/>
      <c r="D86" s="209" t="s">
        <v>79</v>
      </c>
      <c r="E86" s="210" t="s">
        <v>156</v>
      </c>
      <c r="F86" s="210" t="s">
        <v>157</v>
      </c>
      <c r="G86" s="208"/>
      <c r="H86" s="208"/>
      <c r="I86" s="211"/>
      <c r="J86" s="212">
        <f>BK86</f>
        <v>0</v>
      </c>
      <c r="K86" s="208"/>
      <c r="L86" s="213"/>
      <c r="M86" s="214"/>
      <c r="N86" s="215"/>
      <c r="O86" s="215"/>
      <c r="P86" s="216">
        <f>P87+P189+P202+P206+P210+P247+P251+P268</f>
        <v>0</v>
      </c>
      <c r="Q86" s="215"/>
      <c r="R86" s="216">
        <f>R87+R189+R202+R206+R210+R247+R251+R268</f>
        <v>150.77031690000001</v>
      </c>
      <c r="S86" s="215"/>
      <c r="T86" s="217">
        <f>T87+T189+T202+T206+T210+T247+T251+T268</f>
        <v>66.202799999999996</v>
      </c>
      <c r="AR86" s="218" t="s">
        <v>88</v>
      </c>
      <c r="AT86" s="219" t="s">
        <v>79</v>
      </c>
      <c r="AU86" s="219" t="s">
        <v>80</v>
      </c>
      <c r="AY86" s="218" t="s">
        <v>158</v>
      </c>
      <c r="BK86" s="220">
        <f>BK87+BK189+BK202+BK206+BK210+BK247+BK251+BK268</f>
        <v>0</v>
      </c>
    </row>
    <row r="87" s="10" customFormat="1" ht="19.92" customHeight="1">
      <c r="B87" s="207"/>
      <c r="C87" s="208"/>
      <c r="D87" s="209" t="s">
        <v>79</v>
      </c>
      <c r="E87" s="221" t="s">
        <v>88</v>
      </c>
      <c r="F87" s="221" t="s">
        <v>159</v>
      </c>
      <c r="G87" s="208"/>
      <c r="H87" s="208"/>
      <c r="I87" s="211"/>
      <c r="J87" s="222">
        <f>BK87</f>
        <v>0</v>
      </c>
      <c r="K87" s="208"/>
      <c r="L87" s="213"/>
      <c r="M87" s="214"/>
      <c r="N87" s="215"/>
      <c r="O87" s="215"/>
      <c r="P87" s="216">
        <f>SUM(P88:P188)</f>
        <v>0</v>
      </c>
      <c r="Q87" s="215"/>
      <c r="R87" s="216">
        <f>SUM(R88:R188)</f>
        <v>142.16281000000001</v>
      </c>
      <c r="S87" s="215"/>
      <c r="T87" s="217">
        <f>SUM(T88:T188)</f>
        <v>54.519000000000005</v>
      </c>
      <c r="AR87" s="218" t="s">
        <v>88</v>
      </c>
      <c r="AT87" s="219" t="s">
        <v>79</v>
      </c>
      <c r="AU87" s="219" t="s">
        <v>88</v>
      </c>
      <c r="AY87" s="218" t="s">
        <v>158</v>
      </c>
      <c r="BK87" s="220">
        <f>SUM(BK88:BK188)</f>
        <v>0</v>
      </c>
    </row>
    <row r="88" s="1" customFormat="1" ht="51" customHeight="1">
      <c r="B88" s="47"/>
      <c r="C88" s="223" t="s">
        <v>88</v>
      </c>
      <c r="D88" s="223" t="s">
        <v>160</v>
      </c>
      <c r="E88" s="224" t="s">
        <v>161</v>
      </c>
      <c r="F88" s="225" t="s">
        <v>162</v>
      </c>
      <c r="G88" s="226" t="s">
        <v>163</v>
      </c>
      <c r="H88" s="227">
        <v>53.450000000000003</v>
      </c>
      <c r="I88" s="228"/>
      <c r="J88" s="229">
        <f>ROUND(I88*H88,2)</f>
        <v>0</v>
      </c>
      <c r="K88" s="225" t="s">
        <v>164</v>
      </c>
      <c r="L88" s="73"/>
      <c r="M88" s="230" t="s">
        <v>37</v>
      </c>
      <c r="N88" s="231" t="s">
        <v>51</v>
      </c>
      <c r="O88" s="48"/>
      <c r="P88" s="232">
        <f>O88*H88</f>
        <v>0</v>
      </c>
      <c r="Q88" s="232">
        <v>0</v>
      </c>
      <c r="R88" s="232">
        <f>Q88*H88</f>
        <v>0</v>
      </c>
      <c r="S88" s="232">
        <v>0.57999999999999996</v>
      </c>
      <c r="T88" s="233">
        <f>S88*H88</f>
        <v>31.001000000000001</v>
      </c>
      <c r="AR88" s="24" t="s">
        <v>165</v>
      </c>
      <c r="AT88" s="24" t="s">
        <v>160</v>
      </c>
      <c r="AU88" s="24" t="s">
        <v>90</v>
      </c>
      <c r="AY88" s="24" t="s">
        <v>158</v>
      </c>
      <c r="BE88" s="234">
        <f>IF(N88="základní",J88,0)</f>
        <v>0</v>
      </c>
      <c r="BF88" s="234">
        <f>IF(N88="snížená",J88,0)</f>
        <v>0</v>
      </c>
      <c r="BG88" s="234">
        <f>IF(N88="zákl. přenesená",J88,0)</f>
        <v>0</v>
      </c>
      <c r="BH88" s="234">
        <f>IF(N88="sníž. přenesená",J88,0)</f>
        <v>0</v>
      </c>
      <c r="BI88" s="234">
        <f>IF(N88="nulová",J88,0)</f>
        <v>0</v>
      </c>
      <c r="BJ88" s="24" t="s">
        <v>88</v>
      </c>
      <c r="BK88" s="234">
        <f>ROUND(I88*H88,2)</f>
        <v>0</v>
      </c>
      <c r="BL88" s="24" t="s">
        <v>165</v>
      </c>
      <c r="BM88" s="24" t="s">
        <v>895</v>
      </c>
    </row>
    <row r="89" s="1" customFormat="1">
      <c r="B89" s="47"/>
      <c r="C89" s="75"/>
      <c r="D89" s="235" t="s">
        <v>167</v>
      </c>
      <c r="E89" s="75"/>
      <c r="F89" s="236" t="s">
        <v>168</v>
      </c>
      <c r="G89" s="75"/>
      <c r="H89" s="75"/>
      <c r="I89" s="193"/>
      <c r="J89" s="75"/>
      <c r="K89" s="75"/>
      <c r="L89" s="73"/>
      <c r="M89" s="237"/>
      <c r="N89" s="48"/>
      <c r="O89" s="48"/>
      <c r="P89" s="48"/>
      <c r="Q89" s="48"/>
      <c r="R89" s="48"/>
      <c r="S89" s="48"/>
      <c r="T89" s="96"/>
      <c r="AT89" s="24" t="s">
        <v>167</v>
      </c>
      <c r="AU89" s="24" t="s">
        <v>90</v>
      </c>
    </row>
    <row r="90" s="11" customFormat="1">
      <c r="B90" s="238"/>
      <c r="C90" s="239"/>
      <c r="D90" s="235" t="s">
        <v>169</v>
      </c>
      <c r="E90" s="240" t="s">
        <v>37</v>
      </c>
      <c r="F90" s="241" t="s">
        <v>896</v>
      </c>
      <c r="G90" s="239"/>
      <c r="H90" s="242">
        <v>53.450000000000003</v>
      </c>
      <c r="I90" s="243"/>
      <c r="J90" s="239"/>
      <c r="K90" s="239"/>
      <c r="L90" s="244"/>
      <c r="M90" s="245"/>
      <c r="N90" s="246"/>
      <c r="O90" s="246"/>
      <c r="P90" s="246"/>
      <c r="Q90" s="246"/>
      <c r="R90" s="246"/>
      <c r="S90" s="246"/>
      <c r="T90" s="247"/>
      <c r="AT90" s="248" t="s">
        <v>169</v>
      </c>
      <c r="AU90" s="248" t="s">
        <v>90</v>
      </c>
      <c r="AV90" s="11" t="s">
        <v>90</v>
      </c>
      <c r="AW90" s="11" t="s">
        <v>43</v>
      </c>
      <c r="AX90" s="11" t="s">
        <v>88</v>
      </c>
      <c r="AY90" s="248" t="s">
        <v>158</v>
      </c>
    </row>
    <row r="91" s="1" customFormat="1" ht="38.25" customHeight="1">
      <c r="B91" s="47"/>
      <c r="C91" s="223" t="s">
        <v>90</v>
      </c>
      <c r="D91" s="223" t="s">
        <v>160</v>
      </c>
      <c r="E91" s="224" t="s">
        <v>181</v>
      </c>
      <c r="F91" s="225" t="s">
        <v>182</v>
      </c>
      <c r="G91" s="226" t="s">
        <v>163</v>
      </c>
      <c r="H91" s="227">
        <v>106.90000000000001</v>
      </c>
      <c r="I91" s="228"/>
      <c r="J91" s="229">
        <f>ROUND(I91*H91,2)</f>
        <v>0</v>
      </c>
      <c r="K91" s="225" t="s">
        <v>164</v>
      </c>
      <c r="L91" s="73"/>
      <c r="M91" s="230" t="s">
        <v>37</v>
      </c>
      <c r="N91" s="231" t="s">
        <v>51</v>
      </c>
      <c r="O91" s="48"/>
      <c r="P91" s="232">
        <f>O91*H91</f>
        <v>0</v>
      </c>
      <c r="Q91" s="232">
        <v>0</v>
      </c>
      <c r="R91" s="232">
        <f>Q91*H91</f>
        <v>0</v>
      </c>
      <c r="S91" s="232">
        <v>0.22</v>
      </c>
      <c r="T91" s="233">
        <f>S91*H91</f>
        <v>23.518000000000001</v>
      </c>
      <c r="AR91" s="24" t="s">
        <v>165</v>
      </c>
      <c r="AT91" s="24" t="s">
        <v>160</v>
      </c>
      <c r="AU91" s="24" t="s">
        <v>90</v>
      </c>
      <c r="AY91" s="24" t="s">
        <v>158</v>
      </c>
      <c r="BE91" s="234">
        <f>IF(N91="základní",J91,0)</f>
        <v>0</v>
      </c>
      <c r="BF91" s="234">
        <f>IF(N91="snížená",J91,0)</f>
        <v>0</v>
      </c>
      <c r="BG91" s="234">
        <f>IF(N91="zákl. přenesená",J91,0)</f>
        <v>0</v>
      </c>
      <c r="BH91" s="234">
        <f>IF(N91="sníž. přenesená",J91,0)</f>
        <v>0</v>
      </c>
      <c r="BI91" s="234">
        <f>IF(N91="nulová",J91,0)</f>
        <v>0</v>
      </c>
      <c r="BJ91" s="24" t="s">
        <v>88</v>
      </c>
      <c r="BK91" s="234">
        <f>ROUND(I91*H91,2)</f>
        <v>0</v>
      </c>
      <c r="BL91" s="24" t="s">
        <v>165</v>
      </c>
      <c r="BM91" s="24" t="s">
        <v>897</v>
      </c>
    </row>
    <row r="92" s="1" customFormat="1">
      <c r="B92" s="47"/>
      <c r="C92" s="75"/>
      <c r="D92" s="235" t="s">
        <v>167</v>
      </c>
      <c r="E92" s="75"/>
      <c r="F92" s="236" t="s">
        <v>168</v>
      </c>
      <c r="G92" s="75"/>
      <c r="H92" s="75"/>
      <c r="I92" s="193"/>
      <c r="J92" s="75"/>
      <c r="K92" s="75"/>
      <c r="L92" s="73"/>
      <c r="M92" s="237"/>
      <c r="N92" s="48"/>
      <c r="O92" s="48"/>
      <c r="P92" s="48"/>
      <c r="Q92" s="48"/>
      <c r="R92" s="48"/>
      <c r="S92" s="48"/>
      <c r="T92" s="96"/>
      <c r="AT92" s="24" t="s">
        <v>167</v>
      </c>
      <c r="AU92" s="24" t="s">
        <v>90</v>
      </c>
    </row>
    <row r="93" s="11" customFormat="1">
      <c r="B93" s="238"/>
      <c r="C93" s="239"/>
      <c r="D93" s="235" t="s">
        <v>169</v>
      </c>
      <c r="E93" s="240" t="s">
        <v>37</v>
      </c>
      <c r="F93" s="241" t="s">
        <v>898</v>
      </c>
      <c r="G93" s="239"/>
      <c r="H93" s="242">
        <v>106.90000000000001</v>
      </c>
      <c r="I93" s="243"/>
      <c r="J93" s="239"/>
      <c r="K93" s="239"/>
      <c r="L93" s="244"/>
      <c r="M93" s="245"/>
      <c r="N93" s="246"/>
      <c r="O93" s="246"/>
      <c r="P93" s="246"/>
      <c r="Q93" s="246"/>
      <c r="R93" s="246"/>
      <c r="S93" s="246"/>
      <c r="T93" s="247"/>
      <c r="AT93" s="248" t="s">
        <v>169</v>
      </c>
      <c r="AU93" s="248" t="s">
        <v>90</v>
      </c>
      <c r="AV93" s="11" t="s">
        <v>90</v>
      </c>
      <c r="AW93" s="11" t="s">
        <v>43</v>
      </c>
      <c r="AX93" s="11" t="s">
        <v>88</v>
      </c>
      <c r="AY93" s="248" t="s">
        <v>158</v>
      </c>
    </row>
    <row r="94" s="1" customFormat="1" ht="63.75" customHeight="1">
      <c r="B94" s="47"/>
      <c r="C94" s="223" t="s">
        <v>185</v>
      </c>
      <c r="D94" s="223" t="s">
        <v>160</v>
      </c>
      <c r="E94" s="224" t="s">
        <v>200</v>
      </c>
      <c r="F94" s="225" t="s">
        <v>201</v>
      </c>
      <c r="G94" s="226" t="s">
        <v>202</v>
      </c>
      <c r="H94" s="227">
        <v>27</v>
      </c>
      <c r="I94" s="228"/>
      <c r="J94" s="229">
        <f>ROUND(I94*H94,2)</f>
        <v>0</v>
      </c>
      <c r="K94" s="225" t="s">
        <v>164</v>
      </c>
      <c r="L94" s="73"/>
      <c r="M94" s="230" t="s">
        <v>37</v>
      </c>
      <c r="N94" s="231" t="s">
        <v>51</v>
      </c>
      <c r="O94" s="48"/>
      <c r="P94" s="232">
        <f>O94*H94</f>
        <v>0</v>
      </c>
      <c r="Q94" s="232">
        <v>0.0086800000000000002</v>
      </c>
      <c r="R94" s="232">
        <f>Q94*H94</f>
        <v>0.23436000000000001</v>
      </c>
      <c r="S94" s="232">
        <v>0</v>
      </c>
      <c r="T94" s="233">
        <f>S94*H94</f>
        <v>0</v>
      </c>
      <c r="AR94" s="24" t="s">
        <v>165</v>
      </c>
      <c r="AT94" s="24" t="s">
        <v>160</v>
      </c>
      <c r="AU94" s="24" t="s">
        <v>90</v>
      </c>
      <c r="AY94" s="24" t="s">
        <v>158</v>
      </c>
      <c r="BE94" s="234">
        <f>IF(N94="základní",J94,0)</f>
        <v>0</v>
      </c>
      <c r="BF94" s="234">
        <f>IF(N94="snížená",J94,0)</f>
        <v>0</v>
      </c>
      <c r="BG94" s="234">
        <f>IF(N94="zákl. přenesená",J94,0)</f>
        <v>0</v>
      </c>
      <c r="BH94" s="234">
        <f>IF(N94="sníž. přenesená",J94,0)</f>
        <v>0</v>
      </c>
      <c r="BI94" s="234">
        <f>IF(N94="nulová",J94,0)</f>
        <v>0</v>
      </c>
      <c r="BJ94" s="24" t="s">
        <v>88</v>
      </c>
      <c r="BK94" s="234">
        <f>ROUND(I94*H94,2)</f>
        <v>0</v>
      </c>
      <c r="BL94" s="24" t="s">
        <v>165</v>
      </c>
      <c r="BM94" s="24" t="s">
        <v>899</v>
      </c>
    </row>
    <row r="95" s="1" customFormat="1">
      <c r="B95" s="47"/>
      <c r="C95" s="75"/>
      <c r="D95" s="235" t="s">
        <v>167</v>
      </c>
      <c r="E95" s="75"/>
      <c r="F95" s="236" t="s">
        <v>204</v>
      </c>
      <c r="G95" s="75"/>
      <c r="H95" s="75"/>
      <c r="I95" s="193"/>
      <c r="J95" s="75"/>
      <c r="K95" s="75"/>
      <c r="L95" s="73"/>
      <c r="M95" s="237"/>
      <c r="N95" s="48"/>
      <c r="O95" s="48"/>
      <c r="P95" s="48"/>
      <c r="Q95" s="48"/>
      <c r="R95" s="48"/>
      <c r="S95" s="48"/>
      <c r="T95" s="96"/>
      <c r="AT95" s="24" t="s">
        <v>167</v>
      </c>
      <c r="AU95" s="24" t="s">
        <v>90</v>
      </c>
    </row>
    <row r="96" s="13" customFormat="1">
      <c r="B96" s="260"/>
      <c r="C96" s="261"/>
      <c r="D96" s="235" t="s">
        <v>169</v>
      </c>
      <c r="E96" s="262" t="s">
        <v>37</v>
      </c>
      <c r="F96" s="263" t="s">
        <v>697</v>
      </c>
      <c r="G96" s="261"/>
      <c r="H96" s="262" t="s">
        <v>37</v>
      </c>
      <c r="I96" s="264"/>
      <c r="J96" s="261"/>
      <c r="K96" s="261"/>
      <c r="L96" s="265"/>
      <c r="M96" s="266"/>
      <c r="N96" s="267"/>
      <c r="O96" s="267"/>
      <c r="P96" s="267"/>
      <c r="Q96" s="267"/>
      <c r="R96" s="267"/>
      <c r="S96" s="267"/>
      <c r="T96" s="268"/>
      <c r="AT96" s="269" t="s">
        <v>169</v>
      </c>
      <c r="AU96" s="269" t="s">
        <v>90</v>
      </c>
      <c r="AV96" s="13" t="s">
        <v>88</v>
      </c>
      <c r="AW96" s="13" t="s">
        <v>43</v>
      </c>
      <c r="AX96" s="13" t="s">
        <v>80</v>
      </c>
      <c r="AY96" s="269" t="s">
        <v>158</v>
      </c>
    </row>
    <row r="97" s="11" customFormat="1">
      <c r="B97" s="238"/>
      <c r="C97" s="239"/>
      <c r="D97" s="235" t="s">
        <v>169</v>
      </c>
      <c r="E97" s="240" t="s">
        <v>37</v>
      </c>
      <c r="F97" s="241" t="s">
        <v>900</v>
      </c>
      <c r="G97" s="239"/>
      <c r="H97" s="242">
        <v>8</v>
      </c>
      <c r="I97" s="243"/>
      <c r="J97" s="239"/>
      <c r="K97" s="239"/>
      <c r="L97" s="244"/>
      <c r="M97" s="245"/>
      <c r="N97" s="246"/>
      <c r="O97" s="246"/>
      <c r="P97" s="246"/>
      <c r="Q97" s="246"/>
      <c r="R97" s="246"/>
      <c r="S97" s="246"/>
      <c r="T97" s="247"/>
      <c r="AT97" s="248" t="s">
        <v>169</v>
      </c>
      <c r="AU97" s="248" t="s">
        <v>90</v>
      </c>
      <c r="AV97" s="11" t="s">
        <v>90</v>
      </c>
      <c r="AW97" s="11" t="s">
        <v>43</v>
      </c>
      <c r="AX97" s="11" t="s">
        <v>80</v>
      </c>
      <c r="AY97" s="248" t="s">
        <v>158</v>
      </c>
    </row>
    <row r="98" s="13" customFormat="1">
      <c r="B98" s="260"/>
      <c r="C98" s="261"/>
      <c r="D98" s="235" t="s">
        <v>169</v>
      </c>
      <c r="E98" s="262" t="s">
        <v>37</v>
      </c>
      <c r="F98" s="263" t="s">
        <v>210</v>
      </c>
      <c r="G98" s="261"/>
      <c r="H98" s="262" t="s">
        <v>37</v>
      </c>
      <c r="I98" s="264"/>
      <c r="J98" s="261"/>
      <c r="K98" s="261"/>
      <c r="L98" s="265"/>
      <c r="M98" s="266"/>
      <c r="N98" s="267"/>
      <c r="O98" s="267"/>
      <c r="P98" s="267"/>
      <c r="Q98" s="267"/>
      <c r="R98" s="267"/>
      <c r="S98" s="267"/>
      <c r="T98" s="268"/>
      <c r="AT98" s="269" t="s">
        <v>169</v>
      </c>
      <c r="AU98" s="269" t="s">
        <v>90</v>
      </c>
      <c r="AV98" s="13" t="s">
        <v>88</v>
      </c>
      <c r="AW98" s="13" t="s">
        <v>43</v>
      </c>
      <c r="AX98" s="13" t="s">
        <v>80</v>
      </c>
      <c r="AY98" s="269" t="s">
        <v>158</v>
      </c>
    </row>
    <row r="99" s="11" customFormat="1">
      <c r="B99" s="238"/>
      <c r="C99" s="239"/>
      <c r="D99" s="235" t="s">
        <v>169</v>
      </c>
      <c r="E99" s="240" t="s">
        <v>37</v>
      </c>
      <c r="F99" s="241" t="s">
        <v>901</v>
      </c>
      <c r="G99" s="239"/>
      <c r="H99" s="242">
        <v>5</v>
      </c>
      <c r="I99" s="243"/>
      <c r="J99" s="239"/>
      <c r="K99" s="239"/>
      <c r="L99" s="244"/>
      <c r="M99" s="245"/>
      <c r="N99" s="246"/>
      <c r="O99" s="246"/>
      <c r="P99" s="246"/>
      <c r="Q99" s="246"/>
      <c r="R99" s="246"/>
      <c r="S99" s="246"/>
      <c r="T99" s="247"/>
      <c r="AT99" s="248" t="s">
        <v>169</v>
      </c>
      <c r="AU99" s="248" t="s">
        <v>90</v>
      </c>
      <c r="AV99" s="11" t="s">
        <v>90</v>
      </c>
      <c r="AW99" s="11" t="s">
        <v>43</v>
      </c>
      <c r="AX99" s="11" t="s">
        <v>80</v>
      </c>
      <c r="AY99" s="248" t="s">
        <v>158</v>
      </c>
    </row>
    <row r="100" s="13" customFormat="1">
      <c r="B100" s="260"/>
      <c r="C100" s="261"/>
      <c r="D100" s="235" t="s">
        <v>169</v>
      </c>
      <c r="E100" s="262" t="s">
        <v>37</v>
      </c>
      <c r="F100" s="263" t="s">
        <v>902</v>
      </c>
      <c r="G100" s="261"/>
      <c r="H100" s="262" t="s">
        <v>37</v>
      </c>
      <c r="I100" s="264"/>
      <c r="J100" s="261"/>
      <c r="K100" s="261"/>
      <c r="L100" s="265"/>
      <c r="M100" s="266"/>
      <c r="N100" s="267"/>
      <c r="O100" s="267"/>
      <c r="P100" s="267"/>
      <c r="Q100" s="267"/>
      <c r="R100" s="267"/>
      <c r="S100" s="267"/>
      <c r="T100" s="268"/>
      <c r="AT100" s="269" t="s">
        <v>169</v>
      </c>
      <c r="AU100" s="269" t="s">
        <v>90</v>
      </c>
      <c r="AV100" s="13" t="s">
        <v>88</v>
      </c>
      <c r="AW100" s="13" t="s">
        <v>43</v>
      </c>
      <c r="AX100" s="13" t="s">
        <v>80</v>
      </c>
      <c r="AY100" s="269" t="s">
        <v>158</v>
      </c>
    </row>
    <row r="101" s="11" customFormat="1">
      <c r="B101" s="238"/>
      <c r="C101" s="239"/>
      <c r="D101" s="235" t="s">
        <v>169</v>
      </c>
      <c r="E101" s="240" t="s">
        <v>37</v>
      </c>
      <c r="F101" s="241" t="s">
        <v>903</v>
      </c>
      <c r="G101" s="239"/>
      <c r="H101" s="242">
        <v>14</v>
      </c>
      <c r="I101" s="243"/>
      <c r="J101" s="239"/>
      <c r="K101" s="239"/>
      <c r="L101" s="244"/>
      <c r="M101" s="245"/>
      <c r="N101" s="246"/>
      <c r="O101" s="246"/>
      <c r="P101" s="246"/>
      <c r="Q101" s="246"/>
      <c r="R101" s="246"/>
      <c r="S101" s="246"/>
      <c r="T101" s="247"/>
      <c r="AT101" s="248" t="s">
        <v>169</v>
      </c>
      <c r="AU101" s="248" t="s">
        <v>90</v>
      </c>
      <c r="AV101" s="11" t="s">
        <v>90</v>
      </c>
      <c r="AW101" s="11" t="s">
        <v>43</v>
      </c>
      <c r="AX101" s="11" t="s">
        <v>80</v>
      </c>
      <c r="AY101" s="248" t="s">
        <v>158</v>
      </c>
    </row>
    <row r="102" s="12" customFormat="1">
      <c r="B102" s="249"/>
      <c r="C102" s="250"/>
      <c r="D102" s="235" t="s">
        <v>169</v>
      </c>
      <c r="E102" s="251" t="s">
        <v>37</v>
      </c>
      <c r="F102" s="252" t="s">
        <v>180</v>
      </c>
      <c r="G102" s="250"/>
      <c r="H102" s="253">
        <v>27</v>
      </c>
      <c r="I102" s="254"/>
      <c r="J102" s="250"/>
      <c r="K102" s="250"/>
      <c r="L102" s="255"/>
      <c r="M102" s="256"/>
      <c r="N102" s="257"/>
      <c r="O102" s="257"/>
      <c r="P102" s="257"/>
      <c r="Q102" s="257"/>
      <c r="R102" s="257"/>
      <c r="S102" s="257"/>
      <c r="T102" s="258"/>
      <c r="AT102" s="259" t="s">
        <v>169</v>
      </c>
      <c r="AU102" s="259" t="s">
        <v>90</v>
      </c>
      <c r="AV102" s="12" t="s">
        <v>165</v>
      </c>
      <c r="AW102" s="12" t="s">
        <v>43</v>
      </c>
      <c r="AX102" s="12" t="s">
        <v>88</v>
      </c>
      <c r="AY102" s="259" t="s">
        <v>158</v>
      </c>
    </row>
    <row r="103" s="1" customFormat="1" ht="25.5" customHeight="1">
      <c r="B103" s="47"/>
      <c r="C103" s="223" t="s">
        <v>165</v>
      </c>
      <c r="D103" s="223" t="s">
        <v>160</v>
      </c>
      <c r="E103" s="224" t="s">
        <v>216</v>
      </c>
      <c r="F103" s="225" t="s">
        <v>217</v>
      </c>
      <c r="G103" s="226" t="s">
        <v>202</v>
      </c>
      <c r="H103" s="227">
        <v>123</v>
      </c>
      <c r="I103" s="228"/>
      <c r="J103" s="229">
        <f>ROUND(I103*H103,2)</f>
        <v>0</v>
      </c>
      <c r="K103" s="225" t="s">
        <v>164</v>
      </c>
      <c r="L103" s="73"/>
      <c r="M103" s="230" t="s">
        <v>37</v>
      </c>
      <c r="N103" s="231" t="s">
        <v>51</v>
      </c>
      <c r="O103" s="48"/>
      <c r="P103" s="232">
        <f>O103*H103</f>
        <v>0</v>
      </c>
      <c r="Q103" s="232">
        <v>0.00014999999999999999</v>
      </c>
      <c r="R103" s="232">
        <f>Q103*H103</f>
        <v>0.018449999999999998</v>
      </c>
      <c r="S103" s="232">
        <v>0</v>
      </c>
      <c r="T103" s="233">
        <f>S103*H103</f>
        <v>0</v>
      </c>
      <c r="AR103" s="24" t="s">
        <v>165</v>
      </c>
      <c r="AT103" s="24" t="s">
        <v>160</v>
      </c>
      <c r="AU103" s="24" t="s">
        <v>90</v>
      </c>
      <c r="AY103" s="24" t="s">
        <v>158</v>
      </c>
      <c r="BE103" s="234">
        <f>IF(N103="základní",J103,0)</f>
        <v>0</v>
      </c>
      <c r="BF103" s="234">
        <f>IF(N103="snížená",J103,0)</f>
        <v>0</v>
      </c>
      <c r="BG103" s="234">
        <f>IF(N103="zákl. přenesená",J103,0)</f>
        <v>0</v>
      </c>
      <c r="BH103" s="234">
        <f>IF(N103="sníž. přenesená",J103,0)</f>
        <v>0</v>
      </c>
      <c r="BI103" s="234">
        <f>IF(N103="nulová",J103,0)</f>
        <v>0</v>
      </c>
      <c r="BJ103" s="24" t="s">
        <v>88</v>
      </c>
      <c r="BK103" s="234">
        <f>ROUND(I103*H103,2)</f>
        <v>0</v>
      </c>
      <c r="BL103" s="24" t="s">
        <v>165</v>
      </c>
      <c r="BM103" s="24" t="s">
        <v>904</v>
      </c>
    </row>
    <row r="104" s="1" customFormat="1">
      <c r="B104" s="47"/>
      <c r="C104" s="75"/>
      <c r="D104" s="235" t="s">
        <v>167</v>
      </c>
      <c r="E104" s="75"/>
      <c r="F104" s="236" t="s">
        <v>219</v>
      </c>
      <c r="G104" s="75"/>
      <c r="H104" s="75"/>
      <c r="I104" s="193"/>
      <c r="J104" s="75"/>
      <c r="K104" s="75"/>
      <c r="L104" s="73"/>
      <c r="M104" s="237"/>
      <c r="N104" s="48"/>
      <c r="O104" s="48"/>
      <c r="P104" s="48"/>
      <c r="Q104" s="48"/>
      <c r="R104" s="48"/>
      <c r="S104" s="48"/>
      <c r="T104" s="96"/>
      <c r="AT104" s="24" t="s">
        <v>167</v>
      </c>
      <c r="AU104" s="24" t="s">
        <v>90</v>
      </c>
    </row>
    <row r="105" s="11" customFormat="1">
      <c r="B105" s="238"/>
      <c r="C105" s="239"/>
      <c r="D105" s="235" t="s">
        <v>169</v>
      </c>
      <c r="E105" s="240" t="s">
        <v>37</v>
      </c>
      <c r="F105" s="241" t="s">
        <v>905</v>
      </c>
      <c r="G105" s="239"/>
      <c r="H105" s="242">
        <v>123</v>
      </c>
      <c r="I105" s="243"/>
      <c r="J105" s="239"/>
      <c r="K105" s="239"/>
      <c r="L105" s="244"/>
      <c r="M105" s="245"/>
      <c r="N105" s="246"/>
      <c r="O105" s="246"/>
      <c r="P105" s="246"/>
      <c r="Q105" s="246"/>
      <c r="R105" s="246"/>
      <c r="S105" s="246"/>
      <c r="T105" s="247"/>
      <c r="AT105" s="248" t="s">
        <v>169</v>
      </c>
      <c r="AU105" s="248" t="s">
        <v>90</v>
      </c>
      <c r="AV105" s="11" t="s">
        <v>90</v>
      </c>
      <c r="AW105" s="11" t="s">
        <v>43</v>
      </c>
      <c r="AX105" s="11" t="s">
        <v>88</v>
      </c>
      <c r="AY105" s="248" t="s">
        <v>158</v>
      </c>
    </row>
    <row r="106" s="1" customFormat="1" ht="25.5" customHeight="1">
      <c r="B106" s="47"/>
      <c r="C106" s="223" t="s">
        <v>199</v>
      </c>
      <c r="D106" s="223" t="s">
        <v>160</v>
      </c>
      <c r="E106" s="224" t="s">
        <v>225</v>
      </c>
      <c r="F106" s="225" t="s">
        <v>226</v>
      </c>
      <c r="G106" s="226" t="s">
        <v>202</v>
      </c>
      <c r="H106" s="227">
        <v>123</v>
      </c>
      <c r="I106" s="228"/>
      <c r="J106" s="229">
        <f>ROUND(I106*H106,2)</f>
        <v>0</v>
      </c>
      <c r="K106" s="225" t="s">
        <v>164</v>
      </c>
      <c r="L106" s="73"/>
      <c r="M106" s="230" t="s">
        <v>37</v>
      </c>
      <c r="N106" s="231" t="s">
        <v>51</v>
      </c>
      <c r="O106" s="48"/>
      <c r="P106" s="232">
        <f>O106*H106</f>
        <v>0</v>
      </c>
      <c r="Q106" s="232">
        <v>0</v>
      </c>
      <c r="R106" s="232">
        <f>Q106*H106</f>
        <v>0</v>
      </c>
      <c r="S106" s="232">
        <v>0</v>
      </c>
      <c r="T106" s="233">
        <f>S106*H106</f>
        <v>0</v>
      </c>
      <c r="AR106" s="24" t="s">
        <v>165</v>
      </c>
      <c r="AT106" s="24" t="s">
        <v>160</v>
      </c>
      <c r="AU106" s="24" t="s">
        <v>90</v>
      </c>
      <c r="AY106" s="24" t="s">
        <v>158</v>
      </c>
      <c r="BE106" s="234">
        <f>IF(N106="základní",J106,0)</f>
        <v>0</v>
      </c>
      <c r="BF106" s="234">
        <f>IF(N106="snížená",J106,0)</f>
        <v>0</v>
      </c>
      <c r="BG106" s="234">
        <f>IF(N106="zákl. přenesená",J106,0)</f>
        <v>0</v>
      </c>
      <c r="BH106" s="234">
        <f>IF(N106="sníž. přenesená",J106,0)</f>
        <v>0</v>
      </c>
      <c r="BI106" s="234">
        <f>IF(N106="nulová",J106,0)</f>
        <v>0</v>
      </c>
      <c r="BJ106" s="24" t="s">
        <v>88</v>
      </c>
      <c r="BK106" s="234">
        <f>ROUND(I106*H106,2)</f>
        <v>0</v>
      </c>
      <c r="BL106" s="24" t="s">
        <v>165</v>
      </c>
      <c r="BM106" s="24" t="s">
        <v>906</v>
      </c>
    </row>
    <row r="107" s="1" customFormat="1">
      <c r="B107" s="47"/>
      <c r="C107" s="75"/>
      <c r="D107" s="235" t="s">
        <v>167</v>
      </c>
      <c r="E107" s="75"/>
      <c r="F107" s="236" t="s">
        <v>219</v>
      </c>
      <c r="G107" s="75"/>
      <c r="H107" s="75"/>
      <c r="I107" s="193"/>
      <c r="J107" s="75"/>
      <c r="K107" s="75"/>
      <c r="L107" s="73"/>
      <c r="M107" s="237"/>
      <c r="N107" s="48"/>
      <c r="O107" s="48"/>
      <c r="P107" s="48"/>
      <c r="Q107" s="48"/>
      <c r="R107" s="48"/>
      <c r="S107" s="48"/>
      <c r="T107" s="96"/>
      <c r="AT107" s="24" t="s">
        <v>167</v>
      </c>
      <c r="AU107" s="24" t="s">
        <v>90</v>
      </c>
    </row>
    <row r="108" s="11" customFormat="1">
      <c r="B108" s="238"/>
      <c r="C108" s="239"/>
      <c r="D108" s="235" t="s">
        <v>169</v>
      </c>
      <c r="E108" s="240" t="s">
        <v>37</v>
      </c>
      <c r="F108" s="241" t="s">
        <v>905</v>
      </c>
      <c r="G108" s="239"/>
      <c r="H108" s="242">
        <v>123</v>
      </c>
      <c r="I108" s="243"/>
      <c r="J108" s="239"/>
      <c r="K108" s="239"/>
      <c r="L108" s="244"/>
      <c r="M108" s="245"/>
      <c r="N108" s="246"/>
      <c r="O108" s="246"/>
      <c r="P108" s="246"/>
      <c r="Q108" s="246"/>
      <c r="R108" s="246"/>
      <c r="S108" s="246"/>
      <c r="T108" s="247"/>
      <c r="AT108" s="248" t="s">
        <v>169</v>
      </c>
      <c r="AU108" s="248" t="s">
        <v>90</v>
      </c>
      <c r="AV108" s="11" t="s">
        <v>90</v>
      </c>
      <c r="AW108" s="11" t="s">
        <v>43</v>
      </c>
      <c r="AX108" s="11" t="s">
        <v>88</v>
      </c>
      <c r="AY108" s="248" t="s">
        <v>158</v>
      </c>
    </row>
    <row r="109" s="1" customFormat="1" ht="25.5" customHeight="1">
      <c r="B109" s="47"/>
      <c r="C109" s="223" t="s">
        <v>112</v>
      </c>
      <c r="D109" s="223" t="s">
        <v>160</v>
      </c>
      <c r="E109" s="224" t="s">
        <v>238</v>
      </c>
      <c r="F109" s="225" t="s">
        <v>239</v>
      </c>
      <c r="G109" s="226" t="s">
        <v>240</v>
      </c>
      <c r="H109" s="227">
        <v>104</v>
      </c>
      <c r="I109" s="228"/>
      <c r="J109" s="229">
        <f>ROUND(I109*H109,2)</f>
        <v>0</v>
      </c>
      <c r="K109" s="225" t="s">
        <v>164</v>
      </c>
      <c r="L109" s="73"/>
      <c r="M109" s="230" t="s">
        <v>37</v>
      </c>
      <c r="N109" s="231" t="s">
        <v>51</v>
      </c>
      <c r="O109" s="48"/>
      <c r="P109" s="232">
        <f>O109*H109</f>
        <v>0</v>
      </c>
      <c r="Q109" s="232">
        <v>0</v>
      </c>
      <c r="R109" s="232">
        <f>Q109*H109</f>
        <v>0</v>
      </c>
      <c r="S109" s="232">
        <v>0</v>
      </c>
      <c r="T109" s="233">
        <f>S109*H109</f>
        <v>0</v>
      </c>
      <c r="AR109" s="24" t="s">
        <v>165</v>
      </c>
      <c r="AT109" s="24" t="s">
        <v>160</v>
      </c>
      <c r="AU109" s="24" t="s">
        <v>90</v>
      </c>
      <c r="AY109" s="24" t="s">
        <v>158</v>
      </c>
      <c r="BE109" s="234">
        <f>IF(N109="základní",J109,0)</f>
        <v>0</v>
      </c>
      <c r="BF109" s="234">
        <f>IF(N109="snížená",J109,0)</f>
        <v>0</v>
      </c>
      <c r="BG109" s="234">
        <f>IF(N109="zákl. přenesená",J109,0)</f>
        <v>0</v>
      </c>
      <c r="BH109" s="234">
        <f>IF(N109="sníž. přenesená",J109,0)</f>
        <v>0</v>
      </c>
      <c r="BI109" s="234">
        <f>IF(N109="nulová",J109,0)</f>
        <v>0</v>
      </c>
      <c r="BJ109" s="24" t="s">
        <v>88</v>
      </c>
      <c r="BK109" s="234">
        <f>ROUND(I109*H109,2)</f>
        <v>0</v>
      </c>
      <c r="BL109" s="24" t="s">
        <v>165</v>
      </c>
      <c r="BM109" s="24" t="s">
        <v>907</v>
      </c>
    </row>
    <row r="110" s="1" customFormat="1">
      <c r="B110" s="47"/>
      <c r="C110" s="75"/>
      <c r="D110" s="235" t="s">
        <v>167</v>
      </c>
      <c r="E110" s="75"/>
      <c r="F110" s="236" t="s">
        <v>242</v>
      </c>
      <c r="G110" s="75"/>
      <c r="H110" s="75"/>
      <c r="I110" s="193"/>
      <c r="J110" s="75"/>
      <c r="K110" s="75"/>
      <c r="L110" s="73"/>
      <c r="M110" s="237"/>
      <c r="N110" s="48"/>
      <c r="O110" s="48"/>
      <c r="P110" s="48"/>
      <c r="Q110" s="48"/>
      <c r="R110" s="48"/>
      <c r="S110" s="48"/>
      <c r="T110" s="96"/>
      <c r="AT110" s="24" t="s">
        <v>167</v>
      </c>
      <c r="AU110" s="24" t="s">
        <v>90</v>
      </c>
    </row>
    <row r="111" s="13" customFormat="1">
      <c r="B111" s="260"/>
      <c r="C111" s="261"/>
      <c r="D111" s="235" t="s">
        <v>169</v>
      </c>
      <c r="E111" s="262" t="s">
        <v>37</v>
      </c>
      <c r="F111" s="263" t="s">
        <v>697</v>
      </c>
      <c r="G111" s="261"/>
      <c r="H111" s="262" t="s">
        <v>37</v>
      </c>
      <c r="I111" s="264"/>
      <c r="J111" s="261"/>
      <c r="K111" s="261"/>
      <c r="L111" s="265"/>
      <c r="M111" s="266"/>
      <c r="N111" s="267"/>
      <c r="O111" s="267"/>
      <c r="P111" s="267"/>
      <c r="Q111" s="267"/>
      <c r="R111" s="267"/>
      <c r="S111" s="267"/>
      <c r="T111" s="268"/>
      <c r="AT111" s="269" t="s">
        <v>169</v>
      </c>
      <c r="AU111" s="269" t="s">
        <v>90</v>
      </c>
      <c r="AV111" s="13" t="s">
        <v>88</v>
      </c>
      <c r="AW111" s="13" t="s">
        <v>43</v>
      </c>
      <c r="AX111" s="13" t="s">
        <v>80</v>
      </c>
      <c r="AY111" s="269" t="s">
        <v>158</v>
      </c>
    </row>
    <row r="112" s="11" customFormat="1">
      <c r="B112" s="238"/>
      <c r="C112" s="239"/>
      <c r="D112" s="235" t="s">
        <v>169</v>
      </c>
      <c r="E112" s="240" t="s">
        <v>37</v>
      </c>
      <c r="F112" s="241" t="s">
        <v>908</v>
      </c>
      <c r="G112" s="239"/>
      <c r="H112" s="242">
        <v>32</v>
      </c>
      <c r="I112" s="243"/>
      <c r="J112" s="239"/>
      <c r="K112" s="239"/>
      <c r="L112" s="244"/>
      <c r="M112" s="245"/>
      <c r="N112" s="246"/>
      <c r="O112" s="246"/>
      <c r="P112" s="246"/>
      <c r="Q112" s="246"/>
      <c r="R112" s="246"/>
      <c r="S112" s="246"/>
      <c r="T112" s="247"/>
      <c r="AT112" s="248" t="s">
        <v>169</v>
      </c>
      <c r="AU112" s="248" t="s">
        <v>90</v>
      </c>
      <c r="AV112" s="11" t="s">
        <v>90</v>
      </c>
      <c r="AW112" s="11" t="s">
        <v>43</v>
      </c>
      <c r="AX112" s="11" t="s">
        <v>80</v>
      </c>
      <c r="AY112" s="248" t="s">
        <v>158</v>
      </c>
    </row>
    <row r="113" s="13" customFormat="1">
      <c r="B113" s="260"/>
      <c r="C113" s="261"/>
      <c r="D113" s="235" t="s">
        <v>169</v>
      </c>
      <c r="E113" s="262" t="s">
        <v>37</v>
      </c>
      <c r="F113" s="263" t="s">
        <v>210</v>
      </c>
      <c r="G113" s="261"/>
      <c r="H113" s="262" t="s">
        <v>37</v>
      </c>
      <c r="I113" s="264"/>
      <c r="J113" s="261"/>
      <c r="K113" s="261"/>
      <c r="L113" s="265"/>
      <c r="M113" s="266"/>
      <c r="N113" s="267"/>
      <c r="O113" s="267"/>
      <c r="P113" s="267"/>
      <c r="Q113" s="267"/>
      <c r="R113" s="267"/>
      <c r="S113" s="267"/>
      <c r="T113" s="268"/>
      <c r="AT113" s="269" t="s">
        <v>169</v>
      </c>
      <c r="AU113" s="269" t="s">
        <v>90</v>
      </c>
      <c r="AV113" s="13" t="s">
        <v>88</v>
      </c>
      <c r="AW113" s="13" t="s">
        <v>43</v>
      </c>
      <c r="AX113" s="13" t="s">
        <v>80</v>
      </c>
      <c r="AY113" s="269" t="s">
        <v>158</v>
      </c>
    </row>
    <row r="114" s="11" customFormat="1">
      <c r="B114" s="238"/>
      <c r="C114" s="239"/>
      <c r="D114" s="235" t="s">
        <v>169</v>
      </c>
      <c r="E114" s="240" t="s">
        <v>37</v>
      </c>
      <c r="F114" s="241" t="s">
        <v>909</v>
      </c>
      <c r="G114" s="239"/>
      <c r="H114" s="242">
        <v>30</v>
      </c>
      <c r="I114" s="243"/>
      <c r="J114" s="239"/>
      <c r="K114" s="239"/>
      <c r="L114" s="244"/>
      <c r="M114" s="245"/>
      <c r="N114" s="246"/>
      <c r="O114" s="246"/>
      <c r="P114" s="246"/>
      <c r="Q114" s="246"/>
      <c r="R114" s="246"/>
      <c r="S114" s="246"/>
      <c r="T114" s="247"/>
      <c r="AT114" s="248" t="s">
        <v>169</v>
      </c>
      <c r="AU114" s="248" t="s">
        <v>90</v>
      </c>
      <c r="AV114" s="11" t="s">
        <v>90</v>
      </c>
      <c r="AW114" s="11" t="s">
        <v>43</v>
      </c>
      <c r="AX114" s="11" t="s">
        <v>80</v>
      </c>
      <c r="AY114" s="248" t="s">
        <v>158</v>
      </c>
    </row>
    <row r="115" s="13" customFormat="1">
      <c r="B115" s="260"/>
      <c r="C115" s="261"/>
      <c r="D115" s="235" t="s">
        <v>169</v>
      </c>
      <c r="E115" s="262" t="s">
        <v>37</v>
      </c>
      <c r="F115" s="263" t="s">
        <v>902</v>
      </c>
      <c r="G115" s="261"/>
      <c r="H115" s="262" t="s">
        <v>37</v>
      </c>
      <c r="I115" s="264"/>
      <c r="J115" s="261"/>
      <c r="K115" s="261"/>
      <c r="L115" s="265"/>
      <c r="M115" s="266"/>
      <c r="N115" s="267"/>
      <c r="O115" s="267"/>
      <c r="P115" s="267"/>
      <c r="Q115" s="267"/>
      <c r="R115" s="267"/>
      <c r="S115" s="267"/>
      <c r="T115" s="268"/>
      <c r="AT115" s="269" t="s">
        <v>169</v>
      </c>
      <c r="AU115" s="269" t="s">
        <v>90</v>
      </c>
      <c r="AV115" s="13" t="s">
        <v>88</v>
      </c>
      <c r="AW115" s="13" t="s">
        <v>43</v>
      </c>
      <c r="AX115" s="13" t="s">
        <v>80</v>
      </c>
      <c r="AY115" s="269" t="s">
        <v>158</v>
      </c>
    </row>
    <row r="116" s="11" customFormat="1">
      <c r="B116" s="238"/>
      <c r="C116" s="239"/>
      <c r="D116" s="235" t="s">
        <v>169</v>
      </c>
      <c r="E116" s="240" t="s">
        <v>37</v>
      </c>
      <c r="F116" s="241" t="s">
        <v>910</v>
      </c>
      <c r="G116" s="239"/>
      <c r="H116" s="242">
        <v>42</v>
      </c>
      <c r="I116" s="243"/>
      <c r="J116" s="239"/>
      <c r="K116" s="239"/>
      <c r="L116" s="244"/>
      <c r="M116" s="245"/>
      <c r="N116" s="246"/>
      <c r="O116" s="246"/>
      <c r="P116" s="246"/>
      <c r="Q116" s="246"/>
      <c r="R116" s="246"/>
      <c r="S116" s="246"/>
      <c r="T116" s="247"/>
      <c r="AT116" s="248" t="s">
        <v>169</v>
      </c>
      <c r="AU116" s="248" t="s">
        <v>90</v>
      </c>
      <c r="AV116" s="11" t="s">
        <v>90</v>
      </c>
      <c r="AW116" s="11" t="s">
        <v>43</v>
      </c>
      <c r="AX116" s="11" t="s">
        <v>80</v>
      </c>
      <c r="AY116" s="248" t="s">
        <v>158</v>
      </c>
    </row>
    <row r="117" s="12" customFormat="1">
      <c r="B117" s="249"/>
      <c r="C117" s="250"/>
      <c r="D117" s="235" t="s">
        <v>169</v>
      </c>
      <c r="E117" s="251" t="s">
        <v>37</v>
      </c>
      <c r="F117" s="252" t="s">
        <v>180</v>
      </c>
      <c r="G117" s="250"/>
      <c r="H117" s="253">
        <v>104</v>
      </c>
      <c r="I117" s="254"/>
      <c r="J117" s="250"/>
      <c r="K117" s="250"/>
      <c r="L117" s="255"/>
      <c r="M117" s="256"/>
      <c r="N117" s="257"/>
      <c r="O117" s="257"/>
      <c r="P117" s="257"/>
      <c r="Q117" s="257"/>
      <c r="R117" s="257"/>
      <c r="S117" s="257"/>
      <c r="T117" s="258"/>
      <c r="AT117" s="259" t="s">
        <v>169</v>
      </c>
      <c r="AU117" s="259" t="s">
        <v>90</v>
      </c>
      <c r="AV117" s="12" t="s">
        <v>165</v>
      </c>
      <c r="AW117" s="12" t="s">
        <v>43</v>
      </c>
      <c r="AX117" s="12" t="s">
        <v>88</v>
      </c>
      <c r="AY117" s="259" t="s">
        <v>158</v>
      </c>
    </row>
    <row r="118" s="1" customFormat="1" ht="38.25" customHeight="1">
      <c r="B118" s="47"/>
      <c r="C118" s="223" t="s">
        <v>215</v>
      </c>
      <c r="D118" s="223" t="s">
        <v>160</v>
      </c>
      <c r="E118" s="224" t="s">
        <v>253</v>
      </c>
      <c r="F118" s="225" t="s">
        <v>254</v>
      </c>
      <c r="G118" s="226" t="s">
        <v>240</v>
      </c>
      <c r="H118" s="227">
        <v>41.131</v>
      </c>
      <c r="I118" s="228"/>
      <c r="J118" s="229">
        <f>ROUND(I118*H118,2)</f>
        <v>0</v>
      </c>
      <c r="K118" s="225" t="s">
        <v>164</v>
      </c>
      <c r="L118" s="73"/>
      <c r="M118" s="230" t="s">
        <v>37</v>
      </c>
      <c r="N118" s="231" t="s">
        <v>51</v>
      </c>
      <c r="O118" s="48"/>
      <c r="P118" s="232">
        <f>O118*H118</f>
        <v>0</v>
      </c>
      <c r="Q118" s="232">
        <v>0</v>
      </c>
      <c r="R118" s="232">
        <f>Q118*H118</f>
        <v>0</v>
      </c>
      <c r="S118" s="232">
        <v>0</v>
      </c>
      <c r="T118" s="233">
        <f>S118*H118</f>
        <v>0</v>
      </c>
      <c r="AR118" s="24" t="s">
        <v>165</v>
      </c>
      <c r="AT118" s="24" t="s">
        <v>160</v>
      </c>
      <c r="AU118" s="24" t="s">
        <v>90</v>
      </c>
      <c r="AY118" s="24" t="s">
        <v>158</v>
      </c>
      <c r="BE118" s="234">
        <f>IF(N118="základní",J118,0)</f>
        <v>0</v>
      </c>
      <c r="BF118" s="234">
        <f>IF(N118="snížená",J118,0)</f>
        <v>0</v>
      </c>
      <c r="BG118" s="234">
        <f>IF(N118="zákl. přenesená",J118,0)</f>
        <v>0</v>
      </c>
      <c r="BH118" s="234">
        <f>IF(N118="sníž. přenesená",J118,0)</f>
        <v>0</v>
      </c>
      <c r="BI118" s="234">
        <f>IF(N118="nulová",J118,0)</f>
        <v>0</v>
      </c>
      <c r="BJ118" s="24" t="s">
        <v>88</v>
      </c>
      <c r="BK118" s="234">
        <f>ROUND(I118*H118,2)</f>
        <v>0</v>
      </c>
      <c r="BL118" s="24" t="s">
        <v>165</v>
      </c>
      <c r="BM118" s="24" t="s">
        <v>911</v>
      </c>
    </row>
    <row r="119" s="1" customFormat="1">
      <c r="B119" s="47"/>
      <c r="C119" s="75"/>
      <c r="D119" s="235" t="s">
        <v>167</v>
      </c>
      <c r="E119" s="75"/>
      <c r="F119" s="236" t="s">
        <v>256</v>
      </c>
      <c r="G119" s="75"/>
      <c r="H119" s="75"/>
      <c r="I119" s="193"/>
      <c r="J119" s="75"/>
      <c r="K119" s="75"/>
      <c r="L119" s="73"/>
      <c r="M119" s="237"/>
      <c r="N119" s="48"/>
      <c r="O119" s="48"/>
      <c r="P119" s="48"/>
      <c r="Q119" s="48"/>
      <c r="R119" s="48"/>
      <c r="S119" s="48"/>
      <c r="T119" s="96"/>
      <c r="AT119" s="24" t="s">
        <v>167</v>
      </c>
      <c r="AU119" s="24" t="s">
        <v>90</v>
      </c>
    </row>
    <row r="120" s="11" customFormat="1">
      <c r="B120" s="238"/>
      <c r="C120" s="239"/>
      <c r="D120" s="235" t="s">
        <v>169</v>
      </c>
      <c r="E120" s="240" t="s">
        <v>37</v>
      </c>
      <c r="F120" s="241" t="s">
        <v>912</v>
      </c>
      <c r="G120" s="239"/>
      <c r="H120" s="242">
        <v>132.22499999999999</v>
      </c>
      <c r="I120" s="243"/>
      <c r="J120" s="239"/>
      <c r="K120" s="239"/>
      <c r="L120" s="244"/>
      <c r="M120" s="245"/>
      <c r="N120" s="246"/>
      <c r="O120" s="246"/>
      <c r="P120" s="246"/>
      <c r="Q120" s="246"/>
      <c r="R120" s="246"/>
      <c r="S120" s="246"/>
      <c r="T120" s="247"/>
      <c r="AT120" s="248" t="s">
        <v>169</v>
      </c>
      <c r="AU120" s="248" t="s">
        <v>90</v>
      </c>
      <c r="AV120" s="11" t="s">
        <v>90</v>
      </c>
      <c r="AW120" s="11" t="s">
        <v>43</v>
      </c>
      <c r="AX120" s="11" t="s">
        <v>80</v>
      </c>
      <c r="AY120" s="248" t="s">
        <v>158</v>
      </c>
    </row>
    <row r="121" s="13" customFormat="1">
      <c r="B121" s="260"/>
      <c r="C121" s="261"/>
      <c r="D121" s="235" t="s">
        <v>169</v>
      </c>
      <c r="E121" s="262" t="s">
        <v>37</v>
      </c>
      <c r="F121" s="263" t="s">
        <v>262</v>
      </c>
      <c r="G121" s="261"/>
      <c r="H121" s="262" t="s">
        <v>37</v>
      </c>
      <c r="I121" s="264"/>
      <c r="J121" s="261"/>
      <c r="K121" s="261"/>
      <c r="L121" s="265"/>
      <c r="M121" s="266"/>
      <c r="N121" s="267"/>
      <c r="O121" s="267"/>
      <c r="P121" s="267"/>
      <c r="Q121" s="267"/>
      <c r="R121" s="267"/>
      <c r="S121" s="267"/>
      <c r="T121" s="268"/>
      <c r="AT121" s="269" t="s">
        <v>169</v>
      </c>
      <c r="AU121" s="269" t="s">
        <v>90</v>
      </c>
      <c r="AV121" s="13" t="s">
        <v>88</v>
      </c>
      <c r="AW121" s="13" t="s">
        <v>43</v>
      </c>
      <c r="AX121" s="13" t="s">
        <v>80</v>
      </c>
      <c r="AY121" s="269" t="s">
        <v>158</v>
      </c>
    </row>
    <row r="122" s="11" customFormat="1">
      <c r="B122" s="238"/>
      <c r="C122" s="239"/>
      <c r="D122" s="235" t="s">
        <v>169</v>
      </c>
      <c r="E122" s="240" t="s">
        <v>37</v>
      </c>
      <c r="F122" s="241" t="s">
        <v>913</v>
      </c>
      <c r="G122" s="239"/>
      <c r="H122" s="242">
        <v>-29.398</v>
      </c>
      <c r="I122" s="243"/>
      <c r="J122" s="239"/>
      <c r="K122" s="239"/>
      <c r="L122" s="244"/>
      <c r="M122" s="245"/>
      <c r="N122" s="246"/>
      <c r="O122" s="246"/>
      <c r="P122" s="246"/>
      <c r="Q122" s="246"/>
      <c r="R122" s="246"/>
      <c r="S122" s="246"/>
      <c r="T122" s="247"/>
      <c r="AT122" s="248" t="s">
        <v>169</v>
      </c>
      <c r="AU122" s="248" t="s">
        <v>90</v>
      </c>
      <c r="AV122" s="11" t="s">
        <v>90</v>
      </c>
      <c r="AW122" s="11" t="s">
        <v>43</v>
      </c>
      <c r="AX122" s="11" t="s">
        <v>80</v>
      </c>
      <c r="AY122" s="248" t="s">
        <v>158</v>
      </c>
    </row>
    <row r="123" s="12" customFormat="1">
      <c r="B123" s="249"/>
      <c r="C123" s="250"/>
      <c r="D123" s="235" t="s">
        <v>169</v>
      </c>
      <c r="E123" s="251" t="s">
        <v>885</v>
      </c>
      <c r="F123" s="252" t="s">
        <v>180</v>
      </c>
      <c r="G123" s="250"/>
      <c r="H123" s="253">
        <v>102.827</v>
      </c>
      <c r="I123" s="254"/>
      <c r="J123" s="250"/>
      <c r="K123" s="250"/>
      <c r="L123" s="255"/>
      <c r="M123" s="256"/>
      <c r="N123" s="257"/>
      <c r="O123" s="257"/>
      <c r="P123" s="257"/>
      <c r="Q123" s="257"/>
      <c r="R123" s="257"/>
      <c r="S123" s="257"/>
      <c r="T123" s="258"/>
      <c r="AT123" s="259" t="s">
        <v>169</v>
      </c>
      <c r="AU123" s="259" t="s">
        <v>90</v>
      </c>
      <c r="AV123" s="12" t="s">
        <v>165</v>
      </c>
      <c r="AW123" s="12" t="s">
        <v>43</v>
      </c>
      <c r="AX123" s="12" t="s">
        <v>88</v>
      </c>
      <c r="AY123" s="259" t="s">
        <v>158</v>
      </c>
    </row>
    <row r="124" s="13" customFormat="1">
      <c r="B124" s="260"/>
      <c r="C124" s="261"/>
      <c r="D124" s="235" t="s">
        <v>169</v>
      </c>
      <c r="E124" s="262" t="s">
        <v>37</v>
      </c>
      <c r="F124" s="263" t="s">
        <v>739</v>
      </c>
      <c r="G124" s="261"/>
      <c r="H124" s="262" t="s">
        <v>37</v>
      </c>
      <c r="I124" s="264"/>
      <c r="J124" s="261"/>
      <c r="K124" s="261"/>
      <c r="L124" s="265"/>
      <c r="M124" s="266"/>
      <c r="N124" s="267"/>
      <c r="O124" s="267"/>
      <c r="P124" s="267"/>
      <c r="Q124" s="267"/>
      <c r="R124" s="267"/>
      <c r="S124" s="267"/>
      <c r="T124" s="268"/>
      <c r="AT124" s="269" t="s">
        <v>169</v>
      </c>
      <c r="AU124" s="269" t="s">
        <v>90</v>
      </c>
      <c r="AV124" s="13" t="s">
        <v>88</v>
      </c>
      <c r="AW124" s="13" t="s">
        <v>43</v>
      </c>
      <c r="AX124" s="13" t="s">
        <v>80</v>
      </c>
      <c r="AY124" s="269" t="s">
        <v>158</v>
      </c>
    </row>
    <row r="125" s="11" customFormat="1">
      <c r="B125" s="238"/>
      <c r="C125" s="239"/>
      <c r="D125" s="235" t="s">
        <v>169</v>
      </c>
      <c r="E125" s="239"/>
      <c r="F125" s="241" t="s">
        <v>914</v>
      </c>
      <c r="G125" s="239"/>
      <c r="H125" s="242">
        <v>41.131</v>
      </c>
      <c r="I125" s="243"/>
      <c r="J125" s="239"/>
      <c r="K125" s="239"/>
      <c r="L125" s="244"/>
      <c r="M125" s="245"/>
      <c r="N125" s="246"/>
      <c r="O125" s="246"/>
      <c r="P125" s="246"/>
      <c r="Q125" s="246"/>
      <c r="R125" s="246"/>
      <c r="S125" s="246"/>
      <c r="T125" s="247"/>
      <c r="AT125" s="248" t="s">
        <v>169</v>
      </c>
      <c r="AU125" s="248" t="s">
        <v>90</v>
      </c>
      <c r="AV125" s="11" t="s">
        <v>90</v>
      </c>
      <c r="AW125" s="11" t="s">
        <v>6</v>
      </c>
      <c r="AX125" s="11" t="s">
        <v>88</v>
      </c>
      <c r="AY125" s="248" t="s">
        <v>158</v>
      </c>
    </row>
    <row r="126" s="1" customFormat="1" ht="38.25" customHeight="1">
      <c r="B126" s="47"/>
      <c r="C126" s="223" t="s">
        <v>224</v>
      </c>
      <c r="D126" s="223" t="s">
        <v>160</v>
      </c>
      <c r="E126" s="224" t="s">
        <v>285</v>
      </c>
      <c r="F126" s="225" t="s">
        <v>286</v>
      </c>
      <c r="G126" s="226" t="s">
        <v>240</v>
      </c>
      <c r="H126" s="227">
        <v>20.565000000000001</v>
      </c>
      <c r="I126" s="228"/>
      <c r="J126" s="229">
        <f>ROUND(I126*H126,2)</f>
        <v>0</v>
      </c>
      <c r="K126" s="225" t="s">
        <v>164</v>
      </c>
      <c r="L126" s="73"/>
      <c r="M126" s="230" t="s">
        <v>37</v>
      </c>
      <c r="N126" s="231" t="s">
        <v>51</v>
      </c>
      <c r="O126" s="48"/>
      <c r="P126" s="232">
        <f>O126*H126</f>
        <v>0</v>
      </c>
      <c r="Q126" s="232">
        <v>0</v>
      </c>
      <c r="R126" s="232">
        <f>Q126*H126</f>
        <v>0</v>
      </c>
      <c r="S126" s="232">
        <v>0</v>
      </c>
      <c r="T126" s="233">
        <f>S126*H126</f>
        <v>0</v>
      </c>
      <c r="AR126" s="24" t="s">
        <v>165</v>
      </c>
      <c r="AT126" s="24" t="s">
        <v>160</v>
      </c>
      <c r="AU126" s="24" t="s">
        <v>90</v>
      </c>
      <c r="AY126" s="24" t="s">
        <v>158</v>
      </c>
      <c r="BE126" s="234">
        <f>IF(N126="základní",J126,0)</f>
        <v>0</v>
      </c>
      <c r="BF126" s="234">
        <f>IF(N126="snížená",J126,0)</f>
        <v>0</v>
      </c>
      <c r="BG126" s="234">
        <f>IF(N126="zákl. přenesená",J126,0)</f>
        <v>0</v>
      </c>
      <c r="BH126" s="234">
        <f>IF(N126="sníž. přenesená",J126,0)</f>
        <v>0</v>
      </c>
      <c r="BI126" s="234">
        <f>IF(N126="nulová",J126,0)</f>
        <v>0</v>
      </c>
      <c r="BJ126" s="24" t="s">
        <v>88</v>
      </c>
      <c r="BK126" s="234">
        <f>ROUND(I126*H126,2)</f>
        <v>0</v>
      </c>
      <c r="BL126" s="24" t="s">
        <v>165</v>
      </c>
      <c r="BM126" s="24" t="s">
        <v>915</v>
      </c>
    </row>
    <row r="127" s="1" customFormat="1">
      <c r="B127" s="47"/>
      <c r="C127" s="75"/>
      <c r="D127" s="235" t="s">
        <v>167</v>
      </c>
      <c r="E127" s="75"/>
      <c r="F127" s="236" t="s">
        <v>256</v>
      </c>
      <c r="G127" s="75"/>
      <c r="H127" s="75"/>
      <c r="I127" s="193"/>
      <c r="J127" s="75"/>
      <c r="K127" s="75"/>
      <c r="L127" s="73"/>
      <c r="M127" s="237"/>
      <c r="N127" s="48"/>
      <c r="O127" s="48"/>
      <c r="P127" s="48"/>
      <c r="Q127" s="48"/>
      <c r="R127" s="48"/>
      <c r="S127" s="48"/>
      <c r="T127" s="96"/>
      <c r="AT127" s="24" t="s">
        <v>167</v>
      </c>
      <c r="AU127" s="24" t="s">
        <v>90</v>
      </c>
    </row>
    <row r="128" s="11" customFormat="1">
      <c r="B128" s="238"/>
      <c r="C128" s="239"/>
      <c r="D128" s="235" t="s">
        <v>169</v>
      </c>
      <c r="E128" s="240" t="s">
        <v>37</v>
      </c>
      <c r="F128" s="241" t="s">
        <v>916</v>
      </c>
      <c r="G128" s="239"/>
      <c r="H128" s="242">
        <v>20.565000000000001</v>
      </c>
      <c r="I128" s="243"/>
      <c r="J128" s="239"/>
      <c r="K128" s="239"/>
      <c r="L128" s="244"/>
      <c r="M128" s="245"/>
      <c r="N128" s="246"/>
      <c r="O128" s="246"/>
      <c r="P128" s="246"/>
      <c r="Q128" s="246"/>
      <c r="R128" s="246"/>
      <c r="S128" s="246"/>
      <c r="T128" s="247"/>
      <c r="AT128" s="248" t="s">
        <v>169</v>
      </c>
      <c r="AU128" s="248" t="s">
        <v>90</v>
      </c>
      <c r="AV128" s="11" t="s">
        <v>90</v>
      </c>
      <c r="AW128" s="11" t="s">
        <v>43</v>
      </c>
      <c r="AX128" s="11" t="s">
        <v>88</v>
      </c>
      <c r="AY128" s="248" t="s">
        <v>158</v>
      </c>
    </row>
    <row r="129" s="1" customFormat="1" ht="38.25" customHeight="1">
      <c r="B129" s="47"/>
      <c r="C129" s="223" t="s">
        <v>228</v>
      </c>
      <c r="D129" s="223" t="s">
        <v>160</v>
      </c>
      <c r="E129" s="224" t="s">
        <v>290</v>
      </c>
      <c r="F129" s="225" t="s">
        <v>291</v>
      </c>
      <c r="G129" s="226" t="s">
        <v>240</v>
      </c>
      <c r="H129" s="227">
        <v>61.695999999999998</v>
      </c>
      <c r="I129" s="228"/>
      <c r="J129" s="229">
        <f>ROUND(I129*H129,2)</f>
        <v>0</v>
      </c>
      <c r="K129" s="225" t="s">
        <v>164</v>
      </c>
      <c r="L129" s="73"/>
      <c r="M129" s="230" t="s">
        <v>37</v>
      </c>
      <c r="N129" s="231" t="s">
        <v>51</v>
      </c>
      <c r="O129" s="48"/>
      <c r="P129" s="232">
        <f>O129*H129</f>
        <v>0</v>
      </c>
      <c r="Q129" s="232">
        <v>0</v>
      </c>
      <c r="R129" s="232">
        <f>Q129*H129</f>
        <v>0</v>
      </c>
      <c r="S129" s="232">
        <v>0</v>
      </c>
      <c r="T129" s="233">
        <f>S129*H129</f>
        <v>0</v>
      </c>
      <c r="AR129" s="24" t="s">
        <v>165</v>
      </c>
      <c r="AT129" s="24" t="s">
        <v>160</v>
      </c>
      <c r="AU129" s="24" t="s">
        <v>90</v>
      </c>
      <c r="AY129" s="24" t="s">
        <v>158</v>
      </c>
      <c r="BE129" s="234">
        <f>IF(N129="základní",J129,0)</f>
        <v>0</v>
      </c>
      <c r="BF129" s="234">
        <f>IF(N129="snížená",J129,0)</f>
        <v>0</v>
      </c>
      <c r="BG129" s="234">
        <f>IF(N129="zákl. přenesená",J129,0)</f>
        <v>0</v>
      </c>
      <c r="BH129" s="234">
        <f>IF(N129="sníž. přenesená",J129,0)</f>
        <v>0</v>
      </c>
      <c r="BI129" s="234">
        <f>IF(N129="nulová",J129,0)</f>
        <v>0</v>
      </c>
      <c r="BJ129" s="24" t="s">
        <v>88</v>
      </c>
      <c r="BK129" s="234">
        <f>ROUND(I129*H129,2)</f>
        <v>0</v>
      </c>
      <c r="BL129" s="24" t="s">
        <v>165</v>
      </c>
      <c r="BM129" s="24" t="s">
        <v>917</v>
      </c>
    </row>
    <row r="130" s="1" customFormat="1">
      <c r="B130" s="47"/>
      <c r="C130" s="75"/>
      <c r="D130" s="235" t="s">
        <v>167</v>
      </c>
      <c r="E130" s="75"/>
      <c r="F130" s="236" t="s">
        <v>256</v>
      </c>
      <c r="G130" s="75"/>
      <c r="H130" s="75"/>
      <c r="I130" s="193"/>
      <c r="J130" s="75"/>
      <c r="K130" s="75"/>
      <c r="L130" s="73"/>
      <c r="M130" s="237"/>
      <c r="N130" s="48"/>
      <c r="O130" s="48"/>
      <c r="P130" s="48"/>
      <c r="Q130" s="48"/>
      <c r="R130" s="48"/>
      <c r="S130" s="48"/>
      <c r="T130" s="96"/>
      <c r="AT130" s="24" t="s">
        <v>167</v>
      </c>
      <c r="AU130" s="24" t="s">
        <v>90</v>
      </c>
    </row>
    <row r="131" s="13" customFormat="1">
      <c r="B131" s="260"/>
      <c r="C131" s="261"/>
      <c r="D131" s="235" t="s">
        <v>169</v>
      </c>
      <c r="E131" s="262" t="s">
        <v>37</v>
      </c>
      <c r="F131" s="263" t="s">
        <v>744</v>
      </c>
      <c r="G131" s="261"/>
      <c r="H131" s="262" t="s">
        <v>37</v>
      </c>
      <c r="I131" s="264"/>
      <c r="J131" s="261"/>
      <c r="K131" s="261"/>
      <c r="L131" s="265"/>
      <c r="M131" s="266"/>
      <c r="N131" s="267"/>
      <c r="O131" s="267"/>
      <c r="P131" s="267"/>
      <c r="Q131" s="267"/>
      <c r="R131" s="267"/>
      <c r="S131" s="267"/>
      <c r="T131" s="268"/>
      <c r="AT131" s="269" t="s">
        <v>169</v>
      </c>
      <c r="AU131" s="269" t="s">
        <v>90</v>
      </c>
      <c r="AV131" s="13" t="s">
        <v>88</v>
      </c>
      <c r="AW131" s="13" t="s">
        <v>43</v>
      </c>
      <c r="AX131" s="13" t="s">
        <v>80</v>
      </c>
      <c r="AY131" s="269" t="s">
        <v>158</v>
      </c>
    </row>
    <row r="132" s="11" customFormat="1">
      <c r="B132" s="238"/>
      <c r="C132" s="239"/>
      <c r="D132" s="235" t="s">
        <v>169</v>
      </c>
      <c r="E132" s="240" t="s">
        <v>37</v>
      </c>
      <c r="F132" s="241" t="s">
        <v>918</v>
      </c>
      <c r="G132" s="239"/>
      <c r="H132" s="242">
        <v>61.695999999999998</v>
      </c>
      <c r="I132" s="243"/>
      <c r="J132" s="239"/>
      <c r="K132" s="239"/>
      <c r="L132" s="244"/>
      <c r="M132" s="245"/>
      <c r="N132" s="246"/>
      <c r="O132" s="246"/>
      <c r="P132" s="246"/>
      <c r="Q132" s="246"/>
      <c r="R132" s="246"/>
      <c r="S132" s="246"/>
      <c r="T132" s="247"/>
      <c r="AT132" s="248" t="s">
        <v>169</v>
      </c>
      <c r="AU132" s="248" t="s">
        <v>90</v>
      </c>
      <c r="AV132" s="11" t="s">
        <v>90</v>
      </c>
      <c r="AW132" s="11" t="s">
        <v>43</v>
      </c>
      <c r="AX132" s="11" t="s">
        <v>88</v>
      </c>
      <c r="AY132" s="248" t="s">
        <v>158</v>
      </c>
    </row>
    <row r="133" s="1" customFormat="1" ht="38.25" customHeight="1">
      <c r="B133" s="47"/>
      <c r="C133" s="223" t="s">
        <v>233</v>
      </c>
      <c r="D133" s="223" t="s">
        <v>160</v>
      </c>
      <c r="E133" s="224" t="s">
        <v>295</v>
      </c>
      <c r="F133" s="225" t="s">
        <v>296</v>
      </c>
      <c r="G133" s="226" t="s">
        <v>240</v>
      </c>
      <c r="H133" s="227">
        <v>30.847999999999999</v>
      </c>
      <c r="I133" s="228"/>
      <c r="J133" s="229">
        <f>ROUND(I133*H133,2)</f>
        <v>0</v>
      </c>
      <c r="K133" s="225" t="s">
        <v>164</v>
      </c>
      <c r="L133" s="73"/>
      <c r="M133" s="230" t="s">
        <v>37</v>
      </c>
      <c r="N133" s="231" t="s">
        <v>51</v>
      </c>
      <c r="O133" s="48"/>
      <c r="P133" s="232">
        <f>O133*H133</f>
        <v>0</v>
      </c>
      <c r="Q133" s="232">
        <v>0</v>
      </c>
      <c r="R133" s="232">
        <f>Q133*H133</f>
        <v>0</v>
      </c>
      <c r="S133" s="232">
        <v>0</v>
      </c>
      <c r="T133" s="233">
        <f>S133*H133</f>
        <v>0</v>
      </c>
      <c r="AR133" s="24" t="s">
        <v>165</v>
      </c>
      <c r="AT133" s="24" t="s">
        <v>160</v>
      </c>
      <c r="AU133" s="24" t="s">
        <v>90</v>
      </c>
      <c r="AY133" s="24" t="s">
        <v>158</v>
      </c>
      <c r="BE133" s="234">
        <f>IF(N133="základní",J133,0)</f>
        <v>0</v>
      </c>
      <c r="BF133" s="234">
        <f>IF(N133="snížená",J133,0)</f>
        <v>0</v>
      </c>
      <c r="BG133" s="234">
        <f>IF(N133="zákl. přenesená",J133,0)</f>
        <v>0</v>
      </c>
      <c r="BH133" s="234">
        <f>IF(N133="sníž. přenesená",J133,0)</f>
        <v>0</v>
      </c>
      <c r="BI133" s="234">
        <f>IF(N133="nulová",J133,0)</f>
        <v>0</v>
      </c>
      <c r="BJ133" s="24" t="s">
        <v>88</v>
      </c>
      <c r="BK133" s="234">
        <f>ROUND(I133*H133,2)</f>
        <v>0</v>
      </c>
      <c r="BL133" s="24" t="s">
        <v>165</v>
      </c>
      <c r="BM133" s="24" t="s">
        <v>919</v>
      </c>
    </row>
    <row r="134" s="1" customFormat="1">
      <c r="B134" s="47"/>
      <c r="C134" s="75"/>
      <c r="D134" s="235" t="s">
        <v>167</v>
      </c>
      <c r="E134" s="75"/>
      <c r="F134" s="236" t="s">
        <v>256</v>
      </c>
      <c r="G134" s="75"/>
      <c r="H134" s="75"/>
      <c r="I134" s="193"/>
      <c r="J134" s="75"/>
      <c r="K134" s="75"/>
      <c r="L134" s="73"/>
      <c r="M134" s="237"/>
      <c r="N134" s="48"/>
      <c r="O134" s="48"/>
      <c r="P134" s="48"/>
      <c r="Q134" s="48"/>
      <c r="R134" s="48"/>
      <c r="S134" s="48"/>
      <c r="T134" s="96"/>
      <c r="AT134" s="24" t="s">
        <v>167</v>
      </c>
      <c r="AU134" s="24" t="s">
        <v>90</v>
      </c>
    </row>
    <row r="135" s="11" customFormat="1">
      <c r="B135" s="238"/>
      <c r="C135" s="239"/>
      <c r="D135" s="235" t="s">
        <v>169</v>
      </c>
      <c r="E135" s="240" t="s">
        <v>37</v>
      </c>
      <c r="F135" s="241" t="s">
        <v>920</v>
      </c>
      <c r="G135" s="239"/>
      <c r="H135" s="242">
        <v>30.847999999999999</v>
      </c>
      <c r="I135" s="243"/>
      <c r="J135" s="239"/>
      <c r="K135" s="239"/>
      <c r="L135" s="244"/>
      <c r="M135" s="245"/>
      <c r="N135" s="246"/>
      <c r="O135" s="246"/>
      <c r="P135" s="246"/>
      <c r="Q135" s="246"/>
      <c r="R135" s="246"/>
      <c r="S135" s="246"/>
      <c r="T135" s="247"/>
      <c r="AT135" s="248" t="s">
        <v>169</v>
      </c>
      <c r="AU135" s="248" t="s">
        <v>90</v>
      </c>
      <c r="AV135" s="11" t="s">
        <v>90</v>
      </c>
      <c r="AW135" s="11" t="s">
        <v>43</v>
      </c>
      <c r="AX135" s="11" t="s">
        <v>88</v>
      </c>
      <c r="AY135" s="248" t="s">
        <v>158</v>
      </c>
    </row>
    <row r="136" s="1" customFormat="1" ht="25.5" customHeight="1">
      <c r="B136" s="47"/>
      <c r="C136" s="223" t="s">
        <v>237</v>
      </c>
      <c r="D136" s="223" t="s">
        <v>160</v>
      </c>
      <c r="E136" s="224" t="s">
        <v>748</v>
      </c>
      <c r="F136" s="225" t="s">
        <v>749</v>
      </c>
      <c r="G136" s="226" t="s">
        <v>240</v>
      </c>
      <c r="H136" s="227">
        <v>18.199999999999999</v>
      </c>
      <c r="I136" s="228"/>
      <c r="J136" s="229">
        <f>ROUND(I136*H136,2)</f>
        <v>0</v>
      </c>
      <c r="K136" s="225" t="s">
        <v>164</v>
      </c>
      <c r="L136" s="73"/>
      <c r="M136" s="230" t="s">
        <v>37</v>
      </c>
      <c r="N136" s="231" t="s">
        <v>51</v>
      </c>
      <c r="O136" s="48"/>
      <c r="P136" s="232">
        <f>O136*H136</f>
        <v>0</v>
      </c>
      <c r="Q136" s="232">
        <v>0</v>
      </c>
      <c r="R136" s="232">
        <f>Q136*H136</f>
        <v>0</v>
      </c>
      <c r="S136" s="232">
        <v>0</v>
      </c>
      <c r="T136" s="233">
        <f>S136*H136</f>
        <v>0</v>
      </c>
      <c r="AR136" s="24" t="s">
        <v>165</v>
      </c>
      <c r="AT136" s="24" t="s">
        <v>160</v>
      </c>
      <c r="AU136" s="24" t="s">
        <v>90</v>
      </c>
      <c r="AY136" s="24" t="s">
        <v>158</v>
      </c>
      <c r="BE136" s="234">
        <f>IF(N136="základní",J136,0)</f>
        <v>0</v>
      </c>
      <c r="BF136" s="234">
        <f>IF(N136="snížená",J136,0)</f>
        <v>0</v>
      </c>
      <c r="BG136" s="234">
        <f>IF(N136="zákl. přenesená",J136,0)</f>
        <v>0</v>
      </c>
      <c r="BH136" s="234">
        <f>IF(N136="sníž. přenesená",J136,0)</f>
        <v>0</v>
      </c>
      <c r="BI136" s="234">
        <f>IF(N136="nulová",J136,0)</f>
        <v>0</v>
      </c>
      <c r="BJ136" s="24" t="s">
        <v>88</v>
      </c>
      <c r="BK136" s="234">
        <f>ROUND(I136*H136,2)</f>
        <v>0</v>
      </c>
      <c r="BL136" s="24" t="s">
        <v>165</v>
      </c>
      <c r="BM136" s="24" t="s">
        <v>921</v>
      </c>
    </row>
    <row r="137" s="1" customFormat="1">
      <c r="B137" s="47"/>
      <c r="C137" s="75"/>
      <c r="D137" s="235" t="s">
        <v>167</v>
      </c>
      <c r="E137" s="75"/>
      <c r="F137" s="236" t="s">
        <v>303</v>
      </c>
      <c r="G137" s="75"/>
      <c r="H137" s="75"/>
      <c r="I137" s="193"/>
      <c r="J137" s="75"/>
      <c r="K137" s="75"/>
      <c r="L137" s="73"/>
      <c r="M137" s="237"/>
      <c r="N137" s="48"/>
      <c r="O137" s="48"/>
      <c r="P137" s="48"/>
      <c r="Q137" s="48"/>
      <c r="R137" s="48"/>
      <c r="S137" s="48"/>
      <c r="T137" s="96"/>
      <c r="AT137" s="24" t="s">
        <v>167</v>
      </c>
      <c r="AU137" s="24" t="s">
        <v>90</v>
      </c>
    </row>
    <row r="138" s="11" customFormat="1">
      <c r="B138" s="238"/>
      <c r="C138" s="239"/>
      <c r="D138" s="235" t="s">
        <v>169</v>
      </c>
      <c r="E138" s="240" t="s">
        <v>887</v>
      </c>
      <c r="F138" s="241" t="s">
        <v>922</v>
      </c>
      <c r="G138" s="239"/>
      <c r="H138" s="242">
        <v>18.199999999999999</v>
      </c>
      <c r="I138" s="243"/>
      <c r="J138" s="239"/>
      <c r="K138" s="239"/>
      <c r="L138" s="244"/>
      <c r="M138" s="245"/>
      <c r="N138" s="246"/>
      <c r="O138" s="246"/>
      <c r="P138" s="246"/>
      <c r="Q138" s="246"/>
      <c r="R138" s="246"/>
      <c r="S138" s="246"/>
      <c r="T138" s="247"/>
      <c r="AT138" s="248" t="s">
        <v>169</v>
      </c>
      <c r="AU138" s="248" t="s">
        <v>90</v>
      </c>
      <c r="AV138" s="11" t="s">
        <v>90</v>
      </c>
      <c r="AW138" s="11" t="s">
        <v>43</v>
      </c>
      <c r="AX138" s="11" t="s">
        <v>88</v>
      </c>
      <c r="AY138" s="248" t="s">
        <v>158</v>
      </c>
    </row>
    <row r="139" s="1" customFormat="1" ht="38.25" customHeight="1">
      <c r="B139" s="47"/>
      <c r="C139" s="223" t="s">
        <v>252</v>
      </c>
      <c r="D139" s="223" t="s">
        <v>160</v>
      </c>
      <c r="E139" s="224" t="s">
        <v>754</v>
      </c>
      <c r="F139" s="225" t="s">
        <v>755</v>
      </c>
      <c r="G139" s="226" t="s">
        <v>240</v>
      </c>
      <c r="H139" s="227">
        <v>9.0999999999999996</v>
      </c>
      <c r="I139" s="228"/>
      <c r="J139" s="229">
        <f>ROUND(I139*H139,2)</f>
        <v>0</v>
      </c>
      <c r="K139" s="225" t="s">
        <v>164</v>
      </c>
      <c r="L139" s="73"/>
      <c r="M139" s="230" t="s">
        <v>37</v>
      </c>
      <c r="N139" s="231" t="s">
        <v>51</v>
      </c>
      <c r="O139" s="48"/>
      <c r="P139" s="232">
        <f>O139*H139</f>
        <v>0</v>
      </c>
      <c r="Q139" s="232">
        <v>0</v>
      </c>
      <c r="R139" s="232">
        <f>Q139*H139</f>
        <v>0</v>
      </c>
      <c r="S139" s="232">
        <v>0</v>
      </c>
      <c r="T139" s="233">
        <f>S139*H139</f>
        <v>0</v>
      </c>
      <c r="AR139" s="24" t="s">
        <v>165</v>
      </c>
      <c r="AT139" s="24" t="s">
        <v>160</v>
      </c>
      <c r="AU139" s="24" t="s">
        <v>90</v>
      </c>
      <c r="AY139" s="24" t="s">
        <v>158</v>
      </c>
      <c r="BE139" s="234">
        <f>IF(N139="základní",J139,0)</f>
        <v>0</v>
      </c>
      <c r="BF139" s="234">
        <f>IF(N139="snížená",J139,0)</f>
        <v>0</v>
      </c>
      <c r="BG139" s="234">
        <f>IF(N139="zákl. přenesená",J139,0)</f>
        <v>0</v>
      </c>
      <c r="BH139" s="234">
        <f>IF(N139="sníž. přenesená",J139,0)</f>
        <v>0</v>
      </c>
      <c r="BI139" s="234">
        <f>IF(N139="nulová",J139,0)</f>
        <v>0</v>
      </c>
      <c r="BJ139" s="24" t="s">
        <v>88</v>
      </c>
      <c r="BK139" s="234">
        <f>ROUND(I139*H139,2)</f>
        <v>0</v>
      </c>
      <c r="BL139" s="24" t="s">
        <v>165</v>
      </c>
      <c r="BM139" s="24" t="s">
        <v>923</v>
      </c>
    </row>
    <row r="140" s="1" customFormat="1">
      <c r="B140" s="47"/>
      <c r="C140" s="75"/>
      <c r="D140" s="235" t="s">
        <v>167</v>
      </c>
      <c r="E140" s="75"/>
      <c r="F140" s="236" t="s">
        <v>303</v>
      </c>
      <c r="G140" s="75"/>
      <c r="H140" s="75"/>
      <c r="I140" s="193"/>
      <c r="J140" s="75"/>
      <c r="K140" s="75"/>
      <c r="L140" s="73"/>
      <c r="M140" s="237"/>
      <c r="N140" s="48"/>
      <c r="O140" s="48"/>
      <c r="P140" s="48"/>
      <c r="Q140" s="48"/>
      <c r="R140" s="48"/>
      <c r="S140" s="48"/>
      <c r="T140" s="96"/>
      <c r="AT140" s="24" t="s">
        <v>167</v>
      </c>
      <c r="AU140" s="24" t="s">
        <v>90</v>
      </c>
    </row>
    <row r="141" s="11" customFormat="1">
      <c r="B141" s="238"/>
      <c r="C141" s="239"/>
      <c r="D141" s="235" t="s">
        <v>169</v>
      </c>
      <c r="E141" s="240" t="s">
        <v>37</v>
      </c>
      <c r="F141" s="241" t="s">
        <v>924</v>
      </c>
      <c r="G141" s="239"/>
      <c r="H141" s="242">
        <v>9.0999999999999996</v>
      </c>
      <c r="I141" s="243"/>
      <c r="J141" s="239"/>
      <c r="K141" s="239"/>
      <c r="L141" s="244"/>
      <c r="M141" s="245"/>
      <c r="N141" s="246"/>
      <c r="O141" s="246"/>
      <c r="P141" s="246"/>
      <c r="Q141" s="246"/>
      <c r="R141" s="246"/>
      <c r="S141" s="246"/>
      <c r="T141" s="247"/>
      <c r="AT141" s="248" t="s">
        <v>169</v>
      </c>
      <c r="AU141" s="248" t="s">
        <v>90</v>
      </c>
      <c r="AV141" s="11" t="s">
        <v>90</v>
      </c>
      <c r="AW141" s="11" t="s">
        <v>43</v>
      </c>
      <c r="AX141" s="11" t="s">
        <v>88</v>
      </c>
      <c r="AY141" s="248" t="s">
        <v>158</v>
      </c>
    </row>
    <row r="142" s="1" customFormat="1" ht="25.5" customHeight="1">
      <c r="B142" s="47"/>
      <c r="C142" s="223" t="s">
        <v>284</v>
      </c>
      <c r="D142" s="223" t="s">
        <v>160</v>
      </c>
      <c r="E142" s="224" t="s">
        <v>316</v>
      </c>
      <c r="F142" s="225" t="s">
        <v>317</v>
      </c>
      <c r="G142" s="226" t="s">
        <v>163</v>
      </c>
      <c r="H142" s="227">
        <v>264.44999999999999</v>
      </c>
      <c r="I142" s="228"/>
      <c r="J142" s="229">
        <f>ROUND(I142*H142,2)</f>
        <v>0</v>
      </c>
      <c r="K142" s="225" t="s">
        <v>164</v>
      </c>
      <c r="L142" s="73"/>
      <c r="M142" s="230" t="s">
        <v>37</v>
      </c>
      <c r="N142" s="231" t="s">
        <v>51</v>
      </c>
      <c r="O142" s="48"/>
      <c r="P142" s="232">
        <f>O142*H142</f>
        <v>0</v>
      </c>
      <c r="Q142" s="232">
        <v>0</v>
      </c>
      <c r="R142" s="232">
        <f>Q142*H142</f>
        <v>0</v>
      </c>
      <c r="S142" s="232">
        <v>0</v>
      </c>
      <c r="T142" s="233">
        <f>S142*H142</f>
        <v>0</v>
      </c>
      <c r="AR142" s="24" t="s">
        <v>165</v>
      </c>
      <c r="AT142" s="24" t="s">
        <v>160</v>
      </c>
      <c r="AU142" s="24" t="s">
        <v>90</v>
      </c>
      <c r="AY142" s="24" t="s">
        <v>158</v>
      </c>
      <c r="BE142" s="234">
        <f>IF(N142="základní",J142,0)</f>
        <v>0</v>
      </c>
      <c r="BF142" s="234">
        <f>IF(N142="snížená",J142,0)</f>
        <v>0</v>
      </c>
      <c r="BG142" s="234">
        <f>IF(N142="zákl. přenesená",J142,0)</f>
        <v>0</v>
      </c>
      <c r="BH142" s="234">
        <f>IF(N142="sníž. přenesená",J142,0)</f>
        <v>0</v>
      </c>
      <c r="BI142" s="234">
        <f>IF(N142="nulová",J142,0)</f>
        <v>0</v>
      </c>
      <c r="BJ142" s="24" t="s">
        <v>88</v>
      </c>
      <c r="BK142" s="234">
        <f>ROUND(I142*H142,2)</f>
        <v>0</v>
      </c>
      <c r="BL142" s="24" t="s">
        <v>165</v>
      </c>
      <c r="BM142" s="24" t="s">
        <v>925</v>
      </c>
    </row>
    <row r="143" s="1" customFormat="1">
      <c r="B143" s="47"/>
      <c r="C143" s="75"/>
      <c r="D143" s="235" t="s">
        <v>167</v>
      </c>
      <c r="E143" s="75"/>
      <c r="F143" s="236" t="s">
        <v>319</v>
      </c>
      <c r="G143" s="75"/>
      <c r="H143" s="75"/>
      <c r="I143" s="193"/>
      <c r="J143" s="75"/>
      <c r="K143" s="75"/>
      <c r="L143" s="73"/>
      <c r="M143" s="237"/>
      <c r="N143" s="48"/>
      <c r="O143" s="48"/>
      <c r="P143" s="48"/>
      <c r="Q143" s="48"/>
      <c r="R143" s="48"/>
      <c r="S143" s="48"/>
      <c r="T143" s="96"/>
      <c r="AT143" s="24" t="s">
        <v>167</v>
      </c>
      <c r="AU143" s="24" t="s">
        <v>90</v>
      </c>
    </row>
    <row r="144" s="11" customFormat="1">
      <c r="B144" s="238"/>
      <c r="C144" s="239"/>
      <c r="D144" s="235" t="s">
        <v>169</v>
      </c>
      <c r="E144" s="240" t="s">
        <v>37</v>
      </c>
      <c r="F144" s="241" t="s">
        <v>926</v>
      </c>
      <c r="G144" s="239"/>
      <c r="H144" s="242">
        <v>264.44999999999999</v>
      </c>
      <c r="I144" s="243"/>
      <c r="J144" s="239"/>
      <c r="K144" s="239"/>
      <c r="L144" s="244"/>
      <c r="M144" s="245"/>
      <c r="N144" s="246"/>
      <c r="O144" s="246"/>
      <c r="P144" s="246"/>
      <c r="Q144" s="246"/>
      <c r="R144" s="246"/>
      <c r="S144" s="246"/>
      <c r="T144" s="247"/>
      <c r="AT144" s="248" t="s">
        <v>169</v>
      </c>
      <c r="AU144" s="248" t="s">
        <v>90</v>
      </c>
      <c r="AV144" s="11" t="s">
        <v>90</v>
      </c>
      <c r="AW144" s="11" t="s">
        <v>43</v>
      </c>
      <c r="AX144" s="11" t="s">
        <v>88</v>
      </c>
      <c r="AY144" s="248" t="s">
        <v>158</v>
      </c>
    </row>
    <row r="145" s="1" customFormat="1" ht="38.25" customHeight="1">
      <c r="B145" s="47"/>
      <c r="C145" s="223" t="s">
        <v>289</v>
      </c>
      <c r="D145" s="223" t="s">
        <v>160</v>
      </c>
      <c r="E145" s="224" t="s">
        <v>329</v>
      </c>
      <c r="F145" s="225" t="s">
        <v>330</v>
      </c>
      <c r="G145" s="226" t="s">
        <v>163</v>
      </c>
      <c r="H145" s="227">
        <v>264.44999999999999</v>
      </c>
      <c r="I145" s="228"/>
      <c r="J145" s="229">
        <f>ROUND(I145*H145,2)</f>
        <v>0</v>
      </c>
      <c r="K145" s="225" t="s">
        <v>164</v>
      </c>
      <c r="L145" s="73"/>
      <c r="M145" s="230" t="s">
        <v>37</v>
      </c>
      <c r="N145" s="231" t="s">
        <v>51</v>
      </c>
      <c r="O145" s="48"/>
      <c r="P145" s="232">
        <f>O145*H145</f>
        <v>0</v>
      </c>
      <c r="Q145" s="232">
        <v>0</v>
      </c>
      <c r="R145" s="232">
        <f>Q145*H145</f>
        <v>0</v>
      </c>
      <c r="S145" s="232">
        <v>0</v>
      </c>
      <c r="T145" s="233">
        <f>S145*H145</f>
        <v>0</v>
      </c>
      <c r="AR145" s="24" t="s">
        <v>165</v>
      </c>
      <c r="AT145" s="24" t="s">
        <v>160</v>
      </c>
      <c r="AU145" s="24" t="s">
        <v>90</v>
      </c>
      <c r="AY145" s="24" t="s">
        <v>158</v>
      </c>
      <c r="BE145" s="234">
        <f>IF(N145="základní",J145,0)</f>
        <v>0</v>
      </c>
      <c r="BF145" s="234">
        <f>IF(N145="snížená",J145,0)</f>
        <v>0</v>
      </c>
      <c r="BG145" s="234">
        <f>IF(N145="zákl. přenesená",J145,0)</f>
        <v>0</v>
      </c>
      <c r="BH145" s="234">
        <f>IF(N145="sníž. přenesená",J145,0)</f>
        <v>0</v>
      </c>
      <c r="BI145" s="234">
        <f>IF(N145="nulová",J145,0)</f>
        <v>0</v>
      </c>
      <c r="BJ145" s="24" t="s">
        <v>88</v>
      </c>
      <c r="BK145" s="234">
        <f>ROUND(I145*H145,2)</f>
        <v>0</v>
      </c>
      <c r="BL145" s="24" t="s">
        <v>165</v>
      </c>
      <c r="BM145" s="24" t="s">
        <v>927</v>
      </c>
    </row>
    <row r="146" s="1" customFormat="1">
      <c r="B146" s="47"/>
      <c r="C146" s="75"/>
      <c r="D146" s="235" t="s">
        <v>167</v>
      </c>
      <c r="E146" s="75"/>
      <c r="F146" s="236" t="s">
        <v>319</v>
      </c>
      <c r="G146" s="75"/>
      <c r="H146" s="75"/>
      <c r="I146" s="193"/>
      <c r="J146" s="75"/>
      <c r="K146" s="75"/>
      <c r="L146" s="73"/>
      <c r="M146" s="237"/>
      <c r="N146" s="48"/>
      <c r="O146" s="48"/>
      <c r="P146" s="48"/>
      <c r="Q146" s="48"/>
      <c r="R146" s="48"/>
      <c r="S146" s="48"/>
      <c r="T146" s="96"/>
      <c r="AT146" s="24" t="s">
        <v>167</v>
      </c>
      <c r="AU146" s="24" t="s">
        <v>90</v>
      </c>
    </row>
    <row r="147" s="11" customFormat="1">
      <c r="B147" s="238"/>
      <c r="C147" s="239"/>
      <c r="D147" s="235" t="s">
        <v>169</v>
      </c>
      <c r="E147" s="240" t="s">
        <v>37</v>
      </c>
      <c r="F147" s="241" t="s">
        <v>926</v>
      </c>
      <c r="G147" s="239"/>
      <c r="H147" s="242">
        <v>264.44999999999999</v>
      </c>
      <c r="I147" s="243"/>
      <c r="J147" s="239"/>
      <c r="K147" s="239"/>
      <c r="L147" s="244"/>
      <c r="M147" s="245"/>
      <c r="N147" s="246"/>
      <c r="O147" s="246"/>
      <c r="P147" s="246"/>
      <c r="Q147" s="246"/>
      <c r="R147" s="246"/>
      <c r="S147" s="246"/>
      <c r="T147" s="247"/>
      <c r="AT147" s="248" t="s">
        <v>169</v>
      </c>
      <c r="AU147" s="248" t="s">
        <v>90</v>
      </c>
      <c r="AV147" s="11" t="s">
        <v>90</v>
      </c>
      <c r="AW147" s="11" t="s">
        <v>43</v>
      </c>
      <c r="AX147" s="11" t="s">
        <v>88</v>
      </c>
      <c r="AY147" s="248" t="s">
        <v>158</v>
      </c>
    </row>
    <row r="148" s="1" customFormat="1" ht="38.25" customHeight="1">
      <c r="B148" s="47"/>
      <c r="C148" s="223" t="s">
        <v>10</v>
      </c>
      <c r="D148" s="223" t="s">
        <v>160</v>
      </c>
      <c r="E148" s="224" t="s">
        <v>339</v>
      </c>
      <c r="F148" s="225" t="s">
        <v>340</v>
      </c>
      <c r="G148" s="226" t="s">
        <v>240</v>
      </c>
      <c r="H148" s="227">
        <v>51.414000000000001</v>
      </c>
      <c r="I148" s="228"/>
      <c r="J148" s="229">
        <f>ROUND(I148*H148,2)</f>
        <v>0</v>
      </c>
      <c r="K148" s="225" t="s">
        <v>164</v>
      </c>
      <c r="L148" s="73"/>
      <c r="M148" s="230" t="s">
        <v>37</v>
      </c>
      <c r="N148" s="231" t="s">
        <v>51</v>
      </c>
      <c r="O148" s="48"/>
      <c r="P148" s="232">
        <f>O148*H148</f>
        <v>0</v>
      </c>
      <c r="Q148" s="232">
        <v>0</v>
      </c>
      <c r="R148" s="232">
        <f>Q148*H148</f>
        <v>0</v>
      </c>
      <c r="S148" s="232">
        <v>0</v>
      </c>
      <c r="T148" s="233">
        <f>S148*H148</f>
        <v>0</v>
      </c>
      <c r="AR148" s="24" t="s">
        <v>165</v>
      </c>
      <c r="AT148" s="24" t="s">
        <v>160</v>
      </c>
      <c r="AU148" s="24" t="s">
        <v>90</v>
      </c>
      <c r="AY148" s="24" t="s">
        <v>158</v>
      </c>
      <c r="BE148" s="234">
        <f>IF(N148="základní",J148,0)</f>
        <v>0</v>
      </c>
      <c r="BF148" s="234">
        <f>IF(N148="snížená",J148,0)</f>
        <v>0</v>
      </c>
      <c r="BG148" s="234">
        <f>IF(N148="zákl. přenesená",J148,0)</f>
        <v>0</v>
      </c>
      <c r="BH148" s="234">
        <f>IF(N148="sníž. přenesená",J148,0)</f>
        <v>0</v>
      </c>
      <c r="BI148" s="234">
        <f>IF(N148="nulová",J148,0)</f>
        <v>0</v>
      </c>
      <c r="BJ148" s="24" t="s">
        <v>88</v>
      </c>
      <c r="BK148" s="234">
        <f>ROUND(I148*H148,2)</f>
        <v>0</v>
      </c>
      <c r="BL148" s="24" t="s">
        <v>165</v>
      </c>
      <c r="BM148" s="24" t="s">
        <v>928</v>
      </c>
    </row>
    <row r="149" s="1" customFormat="1">
      <c r="B149" s="47"/>
      <c r="C149" s="75"/>
      <c r="D149" s="235" t="s">
        <v>167</v>
      </c>
      <c r="E149" s="75"/>
      <c r="F149" s="236" t="s">
        <v>342</v>
      </c>
      <c r="G149" s="75"/>
      <c r="H149" s="75"/>
      <c r="I149" s="193"/>
      <c r="J149" s="75"/>
      <c r="K149" s="75"/>
      <c r="L149" s="73"/>
      <c r="M149" s="237"/>
      <c r="N149" s="48"/>
      <c r="O149" s="48"/>
      <c r="P149" s="48"/>
      <c r="Q149" s="48"/>
      <c r="R149" s="48"/>
      <c r="S149" s="48"/>
      <c r="T149" s="96"/>
      <c r="AT149" s="24" t="s">
        <v>167</v>
      </c>
      <c r="AU149" s="24" t="s">
        <v>90</v>
      </c>
    </row>
    <row r="150" s="11" customFormat="1">
      <c r="B150" s="238"/>
      <c r="C150" s="239"/>
      <c r="D150" s="235" t="s">
        <v>169</v>
      </c>
      <c r="E150" s="240" t="s">
        <v>37</v>
      </c>
      <c r="F150" s="241" t="s">
        <v>929</v>
      </c>
      <c r="G150" s="239"/>
      <c r="H150" s="242">
        <v>51.414000000000001</v>
      </c>
      <c r="I150" s="243"/>
      <c r="J150" s="239"/>
      <c r="K150" s="239"/>
      <c r="L150" s="244"/>
      <c r="M150" s="245"/>
      <c r="N150" s="246"/>
      <c r="O150" s="246"/>
      <c r="P150" s="246"/>
      <c r="Q150" s="246"/>
      <c r="R150" s="246"/>
      <c r="S150" s="246"/>
      <c r="T150" s="247"/>
      <c r="AT150" s="248" t="s">
        <v>169</v>
      </c>
      <c r="AU150" s="248" t="s">
        <v>90</v>
      </c>
      <c r="AV150" s="11" t="s">
        <v>90</v>
      </c>
      <c r="AW150" s="11" t="s">
        <v>43</v>
      </c>
      <c r="AX150" s="11" t="s">
        <v>88</v>
      </c>
      <c r="AY150" s="248" t="s">
        <v>158</v>
      </c>
    </row>
    <row r="151" s="1" customFormat="1" ht="38.25" customHeight="1">
      <c r="B151" s="47"/>
      <c r="C151" s="223" t="s">
        <v>299</v>
      </c>
      <c r="D151" s="223" t="s">
        <v>160</v>
      </c>
      <c r="E151" s="224" t="s">
        <v>361</v>
      </c>
      <c r="F151" s="225" t="s">
        <v>362</v>
      </c>
      <c r="G151" s="226" t="s">
        <v>240</v>
      </c>
      <c r="H151" s="227">
        <v>84.469999999999999</v>
      </c>
      <c r="I151" s="228"/>
      <c r="J151" s="229">
        <f>ROUND(I151*H151,2)</f>
        <v>0</v>
      </c>
      <c r="K151" s="225" t="s">
        <v>164</v>
      </c>
      <c r="L151" s="73"/>
      <c r="M151" s="230" t="s">
        <v>37</v>
      </c>
      <c r="N151" s="231" t="s">
        <v>51</v>
      </c>
      <c r="O151" s="48"/>
      <c r="P151" s="232">
        <f>O151*H151</f>
        <v>0</v>
      </c>
      <c r="Q151" s="232">
        <v>0</v>
      </c>
      <c r="R151" s="232">
        <f>Q151*H151</f>
        <v>0</v>
      </c>
      <c r="S151" s="232">
        <v>0</v>
      </c>
      <c r="T151" s="233">
        <f>S151*H151</f>
        <v>0</v>
      </c>
      <c r="AR151" s="24" t="s">
        <v>165</v>
      </c>
      <c r="AT151" s="24" t="s">
        <v>160</v>
      </c>
      <c r="AU151" s="24" t="s">
        <v>90</v>
      </c>
      <c r="AY151" s="24" t="s">
        <v>158</v>
      </c>
      <c r="BE151" s="234">
        <f>IF(N151="základní",J151,0)</f>
        <v>0</v>
      </c>
      <c r="BF151" s="234">
        <f>IF(N151="snížená",J151,0)</f>
        <v>0</v>
      </c>
      <c r="BG151" s="234">
        <f>IF(N151="zákl. přenesená",J151,0)</f>
        <v>0</v>
      </c>
      <c r="BH151" s="234">
        <f>IF(N151="sníž. přenesená",J151,0)</f>
        <v>0</v>
      </c>
      <c r="BI151" s="234">
        <f>IF(N151="nulová",J151,0)</f>
        <v>0</v>
      </c>
      <c r="BJ151" s="24" t="s">
        <v>88</v>
      </c>
      <c r="BK151" s="234">
        <f>ROUND(I151*H151,2)</f>
        <v>0</v>
      </c>
      <c r="BL151" s="24" t="s">
        <v>165</v>
      </c>
      <c r="BM151" s="24" t="s">
        <v>930</v>
      </c>
    </row>
    <row r="152" s="1" customFormat="1">
      <c r="B152" s="47"/>
      <c r="C152" s="75"/>
      <c r="D152" s="235" t="s">
        <v>167</v>
      </c>
      <c r="E152" s="75"/>
      <c r="F152" s="236" t="s">
        <v>364</v>
      </c>
      <c r="G152" s="75"/>
      <c r="H152" s="75"/>
      <c r="I152" s="193"/>
      <c r="J152" s="75"/>
      <c r="K152" s="75"/>
      <c r="L152" s="73"/>
      <c r="M152" s="237"/>
      <c r="N152" s="48"/>
      <c r="O152" s="48"/>
      <c r="P152" s="48"/>
      <c r="Q152" s="48"/>
      <c r="R152" s="48"/>
      <c r="S152" s="48"/>
      <c r="T152" s="96"/>
      <c r="AT152" s="24" t="s">
        <v>167</v>
      </c>
      <c r="AU152" s="24" t="s">
        <v>90</v>
      </c>
    </row>
    <row r="153" s="11" customFormat="1">
      <c r="B153" s="238"/>
      <c r="C153" s="239"/>
      <c r="D153" s="235" t="s">
        <v>169</v>
      </c>
      <c r="E153" s="240" t="s">
        <v>37</v>
      </c>
      <c r="F153" s="241" t="s">
        <v>365</v>
      </c>
      <c r="G153" s="239"/>
      <c r="H153" s="242">
        <v>84.469999999999999</v>
      </c>
      <c r="I153" s="243"/>
      <c r="J153" s="239"/>
      <c r="K153" s="239"/>
      <c r="L153" s="244"/>
      <c r="M153" s="245"/>
      <c r="N153" s="246"/>
      <c r="O153" s="246"/>
      <c r="P153" s="246"/>
      <c r="Q153" s="246"/>
      <c r="R153" s="246"/>
      <c r="S153" s="246"/>
      <c r="T153" s="247"/>
      <c r="AT153" s="248" t="s">
        <v>169</v>
      </c>
      <c r="AU153" s="248" t="s">
        <v>90</v>
      </c>
      <c r="AV153" s="11" t="s">
        <v>90</v>
      </c>
      <c r="AW153" s="11" t="s">
        <v>43</v>
      </c>
      <c r="AX153" s="11" t="s">
        <v>88</v>
      </c>
      <c r="AY153" s="248" t="s">
        <v>158</v>
      </c>
    </row>
    <row r="154" s="1" customFormat="1" ht="38.25" customHeight="1">
      <c r="B154" s="47"/>
      <c r="C154" s="223" t="s">
        <v>310</v>
      </c>
      <c r="D154" s="223" t="s">
        <v>160</v>
      </c>
      <c r="E154" s="224" t="s">
        <v>367</v>
      </c>
      <c r="F154" s="225" t="s">
        <v>368</v>
      </c>
      <c r="G154" s="226" t="s">
        <v>240</v>
      </c>
      <c r="H154" s="227">
        <v>78.792000000000002</v>
      </c>
      <c r="I154" s="228"/>
      <c r="J154" s="229">
        <f>ROUND(I154*H154,2)</f>
        <v>0</v>
      </c>
      <c r="K154" s="225" t="s">
        <v>164</v>
      </c>
      <c r="L154" s="73"/>
      <c r="M154" s="230" t="s">
        <v>37</v>
      </c>
      <c r="N154" s="231" t="s">
        <v>51</v>
      </c>
      <c r="O154" s="48"/>
      <c r="P154" s="232">
        <f>O154*H154</f>
        <v>0</v>
      </c>
      <c r="Q154" s="232">
        <v>0</v>
      </c>
      <c r="R154" s="232">
        <f>Q154*H154</f>
        <v>0</v>
      </c>
      <c r="S154" s="232">
        <v>0</v>
      </c>
      <c r="T154" s="233">
        <f>S154*H154</f>
        <v>0</v>
      </c>
      <c r="AR154" s="24" t="s">
        <v>165</v>
      </c>
      <c r="AT154" s="24" t="s">
        <v>160</v>
      </c>
      <c r="AU154" s="24" t="s">
        <v>90</v>
      </c>
      <c r="AY154" s="24" t="s">
        <v>158</v>
      </c>
      <c r="BE154" s="234">
        <f>IF(N154="základní",J154,0)</f>
        <v>0</v>
      </c>
      <c r="BF154" s="234">
        <f>IF(N154="snížená",J154,0)</f>
        <v>0</v>
      </c>
      <c r="BG154" s="234">
        <f>IF(N154="zákl. přenesená",J154,0)</f>
        <v>0</v>
      </c>
      <c r="BH154" s="234">
        <f>IF(N154="sníž. přenesená",J154,0)</f>
        <v>0</v>
      </c>
      <c r="BI154" s="234">
        <f>IF(N154="nulová",J154,0)</f>
        <v>0</v>
      </c>
      <c r="BJ154" s="24" t="s">
        <v>88</v>
      </c>
      <c r="BK154" s="234">
        <f>ROUND(I154*H154,2)</f>
        <v>0</v>
      </c>
      <c r="BL154" s="24" t="s">
        <v>165</v>
      </c>
      <c r="BM154" s="24" t="s">
        <v>931</v>
      </c>
    </row>
    <row r="155" s="1" customFormat="1">
      <c r="B155" s="47"/>
      <c r="C155" s="75"/>
      <c r="D155" s="235" t="s">
        <v>167</v>
      </c>
      <c r="E155" s="75"/>
      <c r="F155" s="236" t="s">
        <v>364</v>
      </c>
      <c r="G155" s="75"/>
      <c r="H155" s="75"/>
      <c r="I155" s="193"/>
      <c r="J155" s="75"/>
      <c r="K155" s="75"/>
      <c r="L155" s="73"/>
      <c r="M155" s="237"/>
      <c r="N155" s="48"/>
      <c r="O155" s="48"/>
      <c r="P155" s="48"/>
      <c r="Q155" s="48"/>
      <c r="R155" s="48"/>
      <c r="S155" s="48"/>
      <c r="T155" s="96"/>
      <c r="AT155" s="24" t="s">
        <v>167</v>
      </c>
      <c r="AU155" s="24" t="s">
        <v>90</v>
      </c>
    </row>
    <row r="156" s="11" customFormat="1">
      <c r="B156" s="238"/>
      <c r="C156" s="239"/>
      <c r="D156" s="235" t="s">
        <v>169</v>
      </c>
      <c r="E156" s="240" t="s">
        <v>37</v>
      </c>
      <c r="F156" s="241" t="s">
        <v>675</v>
      </c>
      <c r="G156" s="239"/>
      <c r="H156" s="242">
        <v>78.792000000000002</v>
      </c>
      <c r="I156" s="243"/>
      <c r="J156" s="239"/>
      <c r="K156" s="239"/>
      <c r="L156" s="244"/>
      <c r="M156" s="245"/>
      <c r="N156" s="246"/>
      <c r="O156" s="246"/>
      <c r="P156" s="246"/>
      <c r="Q156" s="246"/>
      <c r="R156" s="246"/>
      <c r="S156" s="246"/>
      <c r="T156" s="247"/>
      <c r="AT156" s="248" t="s">
        <v>169</v>
      </c>
      <c r="AU156" s="248" t="s">
        <v>90</v>
      </c>
      <c r="AV156" s="11" t="s">
        <v>90</v>
      </c>
      <c r="AW156" s="11" t="s">
        <v>43</v>
      </c>
      <c r="AX156" s="11" t="s">
        <v>88</v>
      </c>
      <c r="AY156" s="248" t="s">
        <v>158</v>
      </c>
    </row>
    <row r="157" s="1" customFormat="1" ht="25.5" customHeight="1">
      <c r="B157" s="47"/>
      <c r="C157" s="223" t="s">
        <v>315</v>
      </c>
      <c r="D157" s="223" t="s">
        <v>160</v>
      </c>
      <c r="E157" s="224" t="s">
        <v>373</v>
      </c>
      <c r="F157" s="225" t="s">
        <v>374</v>
      </c>
      <c r="G157" s="226" t="s">
        <v>240</v>
      </c>
      <c r="H157" s="227">
        <v>42.234999999999999</v>
      </c>
      <c r="I157" s="228"/>
      <c r="J157" s="229">
        <f>ROUND(I157*H157,2)</f>
        <v>0</v>
      </c>
      <c r="K157" s="225" t="s">
        <v>164</v>
      </c>
      <c r="L157" s="73"/>
      <c r="M157" s="230" t="s">
        <v>37</v>
      </c>
      <c r="N157" s="231" t="s">
        <v>51</v>
      </c>
      <c r="O157" s="48"/>
      <c r="P157" s="232">
        <f>O157*H157</f>
        <v>0</v>
      </c>
      <c r="Q157" s="232">
        <v>0</v>
      </c>
      <c r="R157" s="232">
        <f>Q157*H157</f>
        <v>0</v>
      </c>
      <c r="S157" s="232">
        <v>0</v>
      </c>
      <c r="T157" s="233">
        <f>S157*H157</f>
        <v>0</v>
      </c>
      <c r="AR157" s="24" t="s">
        <v>165</v>
      </c>
      <c r="AT157" s="24" t="s">
        <v>160</v>
      </c>
      <c r="AU157" s="24" t="s">
        <v>90</v>
      </c>
      <c r="AY157" s="24" t="s">
        <v>158</v>
      </c>
      <c r="BE157" s="234">
        <f>IF(N157="základní",J157,0)</f>
        <v>0</v>
      </c>
      <c r="BF157" s="234">
        <f>IF(N157="snížená",J157,0)</f>
        <v>0</v>
      </c>
      <c r="BG157" s="234">
        <f>IF(N157="zákl. přenesená",J157,0)</f>
        <v>0</v>
      </c>
      <c r="BH157" s="234">
        <f>IF(N157="sníž. přenesená",J157,0)</f>
        <v>0</v>
      </c>
      <c r="BI157" s="234">
        <f>IF(N157="nulová",J157,0)</f>
        <v>0</v>
      </c>
      <c r="BJ157" s="24" t="s">
        <v>88</v>
      </c>
      <c r="BK157" s="234">
        <f>ROUND(I157*H157,2)</f>
        <v>0</v>
      </c>
      <c r="BL157" s="24" t="s">
        <v>165</v>
      </c>
      <c r="BM157" s="24" t="s">
        <v>932</v>
      </c>
    </row>
    <row r="158" s="1" customFormat="1">
      <c r="B158" s="47"/>
      <c r="C158" s="75"/>
      <c r="D158" s="235" t="s">
        <v>167</v>
      </c>
      <c r="E158" s="75"/>
      <c r="F158" s="236" t="s">
        <v>376</v>
      </c>
      <c r="G158" s="75"/>
      <c r="H158" s="75"/>
      <c r="I158" s="193"/>
      <c r="J158" s="75"/>
      <c r="K158" s="75"/>
      <c r="L158" s="73"/>
      <c r="M158" s="237"/>
      <c r="N158" s="48"/>
      <c r="O158" s="48"/>
      <c r="P158" s="48"/>
      <c r="Q158" s="48"/>
      <c r="R158" s="48"/>
      <c r="S158" s="48"/>
      <c r="T158" s="96"/>
      <c r="AT158" s="24" t="s">
        <v>167</v>
      </c>
      <c r="AU158" s="24" t="s">
        <v>90</v>
      </c>
    </row>
    <row r="159" s="11" customFormat="1">
      <c r="B159" s="238"/>
      <c r="C159" s="239"/>
      <c r="D159" s="235" t="s">
        <v>169</v>
      </c>
      <c r="E159" s="240" t="s">
        <v>37</v>
      </c>
      <c r="F159" s="241" t="s">
        <v>377</v>
      </c>
      <c r="G159" s="239"/>
      <c r="H159" s="242">
        <v>42.234999999999999</v>
      </c>
      <c r="I159" s="243"/>
      <c r="J159" s="239"/>
      <c r="K159" s="239"/>
      <c r="L159" s="244"/>
      <c r="M159" s="245"/>
      <c r="N159" s="246"/>
      <c r="O159" s="246"/>
      <c r="P159" s="246"/>
      <c r="Q159" s="246"/>
      <c r="R159" s="246"/>
      <c r="S159" s="246"/>
      <c r="T159" s="247"/>
      <c r="AT159" s="248" t="s">
        <v>169</v>
      </c>
      <c r="AU159" s="248" t="s">
        <v>90</v>
      </c>
      <c r="AV159" s="11" t="s">
        <v>90</v>
      </c>
      <c r="AW159" s="11" t="s">
        <v>43</v>
      </c>
      <c r="AX159" s="11" t="s">
        <v>88</v>
      </c>
      <c r="AY159" s="248" t="s">
        <v>158</v>
      </c>
    </row>
    <row r="160" s="1" customFormat="1" ht="16.5" customHeight="1">
      <c r="B160" s="47"/>
      <c r="C160" s="223" t="s">
        <v>321</v>
      </c>
      <c r="D160" s="223" t="s">
        <v>160</v>
      </c>
      <c r="E160" s="224" t="s">
        <v>379</v>
      </c>
      <c r="F160" s="225" t="s">
        <v>380</v>
      </c>
      <c r="G160" s="226" t="s">
        <v>240</v>
      </c>
      <c r="H160" s="227">
        <v>121.027</v>
      </c>
      <c r="I160" s="228"/>
      <c r="J160" s="229">
        <f>ROUND(I160*H160,2)</f>
        <v>0</v>
      </c>
      <c r="K160" s="225" t="s">
        <v>164</v>
      </c>
      <c r="L160" s="73"/>
      <c r="M160" s="230" t="s">
        <v>37</v>
      </c>
      <c r="N160" s="231" t="s">
        <v>51</v>
      </c>
      <c r="O160" s="48"/>
      <c r="P160" s="232">
        <f>O160*H160</f>
        <v>0</v>
      </c>
      <c r="Q160" s="232">
        <v>0</v>
      </c>
      <c r="R160" s="232">
        <f>Q160*H160</f>
        <v>0</v>
      </c>
      <c r="S160" s="232">
        <v>0</v>
      </c>
      <c r="T160" s="233">
        <f>S160*H160</f>
        <v>0</v>
      </c>
      <c r="AR160" s="24" t="s">
        <v>165</v>
      </c>
      <c r="AT160" s="24" t="s">
        <v>160</v>
      </c>
      <c r="AU160" s="24" t="s">
        <v>90</v>
      </c>
      <c r="AY160" s="24" t="s">
        <v>158</v>
      </c>
      <c r="BE160" s="234">
        <f>IF(N160="základní",J160,0)</f>
        <v>0</v>
      </c>
      <c r="BF160" s="234">
        <f>IF(N160="snížená",J160,0)</f>
        <v>0</v>
      </c>
      <c r="BG160" s="234">
        <f>IF(N160="zákl. přenesená",J160,0)</f>
        <v>0</v>
      </c>
      <c r="BH160" s="234">
        <f>IF(N160="sníž. přenesená",J160,0)</f>
        <v>0</v>
      </c>
      <c r="BI160" s="234">
        <f>IF(N160="nulová",J160,0)</f>
        <v>0</v>
      </c>
      <c r="BJ160" s="24" t="s">
        <v>88</v>
      </c>
      <c r="BK160" s="234">
        <f>ROUND(I160*H160,2)</f>
        <v>0</v>
      </c>
      <c r="BL160" s="24" t="s">
        <v>165</v>
      </c>
      <c r="BM160" s="24" t="s">
        <v>933</v>
      </c>
    </row>
    <row r="161" s="1" customFormat="1">
      <c r="B161" s="47"/>
      <c r="C161" s="75"/>
      <c r="D161" s="235" t="s">
        <v>167</v>
      </c>
      <c r="E161" s="75"/>
      <c r="F161" s="236" t="s">
        <v>382</v>
      </c>
      <c r="G161" s="75"/>
      <c r="H161" s="75"/>
      <c r="I161" s="193"/>
      <c r="J161" s="75"/>
      <c r="K161" s="75"/>
      <c r="L161" s="73"/>
      <c r="M161" s="237"/>
      <c r="N161" s="48"/>
      <c r="O161" s="48"/>
      <c r="P161" s="48"/>
      <c r="Q161" s="48"/>
      <c r="R161" s="48"/>
      <c r="S161" s="48"/>
      <c r="T161" s="96"/>
      <c r="AT161" s="24" t="s">
        <v>167</v>
      </c>
      <c r="AU161" s="24" t="s">
        <v>90</v>
      </c>
    </row>
    <row r="162" s="11" customFormat="1">
      <c r="B162" s="238"/>
      <c r="C162" s="239"/>
      <c r="D162" s="235" t="s">
        <v>169</v>
      </c>
      <c r="E162" s="240" t="s">
        <v>37</v>
      </c>
      <c r="F162" s="241" t="s">
        <v>934</v>
      </c>
      <c r="G162" s="239"/>
      <c r="H162" s="242">
        <v>121.027</v>
      </c>
      <c r="I162" s="243"/>
      <c r="J162" s="239"/>
      <c r="K162" s="239"/>
      <c r="L162" s="244"/>
      <c r="M162" s="245"/>
      <c r="N162" s="246"/>
      <c r="O162" s="246"/>
      <c r="P162" s="246"/>
      <c r="Q162" s="246"/>
      <c r="R162" s="246"/>
      <c r="S162" s="246"/>
      <c r="T162" s="247"/>
      <c r="AT162" s="248" t="s">
        <v>169</v>
      </c>
      <c r="AU162" s="248" t="s">
        <v>90</v>
      </c>
      <c r="AV162" s="11" t="s">
        <v>90</v>
      </c>
      <c r="AW162" s="11" t="s">
        <v>43</v>
      </c>
      <c r="AX162" s="11" t="s">
        <v>88</v>
      </c>
      <c r="AY162" s="248" t="s">
        <v>158</v>
      </c>
    </row>
    <row r="163" s="1" customFormat="1" ht="16.5" customHeight="1">
      <c r="B163" s="47"/>
      <c r="C163" s="223" t="s">
        <v>328</v>
      </c>
      <c r="D163" s="223" t="s">
        <v>160</v>
      </c>
      <c r="E163" s="224" t="s">
        <v>384</v>
      </c>
      <c r="F163" s="225" t="s">
        <v>385</v>
      </c>
      <c r="G163" s="226" t="s">
        <v>386</v>
      </c>
      <c r="H163" s="227">
        <v>141.82599999999999</v>
      </c>
      <c r="I163" s="228"/>
      <c r="J163" s="229">
        <f>ROUND(I163*H163,2)</f>
        <v>0</v>
      </c>
      <c r="K163" s="225" t="s">
        <v>164</v>
      </c>
      <c r="L163" s="73"/>
      <c r="M163" s="230" t="s">
        <v>37</v>
      </c>
      <c r="N163" s="231" t="s">
        <v>51</v>
      </c>
      <c r="O163" s="48"/>
      <c r="P163" s="232">
        <f>O163*H163</f>
        <v>0</v>
      </c>
      <c r="Q163" s="232">
        <v>0</v>
      </c>
      <c r="R163" s="232">
        <f>Q163*H163</f>
        <v>0</v>
      </c>
      <c r="S163" s="232">
        <v>0</v>
      </c>
      <c r="T163" s="233">
        <f>S163*H163</f>
        <v>0</v>
      </c>
      <c r="AR163" s="24" t="s">
        <v>165</v>
      </c>
      <c r="AT163" s="24" t="s">
        <v>160</v>
      </c>
      <c r="AU163" s="24" t="s">
        <v>90</v>
      </c>
      <c r="AY163" s="24" t="s">
        <v>158</v>
      </c>
      <c r="BE163" s="234">
        <f>IF(N163="základní",J163,0)</f>
        <v>0</v>
      </c>
      <c r="BF163" s="234">
        <f>IF(N163="snížená",J163,0)</f>
        <v>0</v>
      </c>
      <c r="BG163" s="234">
        <f>IF(N163="zákl. přenesená",J163,0)</f>
        <v>0</v>
      </c>
      <c r="BH163" s="234">
        <f>IF(N163="sníž. přenesená",J163,0)</f>
        <v>0</v>
      </c>
      <c r="BI163" s="234">
        <f>IF(N163="nulová",J163,0)</f>
        <v>0</v>
      </c>
      <c r="BJ163" s="24" t="s">
        <v>88</v>
      </c>
      <c r="BK163" s="234">
        <f>ROUND(I163*H163,2)</f>
        <v>0</v>
      </c>
      <c r="BL163" s="24" t="s">
        <v>165</v>
      </c>
      <c r="BM163" s="24" t="s">
        <v>935</v>
      </c>
    </row>
    <row r="164" s="1" customFormat="1">
      <c r="B164" s="47"/>
      <c r="C164" s="75"/>
      <c r="D164" s="235" t="s">
        <v>167</v>
      </c>
      <c r="E164" s="75"/>
      <c r="F164" s="236" t="s">
        <v>382</v>
      </c>
      <c r="G164" s="75"/>
      <c r="H164" s="75"/>
      <c r="I164" s="193"/>
      <c r="J164" s="75"/>
      <c r="K164" s="75"/>
      <c r="L164" s="73"/>
      <c r="M164" s="237"/>
      <c r="N164" s="48"/>
      <c r="O164" s="48"/>
      <c r="P164" s="48"/>
      <c r="Q164" s="48"/>
      <c r="R164" s="48"/>
      <c r="S164" s="48"/>
      <c r="T164" s="96"/>
      <c r="AT164" s="24" t="s">
        <v>167</v>
      </c>
      <c r="AU164" s="24" t="s">
        <v>90</v>
      </c>
    </row>
    <row r="165" s="11" customFormat="1">
      <c r="B165" s="238"/>
      <c r="C165" s="239"/>
      <c r="D165" s="235" t="s">
        <v>169</v>
      </c>
      <c r="E165" s="240" t="s">
        <v>37</v>
      </c>
      <c r="F165" s="241" t="s">
        <v>936</v>
      </c>
      <c r="G165" s="239"/>
      <c r="H165" s="242">
        <v>78.792000000000002</v>
      </c>
      <c r="I165" s="243"/>
      <c r="J165" s="239"/>
      <c r="K165" s="239"/>
      <c r="L165" s="244"/>
      <c r="M165" s="245"/>
      <c r="N165" s="246"/>
      <c r="O165" s="246"/>
      <c r="P165" s="246"/>
      <c r="Q165" s="246"/>
      <c r="R165" s="246"/>
      <c r="S165" s="246"/>
      <c r="T165" s="247"/>
      <c r="AT165" s="248" t="s">
        <v>169</v>
      </c>
      <c r="AU165" s="248" t="s">
        <v>90</v>
      </c>
      <c r="AV165" s="11" t="s">
        <v>90</v>
      </c>
      <c r="AW165" s="11" t="s">
        <v>43</v>
      </c>
      <c r="AX165" s="11" t="s">
        <v>80</v>
      </c>
      <c r="AY165" s="248" t="s">
        <v>158</v>
      </c>
    </row>
    <row r="166" s="12" customFormat="1">
      <c r="B166" s="249"/>
      <c r="C166" s="250"/>
      <c r="D166" s="235" t="s">
        <v>169</v>
      </c>
      <c r="E166" s="251" t="s">
        <v>675</v>
      </c>
      <c r="F166" s="252" t="s">
        <v>180</v>
      </c>
      <c r="G166" s="250"/>
      <c r="H166" s="253">
        <v>78.792000000000002</v>
      </c>
      <c r="I166" s="254"/>
      <c r="J166" s="250"/>
      <c r="K166" s="250"/>
      <c r="L166" s="255"/>
      <c r="M166" s="256"/>
      <c r="N166" s="257"/>
      <c r="O166" s="257"/>
      <c r="P166" s="257"/>
      <c r="Q166" s="257"/>
      <c r="R166" s="257"/>
      <c r="S166" s="257"/>
      <c r="T166" s="258"/>
      <c r="AT166" s="259" t="s">
        <v>169</v>
      </c>
      <c r="AU166" s="259" t="s">
        <v>90</v>
      </c>
      <c r="AV166" s="12" t="s">
        <v>165</v>
      </c>
      <c r="AW166" s="12" t="s">
        <v>43</v>
      </c>
      <c r="AX166" s="12" t="s">
        <v>88</v>
      </c>
      <c r="AY166" s="259" t="s">
        <v>158</v>
      </c>
    </row>
    <row r="167" s="11" customFormat="1">
      <c r="B167" s="238"/>
      <c r="C167" s="239"/>
      <c r="D167" s="235" t="s">
        <v>169</v>
      </c>
      <c r="E167" s="239"/>
      <c r="F167" s="241" t="s">
        <v>937</v>
      </c>
      <c r="G167" s="239"/>
      <c r="H167" s="242">
        <v>141.82599999999999</v>
      </c>
      <c r="I167" s="243"/>
      <c r="J167" s="239"/>
      <c r="K167" s="239"/>
      <c r="L167" s="244"/>
      <c r="M167" s="245"/>
      <c r="N167" s="246"/>
      <c r="O167" s="246"/>
      <c r="P167" s="246"/>
      <c r="Q167" s="246"/>
      <c r="R167" s="246"/>
      <c r="S167" s="246"/>
      <c r="T167" s="247"/>
      <c r="AT167" s="248" t="s">
        <v>169</v>
      </c>
      <c r="AU167" s="248" t="s">
        <v>90</v>
      </c>
      <c r="AV167" s="11" t="s">
        <v>90</v>
      </c>
      <c r="AW167" s="11" t="s">
        <v>6</v>
      </c>
      <c r="AX167" s="11" t="s">
        <v>88</v>
      </c>
      <c r="AY167" s="248" t="s">
        <v>158</v>
      </c>
    </row>
    <row r="168" s="1" customFormat="1" ht="25.5" customHeight="1">
      <c r="B168" s="47"/>
      <c r="C168" s="223" t="s">
        <v>9</v>
      </c>
      <c r="D168" s="223" t="s">
        <v>160</v>
      </c>
      <c r="E168" s="224" t="s">
        <v>390</v>
      </c>
      <c r="F168" s="225" t="s">
        <v>391</v>
      </c>
      <c r="G168" s="226" t="s">
        <v>240</v>
      </c>
      <c r="H168" s="227">
        <v>84.469999999999999</v>
      </c>
      <c r="I168" s="228"/>
      <c r="J168" s="229">
        <f>ROUND(I168*H168,2)</f>
        <v>0</v>
      </c>
      <c r="K168" s="225" t="s">
        <v>164</v>
      </c>
      <c r="L168" s="73"/>
      <c r="M168" s="230" t="s">
        <v>37</v>
      </c>
      <c r="N168" s="231" t="s">
        <v>51</v>
      </c>
      <c r="O168" s="48"/>
      <c r="P168" s="232">
        <f>O168*H168</f>
        <v>0</v>
      </c>
      <c r="Q168" s="232">
        <v>0</v>
      </c>
      <c r="R168" s="232">
        <f>Q168*H168</f>
        <v>0</v>
      </c>
      <c r="S168" s="232">
        <v>0</v>
      </c>
      <c r="T168" s="233">
        <f>S168*H168</f>
        <v>0</v>
      </c>
      <c r="AR168" s="24" t="s">
        <v>165</v>
      </c>
      <c r="AT168" s="24" t="s">
        <v>160</v>
      </c>
      <c r="AU168" s="24" t="s">
        <v>90</v>
      </c>
      <c r="AY168" s="24" t="s">
        <v>158</v>
      </c>
      <c r="BE168" s="234">
        <f>IF(N168="základní",J168,0)</f>
        <v>0</v>
      </c>
      <c r="BF168" s="234">
        <f>IF(N168="snížená",J168,0)</f>
        <v>0</v>
      </c>
      <c r="BG168" s="234">
        <f>IF(N168="zákl. přenesená",J168,0)</f>
        <v>0</v>
      </c>
      <c r="BH168" s="234">
        <f>IF(N168="sníž. přenesená",J168,0)</f>
        <v>0</v>
      </c>
      <c r="BI168" s="234">
        <f>IF(N168="nulová",J168,0)</f>
        <v>0</v>
      </c>
      <c r="BJ168" s="24" t="s">
        <v>88</v>
      </c>
      <c r="BK168" s="234">
        <f>ROUND(I168*H168,2)</f>
        <v>0</v>
      </c>
      <c r="BL168" s="24" t="s">
        <v>165</v>
      </c>
      <c r="BM168" s="24" t="s">
        <v>938</v>
      </c>
    </row>
    <row r="169" s="1" customFormat="1">
      <c r="B169" s="47"/>
      <c r="C169" s="75"/>
      <c r="D169" s="235" t="s">
        <v>167</v>
      </c>
      <c r="E169" s="75"/>
      <c r="F169" s="236" t="s">
        <v>393</v>
      </c>
      <c r="G169" s="75"/>
      <c r="H169" s="75"/>
      <c r="I169" s="193"/>
      <c r="J169" s="75"/>
      <c r="K169" s="75"/>
      <c r="L169" s="73"/>
      <c r="M169" s="237"/>
      <c r="N169" s="48"/>
      <c r="O169" s="48"/>
      <c r="P169" s="48"/>
      <c r="Q169" s="48"/>
      <c r="R169" s="48"/>
      <c r="S169" s="48"/>
      <c r="T169" s="96"/>
      <c r="AT169" s="24" t="s">
        <v>167</v>
      </c>
      <c r="AU169" s="24" t="s">
        <v>90</v>
      </c>
    </row>
    <row r="170" s="11" customFormat="1">
      <c r="B170" s="238"/>
      <c r="C170" s="239"/>
      <c r="D170" s="235" t="s">
        <v>169</v>
      </c>
      <c r="E170" s="240" t="s">
        <v>37</v>
      </c>
      <c r="F170" s="241" t="s">
        <v>939</v>
      </c>
      <c r="G170" s="239"/>
      <c r="H170" s="242">
        <v>68.090000000000003</v>
      </c>
      <c r="I170" s="243"/>
      <c r="J170" s="239"/>
      <c r="K170" s="239"/>
      <c r="L170" s="244"/>
      <c r="M170" s="245"/>
      <c r="N170" s="246"/>
      <c r="O170" s="246"/>
      <c r="P170" s="246"/>
      <c r="Q170" s="246"/>
      <c r="R170" s="246"/>
      <c r="S170" s="246"/>
      <c r="T170" s="247"/>
      <c r="AT170" s="248" t="s">
        <v>169</v>
      </c>
      <c r="AU170" s="248" t="s">
        <v>90</v>
      </c>
      <c r="AV170" s="11" t="s">
        <v>90</v>
      </c>
      <c r="AW170" s="11" t="s">
        <v>43</v>
      </c>
      <c r="AX170" s="11" t="s">
        <v>80</v>
      </c>
      <c r="AY170" s="248" t="s">
        <v>158</v>
      </c>
    </row>
    <row r="171" s="11" customFormat="1">
      <c r="B171" s="238"/>
      <c r="C171" s="239"/>
      <c r="D171" s="235" t="s">
        <v>169</v>
      </c>
      <c r="E171" s="240" t="s">
        <v>37</v>
      </c>
      <c r="F171" s="241" t="s">
        <v>777</v>
      </c>
      <c r="G171" s="239"/>
      <c r="H171" s="242">
        <v>1.8560000000000001</v>
      </c>
      <c r="I171" s="243"/>
      <c r="J171" s="239"/>
      <c r="K171" s="239"/>
      <c r="L171" s="244"/>
      <c r="M171" s="245"/>
      <c r="N171" s="246"/>
      <c r="O171" s="246"/>
      <c r="P171" s="246"/>
      <c r="Q171" s="246"/>
      <c r="R171" s="246"/>
      <c r="S171" s="246"/>
      <c r="T171" s="247"/>
      <c r="AT171" s="248" t="s">
        <v>169</v>
      </c>
      <c r="AU171" s="248" t="s">
        <v>90</v>
      </c>
      <c r="AV171" s="11" t="s">
        <v>90</v>
      </c>
      <c r="AW171" s="11" t="s">
        <v>43</v>
      </c>
      <c r="AX171" s="11" t="s">
        <v>80</v>
      </c>
      <c r="AY171" s="248" t="s">
        <v>158</v>
      </c>
    </row>
    <row r="172" s="14" customFormat="1">
      <c r="B172" s="270"/>
      <c r="C172" s="271"/>
      <c r="D172" s="235" t="s">
        <v>169</v>
      </c>
      <c r="E172" s="272" t="s">
        <v>37</v>
      </c>
      <c r="F172" s="273" t="s">
        <v>396</v>
      </c>
      <c r="G172" s="271"/>
      <c r="H172" s="274">
        <v>69.945999999999998</v>
      </c>
      <c r="I172" s="275"/>
      <c r="J172" s="271"/>
      <c r="K172" s="271"/>
      <c r="L172" s="276"/>
      <c r="M172" s="277"/>
      <c r="N172" s="278"/>
      <c r="O172" s="278"/>
      <c r="P172" s="278"/>
      <c r="Q172" s="278"/>
      <c r="R172" s="278"/>
      <c r="S172" s="278"/>
      <c r="T172" s="279"/>
      <c r="AT172" s="280" t="s">
        <v>169</v>
      </c>
      <c r="AU172" s="280" t="s">
        <v>90</v>
      </c>
      <c r="AV172" s="14" t="s">
        <v>185</v>
      </c>
      <c r="AW172" s="14" t="s">
        <v>43</v>
      </c>
      <c r="AX172" s="14" t="s">
        <v>80</v>
      </c>
      <c r="AY172" s="280" t="s">
        <v>158</v>
      </c>
    </row>
    <row r="173" s="11" customFormat="1">
      <c r="B173" s="238"/>
      <c r="C173" s="239"/>
      <c r="D173" s="235" t="s">
        <v>169</v>
      </c>
      <c r="E173" s="240" t="s">
        <v>37</v>
      </c>
      <c r="F173" s="241" t="s">
        <v>887</v>
      </c>
      <c r="G173" s="239"/>
      <c r="H173" s="242">
        <v>18.199999999999999</v>
      </c>
      <c r="I173" s="243"/>
      <c r="J173" s="239"/>
      <c r="K173" s="239"/>
      <c r="L173" s="244"/>
      <c r="M173" s="245"/>
      <c r="N173" s="246"/>
      <c r="O173" s="246"/>
      <c r="P173" s="246"/>
      <c r="Q173" s="246"/>
      <c r="R173" s="246"/>
      <c r="S173" s="246"/>
      <c r="T173" s="247"/>
      <c r="AT173" s="248" t="s">
        <v>169</v>
      </c>
      <c r="AU173" s="248" t="s">
        <v>90</v>
      </c>
      <c r="AV173" s="11" t="s">
        <v>90</v>
      </c>
      <c r="AW173" s="11" t="s">
        <v>43</v>
      </c>
      <c r="AX173" s="11" t="s">
        <v>80</v>
      </c>
      <c r="AY173" s="248" t="s">
        <v>158</v>
      </c>
    </row>
    <row r="174" s="11" customFormat="1">
      <c r="B174" s="238"/>
      <c r="C174" s="239"/>
      <c r="D174" s="235" t="s">
        <v>169</v>
      </c>
      <c r="E174" s="240" t="s">
        <v>37</v>
      </c>
      <c r="F174" s="241" t="s">
        <v>940</v>
      </c>
      <c r="G174" s="239"/>
      <c r="H174" s="242">
        <v>-3.6760000000000002</v>
      </c>
      <c r="I174" s="243"/>
      <c r="J174" s="239"/>
      <c r="K174" s="239"/>
      <c r="L174" s="244"/>
      <c r="M174" s="245"/>
      <c r="N174" s="246"/>
      <c r="O174" s="246"/>
      <c r="P174" s="246"/>
      <c r="Q174" s="246"/>
      <c r="R174" s="246"/>
      <c r="S174" s="246"/>
      <c r="T174" s="247"/>
      <c r="AT174" s="248" t="s">
        <v>169</v>
      </c>
      <c r="AU174" s="248" t="s">
        <v>90</v>
      </c>
      <c r="AV174" s="11" t="s">
        <v>90</v>
      </c>
      <c r="AW174" s="11" t="s">
        <v>43</v>
      </c>
      <c r="AX174" s="11" t="s">
        <v>80</v>
      </c>
      <c r="AY174" s="248" t="s">
        <v>158</v>
      </c>
    </row>
    <row r="175" s="14" customFormat="1">
      <c r="B175" s="270"/>
      <c r="C175" s="271"/>
      <c r="D175" s="235" t="s">
        <v>169</v>
      </c>
      <c r="E175" s="272" t="s">
        <v>941</v>
      </c>
      <c r="F175" s="273" t="s">
        <v>396</v>
      </c>
      <c r="G175" s="271"/>
      <c r="H175" s="274">
        <v>14.523999999999999</v>
      </c>
      <c r="I175" s="275"/>
      <c r="J175" s="271"/>
      <c r="K175" s="271"/>
      <c r="L175" s="276"/>
      <c r="M175" s="277"/>
      <c r="N175" s="278"/>
      <c r="O175" s="278"/>
      <c r="P175" s="278"/>
      <c r="Q175" s="278"/>
      <c r="R175" s="278"/>
      <c r="S175" s="278"/>
      <c r="T175" s="279"/>
      <c r="AT175" s="280" t="s">
        <v>169</v>
      </c>
      <c r="AU175" s="280" t="s">
        <v>90</v>
      </c>
      <c r="AV175" s="14" t="s">
        <v>185</v>
      </c>
      <c r="AW175" s="14" t="s">
        <v>43</v>
      </c>
      <c r="AX175" s="14" t="s">
        <v>80</v>
      </c>
      <c r="AY175" s="280" t="s">
        <v>158</v>
      </c>
    </row>
    <row r="176" s="12" customFormat="1">
      <c r="B176" s="249"/>
      <c r="C176" s="250"/>
      <c r="D176" s="235" t="s">
        <v>169</v>
      </c>
      <c r="E176" s="251" t="s">
        <v>123</v>
      </c>
      <c r="F176" s="252" t="s">
        <v>180</v>
      </c>
      <c r="G176" s="250"/>
      <c r="H176" s="253">
        <v>84.469999999999999</v>
      </c>
      <c r="I176" s="254"/>
      <c r="J176" s="250"/>
      <c r="K176" s="250"/>
      <c r="L176" s="255"/>
      <c r="M176" s="256"/>
      <c r="N176" s="257"/>
      <c r="O176" s="257"/>
      <c r="P176" s="257"/>
      <c r="Q176" s="257"/>
      <c r="R176" s="257"/>
      <c r="S176" s="257"/>
      <c r="T176" s="258"/>
      <c r="AT176" s="259" t="s">
        <v>169</v>
      </c>
      <c r="AU176" s="259" t="s">
        <v>90</v>
      </c>
      <c r="AV176" s="12" t="s">
        <v>165</v>
      </c>
      <c r="AW176" s="12" t="s">
        <v>43</v>
      </c>
      <c r="AX176" s="12" t="s">
        <v>88</v>
      </c>
      <c r="AY176" s="259" t="s">
        <v>158</v>
      </c>
    </row>
    <row r="177" s="1" customFormat="1" ht="16.5" customHeight="1">
      <c r="B177" s="47"/>
      <c r="C177" s="281" t="s">
        <v>338</v>
      </c>
      <c r="D177" s="281" t="s">
        <v>406</v>
      </c>
      <c r="E177" s="282" t="s">
        <v>407</v>
      </c>
      <c r="F177" s="283" t="s">
        <v>408</v>
      </c>
      <c r="G177" s="284" t="s">
        <v>386</v>
      </c>
      <c r="H177" s="285">
        <v>84.736000000000004</v>
      </c>
      <c r="I177" s="286"/>
      <c r="J177" s="287">
        <f>ROUND(I177*H177,2)</f>
        <v>0</v>
      </c>
      <c r="K177" s="283" t="s">
        <v>164</v>
      </c>
      <c r="L177" s="288"/>
      <c r="M177" s="289" t="s">
        <v>37</v>
      </c>
      <c r="N177" s="290" t="s">
        <v>51</v>
      </c>
      <c r="O177" s="48"/>
      <c r="P177" s="232">
        <f>O177*H177</f>
        <v>0</v>
      </c>
      <c r="Q177" s="232">
        <v>1</v>
      </c>
      <c r="R177" s="232">
        <f>Q177*H177</f>
        <v>84.736000000000004</v>
      </c>
      <c r="S177" s="232">
        <v>0</v>
      </c>
      <c r="T177" s="233">
        <f>S177*H177</f>
        <v>0</v>
      </c>
      <c r="AR177" s="24" t="s">
        <v>224</v>
      </c>
      <c r="AT177" s="24" t="s">
        <v>406</v>
      </c>
      <c r="AU177" s="24" t="s">
        <v>90</v>
      </c>
      <c r="AY177" s="24" t="s">
        <v>158</v>
      </c>
      <c r="BE177" s="234">
        <f>IF(N177="základní",J177,0)</f>
        <v>0</v>
      </c>
      <c r="BF177" s="234">
        <f>IF(N177="snížená",J177,0)</f>
        <v>0</v>
      </c>
      <c r="BG177" s="234">
        <f>IF(N177="zákl. přenesená",J177,0)</f>
        <v>0</v>
      </c>
      <c r="BH177" s="234">
        <f>IF(N177="sníž. přenesená",J177,0)</f>
        <v>0</v>
      </c>
      <c r="BI177" s="234">
        <f>IF(N177="nulová",J177,0)</f>
        <v>0</v>
      </c>
      <c r="BJ177" s="24" t="s">
        <v>88</v>
      </c>
      <c r="BK177" s="234">
        <f>ROUND(I177*H177,2)</f>
        <v>0</v>
      </c>
      <c r="BL177" s="24" t="s">
        <v>165</v>
      </c>
      <c r="BM177" s="24" t="s">
        <v>942</v>
      </c>
    </row>
    <row r="178" s="11" customFormat="1">
      <c r="B178" s="238"/>
      <c r="C178" s="239"/>
      <c r="D178" s="235" t="s">
        <v>169</v>
      </c>
      <c r="E178" s="239"/>
      <c r="F178" s="241" t="s">
        <v>943</v>
      </c>
      <c r="G178" s="239"/>
      <c r="H178" s="242">
        <v>84.736000000000004</v>
      </c>
      <c r="I178" s="243"/>
      <c r="J178" s="239"/>
      <c r="K178" s="239"/>
      <c r="L178" s="244"/>
      <c r="M178" s="245"/>
      <c r="N178" s="246"/>
      <c r="O178" s="246"/>
      <c r="P178" s="246"/>
      <c r="Q178" s="246"/>
      <c r="R178" s="246"/>
      <c r="S178" s="246"/>
      <c r="T178" s="247"/>
      <c r="AT178" s="248" t="s">
        <v>169</v>
      </c>
      <c r="AU178" s="248" t="s">
        <v>90</v>
      </c>
      <c r="AV178" s="11" t="s">
        <v>90</v>
      </c>
      <c r="AW178" s="11" t="s">
        <v>6</v>
      </c>
      <c r="AX178" s="11" t="s">
        <v>88</v>
      </c>
      <c r="AY178" s="248" t="s">
        <v>158</v>
      </c>
    </row>
    <row r="179" s="1" customFormat="1" ht="38.25" customHeight="1">
      <c r="B179" s="47"/>
      <c r="C179" s="223" t="s">
        <v>348</v>
      </c>
      <c r="D179" s="223" t="s">
        <v>160</v>
      </c>
      <c r="E179" s="224" t="s">
        <v>412</v>
      </c>
      <c r="F179" s="225" t="s">
        <v>413</v>
      </c>
      <c r="G179" s="226" t="s">
        <v>240</v>
      </c>
      <c r="H179" s="227">
        <v>28.587</v>
      </c>
      <c r="I179" s="228"/>
      <c r="J179" s="229">
        <f>ROUND(I179*H179,2)</f>
        <v>0</v>
      </c>
      <c r="K179" s="225" t="s">
        <v>164</v>
      </c>
      <c r="L179" s="73"/>
      <c r="M179" s="230" t="s">
        <v>37</v>
      </c>
      <c r="N179" s="231" t="s">
        <v>51</v>
      </c>
      <c r="O179" s="48"/>
      <c r="P179" s="232">
        <f>O179*H179</f>
        <v>0</v>
      </c>
      <c r="Q179" s="232">
        <v>0</v>
      </c>
      <c r="R179" s="232">
        <f>Q179*H179</f>
        <v>0</v>
      </c>
      <c r="S179" s="232">
        <v>0</v>
      </c>
      <c r="T179" s="233">
        <f>S179*H179</f>
        <v>0</v>
      </c>
      <c r="AR179" s="24" t="s">
        <v>165</v>
      </c>
      <c r="AT179" s="24" t="s">
        <v>160</v>
      </c>
      <c r="AU179" s="24" t="s">
        <v>90</v>
      </c>
      <c r="AY179" s="24" t="s">
        <v>158</v>
      </c>
      <c r="BE179" s="234">
        <f>IF(N179="základní",J179,0)</f>
        <v>0</v>
      </c>
      <c r="BF179" s="234">
        <f>IF(N179="snížená",J179,0)</f>
        <v>0</v>
      </c>
      <c r="BG179" s="234">
        <f>IF(N179="zákl. přenesená",J179,0)</f>
        <v>0</v>
      </c>
      <c r="BH179" s="234">
        <f>IF(N179="sníž. přenesená",J179,0)</f>
        <v>0</v>
      </c>
      <c r="BI179" s="234">
        <f>IF(N179="nulová",J179,0)</f>
        <v>0</v>
      </c>
      <c r="BJ179" s="24" t="s">
        <v>88</v>
      </c>
      <c r="BK179" s="234">
        <f>ROUND(I179*H179,2)</f>
        <v>0</v>
      </c>
      <c r="BL179" s="24" t="s">
        <v>165</v>
      </c>
      <c r="BM179" s="24" t="s">
        <v>944</v>
      </c>
    </row>
    <row r="180" s="1" customFormat="1">
      <c r="B180" s="47"/>
      <c r="C180" s="75"/>
      <c r="D180" s="235" t="s">
        <v>167</v>
      </c>
      <c r="E180" s="75"/>
      <c r="F180" s="236" t="s">
        <v>415</v>
      </c>
      <c r="G180" s="75"/>
      <c r="H180" s="75"/>
      <c r="I180" s="193"/>
      <c r="J180" s="75"/>
      <c r="K180" s="75"/>
      <c r="L180" s="73"/>
      <c r="M180" s="237"/>
      <c r="N180" s="48"/>
      <c r="O180" s="48"/>
      <c r="P180" s="48"/>
      <c r="Q180" s="48"/>
      <c r="R180" s="48"/>
      <c r="S180" s="48"/>
      <c r="T180" s="96"/>
      <c r="AT180" s="24" t="s">
        <v>167</v>
      </c>
      <c r="AU180" s="24" t="s">
        <v>90</v>
      </c>
    </row>
    <row r="181" s="11" customFormat="1">
      <c r="B181" s="238"/>
      <c r="C181" s="239"/>
      <c r="D181" s="235" t="s">
        <v>169</v>
      </c>
      <c r="E181" s="240" t="s">
        <v>37</v>
      </c>
      <c r="F181" s="241" t="s">
        <v>945</v>
      </c>
      <c r="G181" s="239"/>
      <c r="H181" s="242">
        <v>30.443000000000001</v>
      </c>
      <c r="I181" s="243"/>
      <c r="J181" s="239"/>
      <c r="K181" s="239"/>
      <c r="L181" s="244"/>
      <c r="M181" s="245"/>
      <c r="N181" s="246"/>
      <c r="O181" s="246"/>
      <c r="P181" s="246"/>
      <c r="Q181" s="246"/>
      <c r="R181" s="246"/>
      <c r="S181" s="246"/>
      <c r="T181" s="247"/>
      <c r="AT181" s="248" t="s">
        <v>169</v>
      </c>
      <c r="AU181" s="248" t="s">
        <v>90</v>
      </c>
      <c r="AV181" s="11" t="s">
        <v>90</v>
      </c>
      <c r="AW181" s="11" t="s">
        <v>43</v>
      </c>
      <c r="AX181" s="11" t="s">
        <v>80</v>
      </c>
      <c r="AY181" s="248" t="s">
        <v>158</v>
      </c>
    </row>
    <row r="182" s="11" customFormat="1">
      <c r="B182" s="238"/>
      <c r="C182" s="239"/>
      <c r="D182" s="235" t="s">
        <v>169</v>
      </c>
      <c r="E182" s="240" t="s">
        <v>677</v>
      </c>
      <c r="F182" s="241" t="s">
        <v>946</v>
      </c>
      <c r="G182" s="239"/>
      <c r="H182" s="242">
        <v>-1.8560000000000001</v>
      </c>
      <c r="I182" s="243"/>
      <c r="J182" s="239"/>
      <c r="K182" s="239"/>
      <c r="L182" s="244"/>
      <c r="M182" s="245"/>
      <c r="N182" s="246"/>
      <c r="O182" s="246"/>
      <c r="P182" s="246"/>
      <c r="Q182" s="246"/>
      <c r="R182" s="246"/>
      <c r="S182" s="246"/>
      <c r="T182" s="247"/>
      <c r="AT182" s="248" t="s">
        <v>169</v>
      </c>
      <c r="AU182" s="248" t="s">
        <v>90</v>
      </c>
      <c r="AV182" s="11" t="s">
        <v>90</v>
      </c>
      <c r="AW182" s="11" t="s">
        <v>43</v>
      </c>
      <c r="AX182" s="11" t="s">
        <v>80</v>
      </c>
      <c r="AY182" s="248" t="s">
        <v>158</v>
      </c>
    </row>
    <row r="183" s="12" customFormat="1">
      <c r="B183" s="249"/>
      <c r="C183" s="250"/>
      <c r="D183" s="235" t="s">
        <v>169</v>
      </c>
      <c r="E183" s="251" t="s">
        <v>117</v>
      </c>
      <c r="F183" s="252" t="s">
        <v>180</v>
      </c>
      <c r="G183" s="250"/>
      <c r="H183" s="253">
        <v>28.587</v>
      </c>
      <c r="I183" s="254"/>
      <c r="J183" s="250"/>
      <c r="K183" s="250"/>
      <c r="L183" s="255"/>
      <c r="M183" s="256"/>
      <c r="N183" s="257"/>
      <c r="O183" s="257"/>
      <c r="P183" s="257"/>
      <c r="Q183" s="257"/>
      <c r="R183" s="257"/>
      <c r="S183" s="257"/>
      <c r="T183" s="258"/>
      <c r="AT183" s="259" t="s">
        <v>169</v>
      </c>
      <c r="AU183" s="259" t="s">
        <v>90</v>
      </c>
      <c r="AV183" s="12" t="s">
        <v>165</v>
      </c>
      <c r="AW183" s="12" t="s">
        <v>43</v>
      </c>
      <c r="AX183" s="12" t="s">
        <v>88</v>
      </c>
      <c r="AY183" s="259" t="s">
        <v>158</v>
      </c>
    </row>
    <row r="184" s="1" customFormat="1" ht="16.5" customHeight="1">
      <c r="B184" s="47"/>
      <c r="C184" s="281" t="s">
        <v>360</v>
      </c>
      <c r="D184" s="281" t="s">
        <v>406</v>
      </c>
      <c r="E184" s="282" t="s">
        <v>432</v>
      </c>
      <c r="F184" s="283" t="s">
        <v>433</v>
      </c>
      <c r="G184" s="284" t="s">
        <v>386</v>
      </c>
      <c r="H184" s="285">
        <v>57.173999999999999</v>
      </c>
      <c r="I184" s="286"/>
      <c r="J184" s="287">
        <f>ROUND(I184*H184,2)</f>
        <v>0</v>
      </c>
      <c r="K184" s="283" t="s">
        <v>164</v>
      </c>
      <c r="L184" s="288"/>
      <c r="M184" s="289" t="s">
        <v>37</v>
      </c>
      <c r="N184" s="290" t="s">
        <v>51</v>
      </c>
      <c r="O184" s="48"/>
      <c r="P184" s="232">
        <f>O184*H184</f>
        <v>0</v>
      </c>
      <c r="Q184" s="232">
        <v>1</v>
      </c>
      <c r="R184" s="232">
        <f>Q184*H184</f>
        <v>57.173999999999999</v>
      </c>
      <c r="S184" s="232">
        <v>0</v>
      </c>
      <c r="T184" s="233">
        <f>S184*H184</f>
        <v>0</v>
      </c>
      <c r="AR184" s="24" t="s">
        <v>224</v>
      </c>
      <c r="AT184" s="24" t="s">
        <v>406</v>
      </c>
      <c r="AU184" s="24" t="s">
        <v>90</v>
      </c>
      <c r="AY184" s="24" t="s">
        <v>158</v>
      </c>
      <c r="BE184" s="234">
        <f>IF(N184="základní",J184,0)</f>
        <v>0</v>
      </c>
      <c r="BF184" s="234">
        <f>IF(N184="snížená",J184,0)</f>
        <v>0</v>
      </c>
      <c r="BG184" s="234">
        <f>IF(N184="zákl. přenesená",J184,0)</f>
        <v>0</v>
      </c>
      <c r="BH184" s="234">
        <f>IF(N184="sníž. přenesená",J184,0)</f>
        <v>0</v>
      </c>
      <c r="BI184" s="234">
        <f>IF(N184="nulová",J184,0)</f>
        <v>0</v>
      </c>
      <c r="BJ184" s="24" t="s">
        <v>88</v>
      </c>
      <c r="BK184" s="234">
        <f>ROUND(I184*H184,2)</f>
        <v>0</v>
      </c>
      <c r="BL184" s="24" t="s">
        <v>165</v>
      </c>
      <c r="BM184" s="24" t="s">
        <v>947</v>
      </c>
    </row>
    <row r="185" s="11" customFormat="1">
      <c r="B185" s="238"/>
      <c r="C185" s="239"/>
      <c r="D185" s="235" t="s">
        <v>169</v>
      </c>
      <c r="E185" s="239"/>
      <c r="F185" s="241" t="s">
        <v>948</v>
      </c>
      <c r="G185" s="239"/>
      <c r="H185" s="242">
        <v>57.173999999999999</v>
      </c>
      <c r="I185" s="243"/>
      <c r="J185" s="239"/>
      <c r="K185" s="239"/>
      <c r="L185" s="244"/>
      <c r="M185" s="245"/>
      <c r="N185" s="246"/>
      <c r="O185" s="246"/>
      <c r="P185" s="246"/>
      <c r="Q185" s="246"/>
      <c r="R185" s="246"/>
      <c r="S185" s="246"/>
      <c r="T185" s="247"/>
      <c r="AT185" s="248" t="s">
        <v>169</v>
      </c>
      <c r="AU185" s="248" t="s">
        <v>90</v>
      </c>
      <c r="AV185" s="11" t="s">
        <v>90</v>
      </c>
      <c r="AW185" s="11" t="s">
        <v>6</v>
      </c>
      <c r="AX185" s="11" t="s">
        <v>88</v>
      </c>
      <c r="AY185" s="248" t="s">
        <v>158</v>
      </c>
    </row>
    <row r="186" s="1" customFormat="1" ht="25.5" customHeight="1">
      <c r="B186" s="47"/>
      <c r="C186" s="223" t="s">
        <v>366</v>
      </c>
      <c r="D186" s="223" t="s">
        <v>160</v>
      </c>
      <c r="E186" s="224" t="s">
        <v>437</v>
      </c>
      <c r="F186" s="225" t="s">
        <v>438</v>
      </c>
      <c r="G186" s="226" t="s">
        <v>163</v>
      </c>
      <c r="H186" s="227">
        <v>61.5</v>
      </c>
      <c r="I186" s="228"/>
      <c r="J186" s="229">
        <f>ROUND(I186*H186,2)</f>
        <v>0</v>
      </c>
      <c r="K186" s="225" t="s">
        <v>164</v>
      </c>
      <c r="L186" s="73"/>
      <c r="M186" s="230" t="s">
        <v>37</v>
      </c>
      <c r="N186" s="231" t="s">
        <v>51</v>
      </c>
      <c r="O186" s="48"/>
      <c r="P186" s="232">
        <f>O186*H186</f>
        <v>0</v>
      </c>
      <c r="Q186" s="232">
        <v>0</v>
      </c>
      <c r="R186" s="232">
        <f>Q186*H186</f>
        <v>0</v>
      </c>
      <c r="S186" s="232">
        <v>0</v>
      </c>
      <c r="T186" s="233">
        <f>S186*H186</f>
        <v>0</v>
      </c>
      <c r="AR186" s="24" t="s">
        <v>165</v>
      </c>
      <c r="AT186" s="24" t="s">
        <v>160</v>
      </c>
      <c r="AU186" s="24" t="s">
        <v>90</v>
      </c>
      <c r="AY186" s="24" t="s">
        <v>158</v>
      </c>
      <c r="BE186" s="234">
        <f>IF(N186="základní",J186,0)</f>
        <v>0</v>
      </c>
      <c r="BF186" s="234">
        <f>IF(N186="snížená",J186,0)</f>
        <v>0</v>
      </c>
      <c r="BG186" s="234">
        <f>IF(N186="zákl. přenesená",J186,0)</f>
        <v>0</v>
      </c>
      <c r="BH186" s="234">
        <f>IF(N186="sníž. přenesená",J186,0)</f>
        <v>0</v>
      </c>
      <c r="BI186" s="234">
        <f>IF(N186="nulová",J186,0)</f>
        <v>0</v>
      </c>
      <c r="BJ186" s="24" t="s">
        <v>88</v>
      </c>
      <c r="BK186" s="234">
        <f>ROUND(I186*H186,2)</f>
        <v>0</v>
      </c>
      <c r="BL186" s="24" t="s">
        <v>165</v>
      </c>
      <c r="BM186" s="24" t="s">
        <v>949</v>
      </c>
    </row>
    <row r="187" s="1" customFormat="1">
      <c r="B187" s="47"/>
      <c r="C187" s="75"/>
      <c r="D187" s="235" t="s">
        <v>167</v>
      </c>
      <c r="E187" s="75"/>
      <c r="F187" s="236" t="s">
        <v>440</v>
      </c>
      <c r="G187" s="75"/>
      <c r="H187" s="75"/>
      <c r="I187" s="193"/>
      <c r="J187" s="75"/>
      <c r="K187" s="75"/>
      <c r="L187" s="73"/>
      <c r="M187" s="237"/>
      <c r="N187" s="48"/>
      <c r="O187" s="48"/>
      <c r="P187" s="48"/>
      <c r="Q187" s="48"/>
      <c r="R187" s="48"/>
      <c r="S187" s="48"/>
      <c r="T187" s="96"/>
      <c r="AT187" s="24" t="s">
        <v>167</v>
      </c>
      <c r="AU187" s="24" t="s">
        <v>90</v>
      </c>
    </row>
    <row r="188" s="11" customFormat="1">
      <c r="B188" s="238"/>
      <c r="C188" s="239"/>
      <c r="D188" s="235" t="s">
        <v>169</v>
      </c>
      <c r="E188" s="240" t="s">
        <v>37</v>
      </c>
      <c r="F188" s="241" t="s">
        <v>441</v>
      </c>
      <c r="G188" s="239"/>
      <c r="H188" s="242">
        <v>61.5</v>
      </c>
      <c r="I188" s="243"/>
      <c r="J188" s="239"/>
      <c r="K188" s="239"/>
      <c r="L188" s="244"/>
      <c r="M188" s="245"/>
      <c r="N188" s="246"/>
      <c r="O188" s="246"/>
      <c r="P188" s="246"/>
      <c r="Q188" s="246"/>
      <c r="R188" s="246"/>
      <c r="S188" s="246"/>
      <c r="T188" s="247"/>
      <c r="AT188" s="248" t="s">
        <v>169</v>
      </c>
      <c r="AU188" s="248" t="s">
        <v>90</v>
      </c>
      <c r="AV188" s="11" t="s">
        <v>90</v>
      </c>
      <c r="AW188" s="11" t="s">
        <v>43</v>
      </c>
      <c r="AX188" s="11" t="s">
        <v>88</v>
      </c>
      <c r="AY188" s="248" t="s">
        <v>158</v>
      </c>
    </row>
    <row r="189" s="10" customFormat="1" ht="29.88" customHeight="1">
      <c r="B189" s="207"/>
      <c r="C189" s="208"/>
      <c r="D189" s="209" t="s">
        <v>79</v>
      </c>
      <c r="E189" s="221" t="s">
        <v>185</v>
      </c>
      <c r="F189" s="221" t="s">
        <v>442</v>
      </c>
      <c r="G189" s="208"/>
      <c r="H189" s="208"/>
      <c r="I189" s="211"/>
      <c r="J189" s="222">
        <f>BK189</f>
        <v>0</v>
      </c>
      <c r="K189" s="208"/>
      <c r="L189" s="213"/>
      <c r="M189" s="214"/>
      <c r="N189" s="215"/>
      <c r="O189" s="215"/>
      <c r="P189" s="216">
        <f>SUM(P190:P201)</f>
        <v>0</v>
      </c>
      <c r="Q189" s="215"/>
      <c r="R189" s="216">
        <f>SUM(R190:R201)</f>
        <v>0</v>
      </c>
      <c r="S189" s="215"/>
      <c r="T189" s="217">
        <f>SUM(T190:T201)</f>
        <v>9.0838000000000001</v>
      </c>
      <c r="AR189" s="218" t="s">
        <v>88</v>
      </c>
      <c r="AT189" s="219" t="s">
        <v>79</v>
      </c>
      <c r="AU189" s="219" t="s">
        <v>88</v>
      </c>
      <c r="AY189" s="218" t="s">
        <v>158</v>
      </c>
      <c r="BK189" s="220">
        <f>SUM(BK190:BK201)</f>
        <v>0</v>
      </c>
    </row>
    <row r="190" s="1" customFormat="1" ht="25.5" customHeight="1">
      <c r="B190" s="47"/>
      <c r="C190" s="223" t="s">
        <v>372</v>
      </c>
      <c r="D190" s="223" t="s">
        <v>160</v>
      </c>
      <c r="E190" s="224" t="s">
        <v>444</v>
      </c>
      <c r="F190" s="225" t="s">
        <v>445</v>
      </c>
      <c r="G190" s="226" t="s">
        <v>240</v>
      </c>
      <c r="H190" s="227">
        <v>4.1289999999999996</v>
      </c>
      <c r="I190" s="228"/>
      <c r="J190" s="229">
        <f>ROUND(I190*H190,2)</f>
        <v>0</v>
      </c>
      <c r="K190" s="225" t="s">
        <v>164</v>
      </c>
      <c r="L190" s="73"/>
      <c r="M190" s="230" t="s">
        <v>37</v>
      </c>
      <c r="N190" s="231" t="s">
        <v>51</v>
      </c>
      <c r="O190" s="48"/>
      <c r="P190" s="232">
        <f>O190*H190</f>
        <v>0</v>
      </c>
      <c r="Q190" s="232">
        <v>0</v>
      </c>
      <c r="R190" s="232">
        <f>Q190*H190</f>
        <v>0</v>
      </c>
      <c r="S190" s="232">
        <v>2.2000000000000002</v>
      </c>
      <c r="T190" s="233">
        <f>S190*H190</f>
        <v>9.0838000000000001</v>
      </c>
      <c r="AR190" s="24" t="s">
        <v>165</v>
      </c>
      <c r="AT190" s="24" t="s">
        <v>160</v>
      </c>
      <c r="AU190" s="24" t="s">
        <v>90</v>
      </c>
      <c r="AY190" s="24" t="s">
        <v>158</v>
      </c>
      <c r="BE190" s="234">
        <f>IF(N190="základní",J190,0)</f>
        <v>0</v>
      </c>
      <c r="BF190" s="234">
        <f>IF(N190="snížená",J190,0)</f>
        <v>0</v>
      </c>
      <c r="BG190" s="234">
        <f>IF(N190="zákl. přenesená",J190,0)</f>
        <v>0</v>
      </c>
      <c r="BH190" s="234">
        <f>IF(N190="sníž. přenesená",J190,0)</f>
        <v>0</v>
      </c>
      <c r="BI190" s="234">
        <f>IF(N190="nulová",J190,0)</f>
        <v>0</v>
      </c>
      <c r="BJ190" s="24" t="s">
        <v>88</v>
      </c>
      <c r="BK190" s="234">
        <f>ROUND(I190*H190,2)</f>
        <v>0</v>
      </c>
      <c r="BL190" s="24" t="s">
        <v>165</v>
      </c>
      <c r="BM190" s="24" t="s">
        <v>950</v>
      </c>
    </row>
    <row r="191" s="1" customFormat="1">
      <c r="B191" s="47"/>
      <c r="C191" s="75"/>
      <c r="D191" s="235" t="s">
        <v>167</v>
      </c>
      <c r="E191" s="75"/>
      <c r="F191" s="236" t="s">
        <v>447</v>
      </c>
      <c r="G191" s="75"/>
      <c r="H191" s="75"/>
      <c r="I191" s="193"/>
      <c r="J191" s="75"/>
      <c r="K191" s="75"/>
      <c r="L191" s="73"/>
      <c r="M191" s="237"/>
      <c r="N191" s="48"/>
      <c r="O191" s="48"/>
      <c r="P191" s="48"/>
      <c r="Q191" s="48"/>
      <c r="R191" s="48"/>
      <c r="S191" s="48"/>
      <c r="T191" s="96"/>
      <c r="AT191" s="24" t="s">
        <v>167</v>
      </c>
      <c r="AU191" s="24" t="s">
        <v>90</v>
      </c>
    </row>
    <row r="192" s="13" customFormat="1">
      <c r="B192" s="260"/>
      <c r="C192" s="261"/>
      <c r="D192" s="235" t="s">
        <v>169</v>
      </c>
      <c r="E192" s="262" t="s">
        <v>37</v>
      </c>
      <c r="F192" s="263" t="s">
        <v>951</v>
      </c>
      <c r="G192" s="261"/>
      <c r="H192" s="262" t="s">
        <v>37</v>
      </c>
      <c r="I192" s="264"/>
      <c r="J192" s="261"/>
      <c r="K192" s="261"/>
      <c r="L192" s="265"/>
      <c r="M192" s="266"/>
      <c r="N192" s="267"/>
      <c r="O192" s="267"/>
      <c r="P192" s="267"/>
      <c r="Q192" s="267"/>
      <c r="R192" s="267"/>
      <c r="S192" s="267"/>
      <c r="T192" s="268"/>
      <c r="AT192" s="269" t="s">
        <v>169</v>
      </c>
      <c r="AU192" s="269" t="s">
        <v>90</v>
      </c>
      <c r="AV192" s="13" t="s">
        <v>88</v>
      </c>
      <c r="AW192" s="13" t="s">
        <v>43</v>
      </c>
      <c r="AX192" s="13" t="s">
        <v>80</v>
      </c>
      <c r="AY192" s="269" t="s">
        <v>158</v>
      </c>
    </row>
    <row r="193" s="11" customFormat="1">
      <c r="B193" s="238"/>
      <c r="C193" s="239"/>
      <c r="D193" s="235" t="s">
        <v>169</v>
      </c>
      <c r="E193" s="240" t="s">
        <v>37</v>
      </c>
      <c r="F193" s="241" t="s">
        <v>952</v>
      </c>
      <c r="G193" s="239"/>
      <c r="H193" s="242">
        <v>4.3239999999999998</v>
      </c>
      <c r="I193" s="243"/>
      <c r="J193" s="239"/>
      <c r="K193" s="239"/>
      <c r="L193" s="244"/>
      <c r="M193" s="245"/>
      <c r="N193" s="246"/>
      <c r="O193" s="246"/>
      <c r="P193" s="246"/>
      <c r="Q193" s="246"/>
      <c r="R193" s="246"/>
      <c r="S193" s="246"/>
      <c r="T193" s="247"/>
      <c r="AT193" s="248" t="s">
        <v>169</v>
      </c>
      <c r="AU193" s="248" t="s">
        <v>90</v>
      </c>
      <c r="AV193" s="11" t="s">
        <v>90</v>
      </c>
      <c r="AW193" s="11" t="s">
        <v>43</v>
      </c>
      <c r="AX193" s="11" t="s">
        <v>80</v>
      </c>
      <c r="AY193" s="248" t="s">
        <v>158</v>
      </c>
    </row>
    <row r="194" s="11" customFormat="1">
      <c r="B194" s="238"/>
      <c r="C194" s="239"/>
      <c r="D194" s="235" t="s">
        <v>169</v>
      </c>
      <c r="E194" s="240" t="s">
        <v>37</v>
      </c>
      <c r="F194" s="241" t="s">
        <v>953</v>
      </c>
      <c r="G194" s="239"/>
      <c r="H194" s="242">
        <v>-2.895</v>
      </c>
      <c r="I194" s="243"/>
      <c r="J194" s="239"/>
      <c r="K194" s="239"/>
      <c r="L194" s="244"/>
      <c r="M194" s="245"/>
      <c r="N194" s="246"/>
      <c r="O194" s="246"/>
      <c r="P194" s="246"/>
      <c r="Q194" s="246"/>
      <c r="R194" s="246"/>
      <c r="S194" s="246"/>
      <c r="T194" s="247"/>
      <c r="AT194" s="248" t="s">
        <v>169</v>
      </c>
      <c r="AU194" s="248" t="s">
        <v>90</v>
      </c>
      <c r="AV194" s="11" t="s">
        <v>90</v>
      </c>
      <c r="AW194" s="11" t="s">
        <v>43</v>
      </c>
      <c r="AX194" s="11" t="s">
        <v>80</v>
      </c>
      <c r="AY194" s="248" t="s">
        <v>158</v>
      </c>
    </row>
    <row r="195" s="13" customFormat="1">
      <c r="B195" s="260"/>
      <c r="C195" s="261"/>
      <c r="D195" s="235" t="s">
        <v>169</v>
      </c>
      <c r="E195" s="262" t="s">
        <v>37</v>
      </c>
      <c r="F195" s="263" t="s">
        <v>798</v>
      </c>
      <c r="G195" s="261"/>
      <c r="H195" s="262" t="s">
        <v>37</v>
      </c>
      <c r="I195" s="264"/>
      <c r="J195" s="261"/>
      <c r="K195" s="261"/>
      <c r="L195" s="265"/>
      <c r="M195" s="266"/>
      <c r="N195" s="267"/>
      <c r="O195" s="267"/>
      <c r="P195" s="267"/>
      <c r="Q195" s="267"/>
      <c r="R195" s="267"/>
      <c r="S195" s="267"/>
      <c r="T195" s="268"/>
      <c r="AT195" s="269" t="s">
        <v>169</v>
      </c>
      <c r="AU195" s="269" t="s">
        <v>90</v>
      </c>
      <c r="AV195" s="13" t="s">
        <v>88</v>
      </c>
      <c r="AW195" s="13" t="s">
        <v>43</v>
      </c>
      <c r="AX195" s="13" t="s">
        <v>80</v>
      </c>
      <c r="AY195" s="269" t="s">
        <v>158</v>
      </c>
    </row>
    <row r="196" s="11" customFormat="1">
      <c r="B196" s="238"/>
      <c r="C196" s="239"/>
      <c r="D196" s="235" t="s">
        <v>169</v>
      </c>
      <c r="E196" s="240" t="s">
        <v>37</v>
      </c>
      <c r="F196" s="241" t="s">
        <v>954</v>
      </c>
      <c r="G196" s="239"/>
      <c r="H196" s="242">
        <v>3.7869999999999999</v>
      </c>
      <c r="I196" s="243"/>
      <c r="J196" s="239"/>
      <c r="K196" s="239"/>
      <c r="L196" s="244"/>
      <c r="M196" s="245"/>
      <c r="N196" s="246"/>
      <c r="O196" s="246"/>
      <c r="P196" s="246"/>
      <c r="Q196" s="246"/>
      <c r="R196" s="246"/>
      <c r="S196" s="246"/>
      <c r="T196" s="247"/>
      <c r="AT196" s="248" t="s">
        <v>169</v>
      </c>
      <c r="AU196" s="248" t="s">
        <v>90</v>
      </c>
      <c r="AV196" s="11" t="s">
        <v>90</v>
      </c>
      <c r="AW196" s="11" t="s">
        <v>43</v>
      </c>
      <c r="AX196" s="11" t="s">
        <v>80</v>
      </c>
      <c r="AY196" s="248" t="s">
        <v>158</v>
      </c>
    </row>
    <row r="197" s="11" customFormat="1">
      <c r="B197" s="238"/>
      <c r="C197" s="239"/>
      <c r="D197" s="235" t="s">
        <v>169</v>
      </c>
      <c r="E197" s="240" t="s">
        <v>37</v>
      </c>
      <c r="F197" s="241" t="s">
        <v>955</v>
      </c>
      <c r="G197" s="239"/>
      <c r="H197" s="242">
        <v>-1.087</v>
      </c>
      <c r="I197" s="243"/>
      <c r="J197" s="239"/>
      <c r="K197" s="239"/>
      <c r="L197" s="244"/>
      <c r="M197" s="245"/>
      <c r="N197" s="246"/>
      <c r="O197" s="246"/>
      <c r="P197" s="246"/>
      <c r="Q197" s="246"/>
      <c r="R197" s="246"/>
      <c r="S197" s="246"/>
      <c r="T197" s="247"/>
      <c r="AT197" s="248" t="s">
        <v>169</v>
      </c>
      <c r="AU197" s="248" t="s">
        <v>90</v>
      </c>
      <c r="AV197" s="11" t="s">
        <v>90</v>
      </c>
      <c r="AW197" s="11" t="s">
        <v>43</v>
      </c>
      <c r="AX197" s="11" t="s">
        <v>80</v>
      </c>
      <c r="AY197" s="248" t="s">
        <v>158</v>
      </c>
    </row>
    <row r="198" s="12" customFormat="1">
      <c r="B198" s="249"/>
      <c r="C198" s="250"/>
      <c r="D198" s="235" t="s">
        <v>169</v>
      </c>
      <c r="E198" s="251" t="s">
        <v>37</v>
      </c>
      <c r="F198" s="252" t="s">
        <v>180</v>
      </c>
      <c r="G198" s="250"/>
      <c r="H198" s="253">
        <v>4.1289999999999996</v>
      </c>
      <c r="I198" s="254"/>
      <c r="J198" s="250"/>
      <c r="K198" s="250"/>
      <c r="L198" s="255"/>
      <c r="M198" s="256"/>
      <c r="N198" s="257"/>
      <c r="O198" s="257"/>
      <c r="P198" s="257"/>
      <c r="Q198" s="257"/>
      <c r="R198" s="257"/>
      <c r="S198" s="257"/>
      <c r="T198" s="258"/>
      <c r="AT198" s="259" t="s">
        <v>169</v>
      </c>
      <c r="AU198" s="259" t="s">
        <v>90</v>
      </c>
      <c r="AV198" s="12" t="s">
        <v>165</v>
      </c>
      <c r="AW198" s="12" t="s">
        <v>43</v>
      </c>
      <c r="AX198" s="12" t="s">
        <v>88</v>
      </c>
      <c r="AY198" s="259" t="s">
        <v>158</v>
      </c>
    </row>
    <row r="199" s="1" customFormat="1" ht="16.5" customHeight="1">
      <c r="B199" s="47"/>
      <c r="C199" s="223" t="s">
        <v>378</v>
      </c>
      <c r="D199" s="223" t="s">
        <v>160</v>
      </c>
      <c r="E199" s="224" t="s">
        <v>454</v>
      </c>
      <c r="F199" s="225" t="s">
        <v>455</v>
      </c>
      <c r="G199" s="226" t="s">
        <v>202</v>
      </c>
      <c r="H199" s="227">
        <v>61.5</v>
      </c>
      <c r="I199" s="228"/>
      <c r="J199" s="229">
        <f>ROUND(I199*H199,2)</f>
        <v>0</v>
      </c>
      <c r="K199" s="225" t="s">
        <v>164</v>
      </c>
      <c r="L199" s="73"/>
      <c r="M199" s="230" t="s">
        <v>37</v>
      </c>
      <c r="N199" s="231" t="s">
        <v>51</v>
      </c>
      <c r="O199" s="48"/>
      <c r="P199" s="232">
        <f>O199*H199</f>
        <v>0</v>
      </c>
      <c r="Q199" s="232">
        <v>0</v>
      </c>
      <c r="R199" s="232">
        <f>Q199*H199</f>
        <v>0</v>
      </c>
      <c r="S199" s="232">
        <v>0</v>
      </c>
      <c r="T199" s="233">
        <f>S199*H199</f>
        <v>0</v>
      </c>
      <c r="AR199" s="24" t="s">
        <v>165</v>
      </c>
      <c r="AT199" s="24" t="s">
        <v>160</v>
      </c>
      <c r="AU199" s="24" t="s">
        <v>90</v>
      </c>
      <c r="AY199" s="24" t="s">
        <v>158</v>
      </c>
      <c r="BE199" s="234">
        <f>IF(N199="základní",J199,0)</f>
        <v>0</v>
      </c>
      <c r="BF199" s="234">
        <f>IF(N199="snížená",J199,0)</f>
        <v>0</v>
      </c>
      <c r="BG199" s="234">
        <f>IF(N199="zákl. přenesená",J199,0)</f>
        <v>0</v>
      </c>
      <c r="BH199" s="234">
        <f>IF(N199="sníž. přenesená",J199,0)</f>
        <v>0</v>
      </c>
      <c r="BI199" s="234">
        <f>IF(N199="nulová",J199,0)</f>
        <v>0</v>
      </c>
      <c r="BJ199" s="24" t="s">
        <v>88</v>
      </c>
      <c r="BK199" s="234">
        <f>ROUND(I199*H199,2)</f>
        <v>0</v>
      </c>
      <c r="BL199" s="24" t="s">
        <v>165</v>
      </c>
      <c r="BM199" s="24" t="s">
        <v>956</v>
      </c>
    </row>
    <row r="200" s="1" customFormat="1">
      <c r="B200" s="47"/>
      <c r="C200" s="75"/>
      <c r="D200" s="235" t="s">
        <v>167</v>
      </c>
      <c r="E200" s="75"/>
      <c r="F200" s="236" t="s">
        <v>457</v>
      </c>
      <c r="G200" s="75"/>
      <c r="H200" s="75"/>
      <c r="I200" s="193"/>
      <c r="J200" s="75"/>
      <c r="K200" s="75"/>
      <c r="L200" s="73"/>
      <c r="M200" s="237"/>
      <c r="N200" s="48"/>
      <c r="O200" s="48"/>
      <c r="P200" s="48"/>
      <c r="Q200" s="48"/>
      <c r="R200" s="48"/>
      <c r="S200" s="48"/>
      <c r="T200" s="96"/>
      <c r="AT200" s="24" t="s">
        <v>167</v>
      </c>
      <c r="AU200" s="24" t="s">
        <v>90</v>
      </c>
    </row>
    <row r="201" s="11" customFormat="1">
      <c r="B201" s="238"/>
      <c r="C201" s="239"/>
      <c r="D201" s="235" t="s">
        <v>169</v>
      </c>
      <c r="E201" s="240" t="s">
        <v>37</v>
      </c>
      <c r="F201" s="241" t="s">
        <v>957</v>
      </c>
      <c r="G201" s="239"/>
      <c r="H201" s="242">
        <v>61.5</v>
      </c>
      <c r="I201" s="243"/>
      <c r="J201" s="239"/>
      <c r="K201" s="239"/>
      <c r="L201" s="244"/>
      <c r="M201" s="245"/>
      <c r="N201" s="246"/>
      <c r="O201" s="246"/>
      <c r="P201" s="246"/>
      <c r="Q201" s="246"/>
      <c r="R201" s="246"/>
      <c r="S201" s="246"/>
      <c r="T201" s="247"/>
      <c r="AT201" s="248" t="s">
        <v>169</v>
      </c>
      <c r="AU201" s="248" t="s">
        <v>90</v>
      </c>
      <c r="AV201" s="11" t="s">
        <v>90</v>
      </c>
      <c r="AW201" s="11" t="s">
        <v>43</v>
      </c>
      <c r="AX201" s="11" t="s">
        <v>88</v>
      </c>
      <c r="AY201" s="248" t="s">
        <v>158</v>
      </c>
    </row>
    <row r="202" s="10" customFormat="1" ht="29.88" customHeight="1">
      <c r="B202" s="207"/>
      <c r="C202" s="208"/>
      <c r="D202" s="209" t="s">
        <v>79</v>
      </c>
      <c r="E202" s="221" t="s">
        <v>165</v>
      </c>
      <c r="F202" s="221" t="s">
        <v>469</v>
      </c>
      <c r="G202" s="208"/>
      <c r="H202" s="208"/>
      <c r="I202" s="211"/>
      <c r="J202" s="222">
        <f>BK202</f>
        <v>0</v>
      </c>
      <c r="K202" s="208"/>
      <c r="L202" s="213"/>
      <c r="M202" s="214"/>
      <c r="N202" s="215"/>
      <c r="O202" s="215"/>
      <c r="P202" s="216">
        <f>SUM(P203:P205)</f>
        <v>0</v>
      </c>
      <c r="Q202" s="215"/>
      <c r="R202" s="216">
        <f>SUM(R203:R205)</f>
        <v>0</v>
      </c>
      <c r="S202" s="215"/>
      <c r="T202" s="217">
        <f>SUM(T203:T205)</f>
        <v>0</v>
      </c>
      <c r="AR202" s="218" t="s">
        <v>88</v>
      </c>
      <c r="AT202" s="219" t="s">
        <v>79</v>
      </c>
      <c r="AU202" s="219" t="s">
        <v>88</v>
      </c>
      <c r="AY202" s="218" t="s">
        <v>158</v>
      </c>
      <c r="BK202" s="220">
        <f>SUM(BK203:BK205)</f>
        <v>0</v>
      </c>
    </row>
    <row r="203" s="1" customFormat="1" ht="25.5" customHeight="1">
      <c r="B203" s="47"/>
      <c r="C203" s="223" t="s">
        <v>383</v>
      </c>
      <c r="D203" s="223" t="s">
        <v>160</v>
      </c>
      <c r="E203" s="224" t="s">
        <v>471</v>
      </c>
      <c r="F203" s="225" t="s">
        <v>472</v>
      </c>
      <c r="G203" s="226" t="s">
        <v>240</v>
      </c>
      <c r="H203" s="227">
        <v>6.1500000000000004</v>
      </c>
      <c r="I203" s="228"/>
      <c r="J203" s="229">
        <f>ROUND(I203*H203,2)</f>
        <v>0</v>
      </c>
      <c r="K203" s="225" t="s">
        <v>164</v>
      </c>
      <c r="L203" s="73"/>
      <c r="M203" s="230" t="s">
        <v>37</v>
      </c>
      <c r="N203" s="231" t="s">
        <v>51</v>
      </c>
      <c r="O203" s="48"/>
      <c r="P203" s="232">
        <f>O203*H203</f>
        <v>0</v>
      </c>
      <c r="Q203" s="232">
        <v>0</v>
      </c>
      <c r="R203" s="232">
        <f>Q203*H203</f>
        <v>0</v>
      </c>
      <c r="S203" s="232">
        <v>0</v>
      </c>
      <c r="T203" s="233">
        <f>S203*H203</f>
        <v>0</v>
      </c>
      <c r="AR203" s="24" t="s">
        <v>165</v>
      </c>
      <c r="AT203" s="24" t="s">
        <v>160</v>
      </c>
      <c r="AU203" s="24" t="s">
        <v>90</v>
      </c>
      <c r="AY203" s="24" t="s">
        <v>158</v>
      </c>
      <c r="BE203" s="234">
        <f>IF(N203="základní",J203,0)</f>
        <v>0</v>
      </c>
      <c r="BF203" s="234">
        <f>IF(N203="snížená",J203,0)</f>
        <v>0</v>
      </c>
      <c r="BG203" s="234">
        <f>IF(N203="zákl. přenesená",J203,0)</f>
        <v>0</v>
      </c>
      <c r="BH203" s="234">
        <f>IF(N203="sníž. přenesená",J203,0)</f>
        <v>0</v>
      </c>
      <c r="BI203" s="234">
        <f>IF(N203="nulová",J203,0)</f>
        <v>0</v>
      </c>
      <c r="BJ203" s="24" t="s">
        <v>88</v>
      </c>
      <c r="BK203" s="234">
        <f>ROUND(I203*H203,2)</f>
        <v>0</v>
      </c>
      <c r="BL203" s="24" t="s">
        <v>165</v>
      </c>
      <c r="BM203" s="24" t="s">
        <v>958</v>
      </c>
    </row>
    <row r="204" s="1" customFormat="1">
      <c r="B204" s="47"/>
      <c r="C204" s="75"/>
      <c r="D204" s="235" t="s">
        <v>167</v>
      </c>
      <c r="E204" s="75"/>
      <c r="F204" s="236" t="s">
        <v>474</v>
      </c>
      <c r="G204" s="75"/>
      <c r="H204" s="75"/>
      <c r="I204" s="193"/>
      <c r="J204" s="75"/>
      <c r="K204" s="75"/>
      <c r="L204" s="73"/>
      <c r="M204" s="237"/>
      <c r="N204" s="48"/>
      <c r="O204" s="48"/>
      <c r="P204" s="48"/>
      <c r="Q204" s="48"/>
      <c r="R204" s="48"/>
      <c r="S204" s="48"/>
      <c r="T204" s="96"/>
      <c r="AT204" s="24" t="s">
        <v>167</v>
      </c>
      <c r="AU204" s="24" t="s">
        <v>90</v>
      </c>
    </row>
    <row r="205" s="11" customFormat="1">
      <c r="B205" s="238"/>
      <c r="C205" s="239"/>
      <c r="D205" s="235" t="s">
        <v>169</v>
      </c>
      <c r="E205" s="240" t="s">
        <v>114</v>
      </c>
      <c r="F205" s="241" t="s">
        <v>959</v>
      </c>
      <c r="G205" s="239"/>
      <c r="H205" s="242">
        <v>6.1500000000000004</v>
      </c>
      <c r="I205" s="243"/>
      <c r="J205" s="239"/>
      <c r="K205" s="239"/>
      <c r="L205" s="244"/>
      <c r="M205" s="245"/>
      <c r="N205" s="246"/>
      <c r="O205" s="246"/>
      <c r="P205" s="246"/>
      <c r="Q205" s="246"/>
      <c r="R205" s="246"/>
      <c r="S205" s="246"/>
      <c r="T205" s="247"/>
      <c r="AT205" s="248" t="s">
        <v>169</v>
      </c>
      <c r="AU205" s="248" t="s">
        <v>90</v>
      </c>
      <c r="AV205" s="11" t="s">
        <v>90</v>
      </c>
      <c r="AW205" s="11" t="s">
        <v>43</v>
      </c>
      <c r="AX205" s="11" t="s">
        <v>88</v>
      </c>
      <c r="AY205" s="248" t="s">
        <v>158</v>
      </c>
    </row>
    <row r="206" s="10" customFormat="1" ht="29.88" customHeight="1">
      <c r="B206" s="207"/>
      <c r="C206" s="208"/>
      <c r="D206" s="209" t="s">
        <v>79</v>
      </c>
      <c r="E206" s="221" t="s">
        <v>199</v>
      </c>
      <c r="F206" s="221" t="s">
        <v>500</v>
      </c>
      <c r="G206" s="208"/>
      <c r="H206" s="208"/>
      <c r="I206" s="211"/>
      <c r="J206" s="222">
        <f>BK206</f>
        <v>0</v>
      </c>
      <c r="K206" s="208"/>
      <c r="L206" s="213"/>
      <c r="M206" s="214"/>
      <c r="N206" s="215"/>
      <c r="O206" s="215"/>
      <c r="P206" s="216">
        <f>SUM(P207:P209)</f>
        <v>0</v>
      </c>
      <c r="Q206" s="215"/>
      <c r="R206" s="216">
        <f>SUM(R207:R209)</f>
        <v>0</v>
      </c>
      <c r="S206" s="215"/>
      <c r="T206" s="217">
        <f>SUM(T207:T209)</f>
        <v>0</v>
      </c>
      <c r="AR206" s="218" t="s">
        <v>88</v>
      </c>
      <c r="AT206" s="219" t="s">
        <v>79</v>
      </c>
      <c r="AU206" s="219" t="s">
        <v>88</v>
      </c>
      <c r="AY206" s="218" t="s">
        <v>158</v>
      </c>
      <c r="BK206" s="220">
        <f>SUM(BK207:BK209)</f>
        <v>0</v>
      </c>
    </row>
    <row r="207" s="1" customFormat="1" ht="25.5" customHeight="1">
      <c r="B207" s="47"/>
      <c r="C207" s="223" t="s">
        <v>389</v>
      </c>
      <c r="D207" s="223" t="s">
        <v>160</v>
      </c>
      <c r="E207" s="224" t="s">
        <v>502</v>
      </c>
      <c r="F207" s="225" t="s">
        <v>503</v>
      </c>
      <c r="G207" s="226" t="s">
        <v>163</v>
      </c>
      <c r="H207" s="227">
        <v>53.450000000000003</v>
      </c>
      <c r="I207" s="228"/>
      <c r="J207" s="229">
        <f>ROUND(I207*H207,2)</f>
        <v>0</v>
      </c>
      <c r="K207" s="225" t="s">
        <v>164</v>
      </c>
      <c r="L207" s="73"/>
      <c r="M207" s="230" t="s">
        <v>37</v>
      </c>
      <c r="N207" s="231" t="s">
        <v>51</v>
      </c>
      <c r="O207" s="48"/>
      <c r="P207" s="232">
        <f>O207*H207</f>
        <v>0</v>
      </c>
      <c r="Q207" s="232">
        <v>0</v>
      </c>
      <c r="R207" s="232">
        <f>Q207*H207</f>
        <v>0</v>
      </c>
      <c r="S207" s="232">
        <v>0</v>
      </c>
      <c r="T207" s="233">
        <f>S207*H207</f>
        <v>0</v>
      </c>
      <c r="AR207" s="24" t="s">
        <v>165</v>
      </c>
      <c r="AT207" s="24" t="s">
        <v>160</v>
      </c>
      <c r="AU207" s="24" t="s">
        <v>90</v>
      </c>
      <c r="AY207" s="24" t="s">
        <v>158</v>
      </c>
      <c r="BE207" s="234">
        <f>IF(N207="základní",J207,0)</f>
        <v>0</v>
      </c>
      <c r="BF207" s="234">
        <f>IF(N207="snížená",J207,0)</f>
        <v>0</v>
      </c>
      <c r="BG207" s="234">
        <f>IF(N207="zákl. přenesená",J207,0)</f>
        <v>0</v>
      </c>
      <c r="BH207" s="234">
        <f>IF(N207="sníž. přenesená",J207,0)</f>
        <v>0</v>
      </c>
      <c r="BI207" s="234">
        <f>IF(N207="nulová",J207,0)</f>
        <v>0</v>
      </c>
      <c r="BJ207" s="24" t="s">
        <v>88</v>
      </c>
      <c r="BK207" s="234">
        <f>ROUND(I207*H207,2)</f>
        <v>0</v>
      </c>
      <c r="BL207" s="24" t="s">
        <v>165</v>
      </c>
      <c r="BM207" s="24" t="s">
        <v>960</v>
      </c>
    </row>
    <row r="208" s="13" customFormat="1">
      <c r="B208" s="260"/>
      <c r="C208" s="261"/>
      <c r="D208" s="235" t="s">
        <v>169</v>
      </c>
      <c r="E208" s="262" t="s">
        <v>37</v>
      </c>
      <c r="F208" s="263" t="s">
        <v>505</v>
      </c>
      <c r="G208" s="261"/>
      <c r="H208" s="262" t="s">
        <v>37</v>
      </c>
      <c r="I208" s="264"/>
      <c r="J208" s="261"/>
      <c r="K208" s="261"/>
      <c r="L208" s="265"/>
      <c r="M208" s="266"/>
      <c r="N208" s="267"/>
      <c r="O208" s="267"/>
      <c r="P208" s="267"/>
      <c r="Q208" s="267"/>
      <c r="R208" s="267"/>
      <c r="S208" s="267"/>
      <c r="T208" s="268"/>
      <c r="AT208" s="269" t="s">
        <v>169</v>
      </c>
      <c r="AU208" s="269" t="s">
        <v>90</v>
      </c>
      <c r="AV208" s="13" t="s">
        <v>88</v>
      </c>
      <c r="AW208" s="13" t="s">
        <v>43</v>
      </c>
      <c r="AX208" s="13" t="s">
        <v>80</v>
      </c>
      <c r="AY208" s="269" t="s">
        <v>158</v>
      </c>
    </row>
    <row r="209" s="11" customFormat="1">
      <c r="B209" s="238"/>
      <c r="C209" s="239"/>
      <c r="D209" s="235" t="s">
        <v>169</v>
      </c>
      <c r="E209" s="240" t="s">
        <v>37</v>
      </c>
      <c r="F209" s="241" t="s">
        <v>896</v>
      </c>
      <c r="G209" s="239"/>
      <c r="H209" s="242">
        <v>53.450000000000003</v>
      </c>
      <c r="I209" s="243"/>
      <c r="J209" s="239"/>
      <c r="K209" s="239"/>
      <c r="L209" s="244"/>
      <c r="M209" s="245"/>
      <c r="N209" s="246"/>
      <c r="O209" s="246"/>
      <c r="P209" s="246"/>
      <c r="Q209" s="246"/>
      <c r="R209" s="246"/>
      <c r="S209" s="246"/>
      <c r="T209" s="247"/>
      <c r="AT209" s="248" t="s">
        <v>169</v>
      </c>
      <c r="AU209" s="248" t="s">
        <v>90</v>
      </c>
      <c r="AV209" s="11" t="s">
        <v>90</v>
      </c>
      <c r="AW209" s="11" t="s">
        <v>43</v>
      </c>
      <c r="AX209" s="11" t="s">
        <v>88</v>
      </c>
      <c r="AY209" s="248" t="s">
        <v>158</v>
      </c>
    </row>
    <row r="210" s="10" customFormat="1" ht="29.88" customHeight="1">
      <c r="B210" s="207"/>
      <c r="C210" s="208"/>
      <c r="D210" s="209" t="s">
        <v>79</v>
      </c>
      <c r="E210" s="221" t="s">
        <v>224</v>
      </c>
      <c r="F210" s="221" t="s">
        <v>507</v>
      </c>
      <c r="G210" s="208"/>
      <c r="H210" s="208"/>
      <c r="I210" s="211"/>
      <c r="J210" s="222">
        <f>BK210</f>
        <v>0</v>
      </c>
      <c r="K210" s="208"/>
      <c r="L210" s="213"/>
      <c r="M210" s="214"/>
      <c r="N210" s="215"/>
      <c r="O210" s="215"/>
      <c r="P210" s="216">
        <f>SUM(P211:P246)</f>
        <v>0</v>
      </c>
      <c r="Q210" s="215"/>
      <c r="R210" s="216">
        <f>SUM(R211:R246)</f>
        <v>8.6075069000000006</v>
      </c>
      <c r="S210" s="215"/>
      <c r="T210" s="217">
        <f>SUM(T211:T246)</f>
        <v>2.6000000000000001</v>
      </c>
      <c r="AR210" s="218" t="s">
        <v>88</v>
      </c>
      <c r="AT210" s="219" t="s">
        <v>79</v>
      </c>
      <c r="AU210" s="219" t="s">
        <v>88</v>
      </c>
      <c r="AY210" s="218" t="s">
        <v>158</v>
      </c>
      <c r="BK210" s="220">
        <f>SUM(BK211:BK246)</f>
        <v>0</v>
      </c>
    </row>
    <row r="211" s="1" customFormat="1" ht="25.5" customHeight="1">
      <c r="B211" s="47"/>
      <c r="C211" s="223" t="s">
        <v>405</v>
      </c>
      <c r="D211" s="223" t="s">
        <v>160</v>
      </c>
      <c r="E211" s="224" t="s">
        <v>961</v>
      </c>
      <c r="F211" s="225" t="s">
        <v>962</v>
      </c>
      <c r="G211" s="226" t="s">
        <v>202</v>
      </c>
      <c r="H211" s="227">
        <v>61.5</v>
      </c>
      <c r="I211" s="228"/>
      <c r="J211" s="229">
        <f>ROUND(I211*H211,2)</f>
        <v>0</v>
      </c>
      <c r="K211" s="225" t="s">
        <v>164</v>
      </c>
      <c r="L211" s="73"/>
      <c r="M211" s="230" t="s">
        <v>37</v>
      </c>
      <c r="N211" s="231" t="s">
        <v>51</v>
      </c>
      <c r="O211" s="48"/>
      <c r="P211" s="232">
        <f>O211*H211</f>
        <v>0</v>
      </c>
      <c r="Q211" s="232">
        <v>1.0000000000000001E-05</v>
      </c>
      <c r="R211" s="232">
        <f>Q211*H211</f>
        <v>0.0006150000000000001</v>
      </c>
      <c r="S211" s="232">
        <v>0</v>
      </c>
      <c r="T211" s="233">
        <f>S211*H211</f>
        <v>0</v>
      </c>
      <c r="AR211" s="24" t="s">
        <v>165</v>
      </c>
      <c r="AT211" s="24" t="s">
        <v>160</v>
      </c>
      <c r="AU211" s="24" t="s">
        <v>90</v>
      </c>
      <c r="AY211" s="24" t="s">
        <v>158</v>
      </c>
      <c r="BE211" s="234">
        <f>IF(N211="základní",J211,0)</f>
        <v>0</v>
      </c>
      <c r="BF211" s="234">
        <f>IF(N211="snížená",J211,0)</f>
        <v>0</v>
      </c>
      <c r="BG211" s="234">
        <f>IF(N211="zákl. přenesená",J211,0)</f>
        <v>0</v>
      </c>
      <c r="BH211" s="234">
        <f>IF(N211="sníž. přenesená",J211,0)</f>
        <v>0</v>
      </c>
      <c r="BI211" s="234">
        <f>IF(N211="nulová",J211,0)</f>
        <v>0</v>
      </c>
      <c r="BJ211" s="24" t="s">
        <v>88</v>
      </c>
      <c r="BK211" s="234">
        <f>ROUND(I211*H211,2)</f>
        <v>0</v>
      </c>
      <c r="BL211" s="24" t="s">
        <v>165</v>
      </c>
      <c r="BM211" s="24" t="s">
        <v>963</v>
      </c>
    </row>
    <row r="212" s="1" customFormat="1">
      <c r="B212" s="47"/>
      <c r="C212" s="75"/>
      <c r="D212" s="235" t="s">
        <v>167</v>
      </c>
      <c r="E212" s="75"/>
      <c r="F212" s="236" t="s">
        <v>512</v>
      </c>
      <c r="G212" s="75"/>
      <c r="H212" s="75"/>
      <c r="I212" s="193"/>
      <c r="J212" s="75"/>
      <c r="K212" s="75"/>
      <c r="L212" s="73"/>
      <c r="M212" s="237"/>
      <c r="N212" s="48"/>
      <c r="O212" s="48"/>
      <c r="P212" s="48"/>
      <c r="Q212" s="48"/>
      <c r="R212" s="48"/>
      <c r="S212" s="48"/>
      <c r="T212" s="96"/>
      <c r="AT212" s="24" t="s">
        <v>167</v>
      </c>
      <c r="AU212" s="24" t="s">
        <v>90</v>
      </c>
    </row>
    <row r="213" s="11" customFormat="1">
      <c r="B213" s="238"/>
      <c r="C213" s="239"/>
      <c r="D213" s="235" t="s">
        <v>169</v>
      </c>
      <c r="E213" s="240" t="s">
        <v>37</v>
      </c>
      <c r="F213" s="241" t="s">
        <v>957</v>
      </c>
      <c r="G213" s="239"/>
      <c r="H213" s="242">
        <v>61.5</v>
      </c>
      <c r="I213" s="243"/>
      <c r="J213" s="239"/>
      <c r="K213" s="239"/>
      <c r="L213" s="244"/>
      <c r="M213" s="245"/>
      <c r="N213" s="246"/>
      <c r="O213" s="246"/>
      <c r="P213" s="246"/>
      <c r="Q213" s="246"/>
      <c r="R213" s="246"/>
      <c r="S213" s="246"/>
      <c r="T213" s="247"/>
      <c r="AT213" s="248" t="s">
        <v>169</v>
      </c>
      <c r="AU213" s="248" t="s">
        <v>90</v>
      </c>
      <c r="AV213" s="11" t="s">
        <v>90</v>
      </c>
      <c r="AW213" s="11" t="s">
        <v>43</v>
      </c>
      <c r="AX213" s="11" t="s">
        <v>88</v>
      </c>
      <c r="AY213" s="248" t="s">
        <v>158</v>
      </c>
    </row>
    <row r="214" s="1" customFormat="1" ht="16.5" customHeight="1">
      <c r="B214" s="47"/>
      <c r="C214" s="281" t="s">
        <v>411</v>
      </c>
      <c r="D214" s="281" t="s">
        <v>406</v>
      </c>
      <c r="E214" s="282" t="s">
        <v>964</v>
      </c>
      <c r="F214" s="283" t="s">
        <v>965</v>
      </c>
      <c r="G214" s="284" t="s">
        <v>488</v>
      </c>
      <c r="H214" s="285">
        <v>12.484999999999999</v>
      </c>
      <c r="I214" s="286"/>
      <c r="J214" s="287">
        <f>ROUND(I214*H214,2)</f>
        <v>0</v>
      </c>
      <c r="K214" s="283" t="s">
        <v>164</v>
      </c>
      <c r="L214" s="288"/>
      <c r="M214" s="289" t="s">
        <v>37</v>
      </c>
      <c r="N214" s="290" t="s">
        <v>51</v>
      </c>
      <c r="O214" s="48"/>
      <c r="P214" s="232">
        <f>O214*H214</f>
        <v>0</v>
      </c>
      <c r="Q214" s="232">
        <v>0.012500000000000001</v>
      </c>
      <c r="R214" s="232">
        <f>Q214*H214</f>
        <v>0.15606249999999999</v>
      </c>
      <c r="S214" s="232">
        <v>0</v>
      </c>
      <c r="T214" s="233">
        <f>S214*H214</f>
        <v>0</v>
      </c>
      <c r="AR214" s="24" t="s">
        <v>224</v>
      </c>
      <c r="AT214" s="24" t="s">
        <v>406</v>
      </c>
      <c r="AU214" s="24" t="s">
        <v>90</v>
      </c>
      <c r="AY214" s="24" t="s">
        <v>158</v>
      </c>
      <c r="BE214" s="234">
        <f>IF(N214="základní",J214,0)</f>
        <v>0</v>
      </c>
      <c r="BF214" s="234">
        <f>IF(N214="snížená",J214,0)</f>
        <v>0</v>
      </c>
      <c r="BG214" s="234">
        <f>IF(N214="zákl. přenesená",J214,0)</f>
        <v>0</v>
      </c>
      <c r="BH214" s="234">
        <f>IF(N214="sníž. přenesená",J214,0)</f>
        <v>0</v>
      </c>
      <c r="BI214" s="234">
        <f>IF(N214="nulová",J214,0)</f>
        <v>0</v>
      </c>
      <c r="BJ214" s="24" t="s">
        <v>88</v>
      </c>
      <c r="BK214" s="234">
        <f>ROUND(I214*H214,2)</f>
        <v>0</v>
      </c>
      <c r="BL214" s="24" t="s">
        <v>165</v>
      </c>
      <c r="BM214" s="24" t="s">
        <v>966</v>
      </c>
    </row>
    <row r="215" s="11" customFormat="1">
      <c r="B215" s="238"/>
      <c r="C215" s="239"/>
      <c r="D215" s="235" t="s">
        <v>169</v>
      </c>
      <c r="E215" s="240" t="s">
        <v>37</v>
      </c>
      <c r="F215" s="241" t="s">
        <v>967</v>
      </c>
      <c r="G215" s="239"/>
      <c r="H215" s="242">
        <v>12.300000000000001</v>
      </c>
      <c r="I215" s="243"/>
      <c r="J215" s="239"/>
      <c r="K215" s="239"/>
      <c r="L215" s="244"/>
      <c r="M215" s="245"/>
      <c r="N215" s="246"/>
      <c r="O215" s="246"/>
      <c r="P215" s="246"/>
      <c r="Q215" s="246"/>
      <c r="R215" s="246"/>
      <c r="S215" s="246"/>
      <c r="T215" s="247"/>
      <c r="AT215" s="248" t="s">
        <v>169</v>
      </c>
      <c r="AU215" s="248" t="s">
        <v>90</v>
      </c>
      <c r="AV215" s="11" t="s">
        <v>90</v>
      </c>
      <c r="AW215" s="11" t="s">
        <v>43</v>
      </c>
      <c r="AX215" s="11" t="s">
        <v>88</v>
      </c>
      <c r="AY215" s="248" t="s">
        <v>158</v>
      </c>
    </row>
    <row r="216" s="11" customFormat="1">
      <c r="B216" s="238"/>
      <c r="C216" s="239"/>
      <c r="D216" s="235" t="s">
        <v>169</v>
      </c>
      <c r="E216" s="239"/>
      <c r="F216" s="241" t="s">
        <v>968</v>
      </c>
      <c r="G216" s="239"/>
      <c r="H216" s="242">
        <v>12.484999999999999</v>
      </c>
      <c r="I216" s="243"/>
      <c r="J216" s="239"/>
      <c r="K216" s="239"/>
      <c r="L216" s="244"/>
      <c r="M216" s="245"/>
      <c r="N216" s="246"/>
      <c r="O216" s="246"/>
      <c r="P216" s="246"/>
      <c r="Q216" s="246"/>
      <c r="R216" s="246"/>
      <c r="S216" s="246"/>
      <c r="T216" s="247"/>
      <c r="AT216" s="248" t="s">
        <v>169</v>
      </c>
      <c r="AU216" s="248" t="s">
        <v>90</v>
      </c>
      <c r="AV216" s="11" t="s">
        <v>90</v>
      </c>
      <c r="AW216" s="11" t="s">
        <v>6</v>
      </c>
      <c r="AX216" s="11" t="s">
        <v>88</v>
      </c>
      <c r="AY216" s="248" t="s">
        <v>158</v>
      </c>
    </row>
    <row r="217" s="1" customFormat="1" ht="25.5" customHeight="1">
      <c r="B217" s="47"/>
      <c r="C217" s="223" t="s">
        <v>431</v>
      </c>
      <c r="D217" s="223" t="s">
        <v>160</v>
      </c>
      <c r="E217" s="224" t="s">
        <v>969</v>
      </c>
      <c r="F217" s="225" t="s">
        <v>970</v>
      </c>
      <c r="G217" s="226" t="s">
        <v>488</v>
      </c>
      <c r="H217" s="227">
        <v>62</v>
      </c>
      <c r="I217" s="228"/>
      <c r="J217" s="229">
        <f>ROUND(I217*H217,2)</f>
        <v>0</v>
      </c>
      <c r="K217" s="225" t="s">
        <v>164</v>
      </c>
      <c r="L217" s="73"/>
      <c r="M217" s="230" t="s">
        <v>37</v>
      </c>
      <c r="N217" s="231" t="s">
        <v>51</v>
      </c>
      <c r="O217" s="48"/>
      <c r="P217" s="232">
        <f>O217*H217</f>
        <v>0</v>
      </c>
      <c r="Q217" s="232">
        <v>8.0000000000000007E-05</v>
      </c>
      <c r="R217" s="232">
        <f>Q217*H217</f>
        <v>0.00496</v>
      </c>
      <c r="S217" s="232">
        <v>0</v>
      </c>
      <c r="T217" s="233">
        <f>S217*H217</f>
        <v>0</v>
      </c>
      <c r="AR217" s="24" t="s">
        <v>165</v>
      </c>
      <c r="AT217" s="24" t="s">
        <v>160</v>
      </c>
      <c r="AU217" s="24" t="s">
        <v>90</v>
      </c>
      <c r="AY217" s="24" t="s">
        <v>158</v>
      </c>
      <c r="BE217" s="234">
        <f>IF(N217="základní",J217,0)</f>
        <v>0</v>
      </c>
      <c r="BF217" s="234">
        <f>IF(N217="snížená",J217,0)</f>
        <v>0</v>
      </c>
      <c r="BG217" s="234">
        <f>IF(N217="zákl. přenesená",J217,0)</f>
        <v>0</v>
      </c>
      <c r="BH217" s="234">
        <f>IF(N217="sníž. přenesená",J217,0)</f>
        <v>0</v>
      </c>
      <c r="BI217" s="234">
        <f>IF(N217="nulová",J217,0)</f>
        <v>0</v>
      </c>
      <c r="BJ217" s="24" t="s">
        <v>88</v>
      </c>
      <c r="BK217" s="234">
        <f>ROUND(I217*H217,2)</f>
        <v>0</v>
      </c>
      <c r="BL217" s="24" t="s">
        <v>165</v>
      </c>
      <c r="BM217" s="24" t="s">
        <v>971</v>
      </c>
    </row>
    <row r="218" s="1" customFormat="1">
      <c r="B218" s="47"/>
      <c r="C218" s="75"/>
      <c r="D218" s="235" t="s">
        <v>167</v>
      </c>
      <c r="E218" s="75"/>
      <c r="F218" s="236" t="s">
        <v>527</v>
      </c>
      <c r="G218" s="75"/>
      <c r="H218" s="75"/>
      <c r="I218" s="193"/>
      <c r="J218" s="75"/>
      <c r="K218" s="75"/>
      <c r="L218" s="73"/>
      <c r="M218" s="237"/>
      <c r="N218" s="48"/>
      <c r="O218" s="48"/>
      <c r="P218" s="48"/>
      <c r="Q218" s="48"/>
      <c r="R218" s="48"/>
      <c r="S218" s="48"/>
      <c r="T218" s="96"/>
      <c r="AT218" s="24" t="s">
        <v>167</v>
      </c>
      <c r="AU218" s="24" t="s">
        <v>90</v>
      </c>
    </row>
    <row r="219" s="11" customFormat="1">
      <c r="B219" s="238"/>
      <c r="C219" s="239"/>
      <c r="D219" s="235" t="s">
        <v>169</v>
      </c>
      <c r="E219" s="240" t="s">
        <v>37</v>
      </c>
      <c r="F219" s="241" t="s">
        <v>972</v>
      </c>
      <c r="G219" s="239"/>
      <c r="H219" s="242">
        <v>62</v>
      </c>
      <c r="I219" s="243"/>
      <c r="J219" s="239"/>
      <c r="K219" s="239"/>
      <c r="L219" s="244"/>
      <c r="M219" s="245"/>
      <c r="N219" s="246"/>
      <c r="O219" s="246"/>
      <c r="P219" s="246"/>
      <c r="Q219" s="246"/>
      <c r="R219" s="246"/>
      <c r="S219" s="246"/>
      <c r="T219" s="247"/>
      <c r="AT219" s="248" t="s">
        <v>169</v>
      </c>
      <c r="AU219" s="248" t="s">
        <v>90</v>
      </c>
      <c r="AV219" s="11" t="s">
        <v>90</v>
      </c>
      <c r="AW219" s="11" t="s">
        <v>43</v>
      </c>
      <c r="AX219" s="11" t="s">
        <v>88</v>
      </c>
      <c r="AY219" s="248" t="s">
        <v>158</v>
      </c>
    </row>
    <row r="220" s="1" customFormat="1" ht="16.5" customHeight="1">
      <c r="B220" s="47"/>
      <c r="C220" s="281" t="s">
        <v>436</v>
      </c>
      <c r="D220" s="281" t="s">
        <v>406</v>
      </c>
      <c r="E220" s="282" t="s">
        <v>973</v>
      </c>
      <c r="F220" s="283" t="s">
        <v>974</v>
      </c>
      <c r="G220" s="284" t="s">
        <v>488</v>
      </c>
      <c r="H220" s="285">
        <v>62.619999999999997</v>
      </c>
      <c r="I220" s="286"/>
      <c r="J220" s="287">
        <f>ROUND(I220*H220,2)</f>
        <v>0</v>
      </c>
      <c r="K220" s="283" t="s">
        <v>164</v>
      </c>
      <c r="L220" s="288"/>
      <c r="M220" s="289" t="s">
        <v>37</v>
      </c>
      <c r="N220" s="290" t="s">
        <v>51</v>
      </c>
      <c r="O220" s="48"/>
      <c r="P220" s="232">
        <f>O220*H220</f>
        <v>0</v>
      </c>
      <c r="Q220" s="232">
        <v>0.00062</v>
      </c>
      <c r="R220" s="232">
        <f>Q220*H220</f>
        <v>0.038824399999999995</v>
      </c>
      <c r="S220" s="232">
        <v>0</v>
      </c>
      <c r="T220" s="233">
        <f>S220*H220</f>
        <v>0</v>
      </c>
      <c r="AR220" s="24" t="s">
        <v>224</v>
      </c>
      <c r="AT220" s="24" t="s">
        <v>406</v>
      </c>
      <c r="AU220" s="24" t="s">
        <v>90</v>
      </c>
      <c r="AY220" s="24" t="s">
        <v>158</v>
      </c>
      <c r="BE220" s="234">
        <f>IF(N220="základní",J220,0)</f>
        <v>0</v>
      </c>
      <c r="BF220" s="234">
        <f>IF(N220="snížená",J220,0)</f>
        <v>0</v>
      </c>
      <c r="BG220" s="234">
        <f>IF(N220="zákl. přenesená",J220,0)</f>
        <v>0</v>
      </c>
      <c r="BH220" s="234">
        <f>IF(N220="sníž. přenesená",J220,0)</f>
        <v>0</v>
      </c>
      <c r="BI220" s="234">
        <f>IF(N220="nulová",J220,0)</f>
        <v>0</v>
      </c>
      <c r="BJ220" s="24" t="s">
        <v>88</v>
      </c>
      <c r="BK220" s="234">
        <f>ROUND(I220*H220,2)</f>
        <v>0</v>
      </c>
      <c r="BL220" s="24" t="s">
        <v>165</v>
      </c>
      <c r="BM220" s="24" t="s">
        <v>975</v>
      </c>
    </row>
    <row r="221" s="11" customFormat="1">
      <c r="B221" s="238"/>
      <c r="C221" s="239"/>
      <c r="D221" s="235" t="s">
        <v>169</v>
      </c>
      <c r="E221" s="239"/>
      <c r="F221" s="241" t="s">
        <v>976</v>
      </c>
      <c r="G221" s="239"/>
      <c r="H221" s="242">
        <v>62.619999999999997</v>
      </c>
      <c r="I221" s="243"/>
      <c r="J221" s="239"/>
      <c r="K221" s="239"/>
      <c r="L221" s="244"/>
      <c r="M221" s="245"/>
      <c r="N221" s="246"/>
      <c r="O221" s="246"/>
      <c r="P221" s="246"/>
      <c r="Q221" s="246"/>
      <c r="R221" s="246"/>
      <c r="S221" s="246"/>
      <c r="T221" s="247"/>
      <c r="AT221" s="248" t="s">
        <v>169</v>
      </c>
      <c r="AU221" s="248" t="s">
        <v>90</v>
      </c>
      <c r="AV221" s="11" t="s">
        <v>90</v>
      </c>
      <c r="AW221" s="11" t="s">
        <v>6</v>
      </c>
      <c r="AX221" s="11" t="s">
        <v>88</v>
      </c>
      <c r="AY221" s="248" t="s">
        <v>158</v>
      </c>
    </row>
    <row r="222" s="1" customFormat="1" ht="16.5" customHeight="1">
      <c r="B222" s="47"/>
      <c r="C222" s="223" t="s">
        <v>443</v>
      </c>
      <c r="D222" s="223" t="s">
        <v>160</v>
      </c>
      <c r="E222" s="224" t="s">
        <v>845</v>
      </c>
      <c r="F222" s="225" t="s">
        <v>846</v>
      </c>
      <c r="G222" s="226" t="s">
        <v>545</v>
      </c>
      <c r="H222" s="227">
        <v>13</v>
      </c>
      <c r="I222" s="228"/>
      <c r="J222" s="229">
        <f>ROUND(I222*H222,2)</f>
        <v>0</v>
      </c>
      <c r="K222" s="225" t="s">
        <v>164</v>
      </c>
      <c r="L222" s="73"/>
      <c r="M222" s="230" t="s">
        <v>37</v>
      </c>
      <c r="N222" s="231" t="s">
        <v>51</v>
      </c>
      <c r="O222" s="48"/>
      <c r="P222" s="232">
        <f>O222*H222</f>
        <v>0</v>
      </c>
      <c r="Q222" s="232">
        <v>0.00018000000000000001</v>
      </c>
      <c r="R222" s="232">
        <f>Q222*H222</f>
        <v>0.0023400000000000001</v>
      </c>
      <c r="S222" s="232">
        <v>0</v>
      </c>
      <c r="T222" s="233">
        <f>S222*H222</f>
        <v>0</v>
      </c>
      <c r="AR222" s="24" t="s">
        <v>165</v>
      </c>
      <c r="AT222" s="24" t="s">
        <v>160</v>
      </c>
      <c r="AU222" s="24" t="s">
        <v>90</v>
      </c>
      <c r="AY222" s="24" t="s">
        <v>158</v>
      </c>
      <c r="BE222" s="234">
        <f>IF(N222="základní",J222,0)</f>
        <v>0</v>
      </c>
      <c r="BF222" s="234">
        <f>IF(N222="snížená",J222,0)</f>
        <v>0</v>
      </c>
      <c r="BG222" s="234">
        <f>IF(N222="zákl. přenesená",J222,0)</f>
        <v>0</v>
      </c>
      <c r="BH222" s="234">
        <f>IF(N222="sníž. přenesená",J222,0)</f>
        <v>0</v>
      </c>
      <c r="BI222" s="234">
        <f>IF(N222="nulová",J222,0)</f>
        <v>0</v>
      </c>
      <c r="BJ222" s="24" t="s">
        <v>88</v>
      </c>
      <c r="BK222" s="234">
        <f>ROUND(I222*H222,2)</f>
        <v>0</v>
      </c>
      <c r="BL222" s="24" t="s">
        <v>165</v>
      </c>
      <c r="BM222" s="24" t="s">
        <v>977</v>
      </c>
    </row>
    <row r="223" s="1" customFormat="1">
      <c r="B223" s="47"/>
      <c r="C223" s="75"/>
      <c r="D223" s="235" t="s">
        <v>167</v>
      </c>
      <c r="E223" s="75"/>
      <c r="F223" s="236" t="s">
        <v>547</v>
      </c>
      <c r="G223" s="75"/>
      <c r="H223" s="75"/>
      <c r="I223" s="193"/>
      <c r="J223" s="75"/>
      <c r="K223" s="75"/>
      <c r="L223" s="73"/>
      <c r="M223" s="237"/>
      <c r="N223" s="48"/>
      <c r="O223" s="48"/>
      <c r="P223" s="48"/>
      <c r="Q223" s="48"/>
      <c r="R223" s="48"/>
      <c r="S223" s="48"/>
      <c r="T223" s="96"/>
      <c r="AT223" s="24" t="s">
        <v>167</v>
      </c>
      <c r="AU223" s="24" t="s">
        <v>90</v>
      </c>
    </row>
    <row r="224" s="11" customFormat="1">
      <c r="B224" s="238"/>
      <c r="C224" s="239"/>
      <c r="D224" s="235" t="s">
        <v>169</v>
      </c>
      <c r="E224" s="240" t="s">
        <v>37</v>
      </c>
      <c r="F224" s="241" t="s">
        <v>284</v>
      </c>
      <c r="G224" s="239"/>
      <c r="H224" s="242">
        <v>13</v>
      </c>
      <c r="I224" s="243"/>
      <c r="J224" s="239"/>
      <c r="K224" s="239"/>
      <c r="L224" s="244"/>
      <c r="M224" s="245"/>
      <c r="N224" s="246"/>
      <c r="O224" s="246"/>
      <c r="P224" s="246"/>
      <c r="Q224" s="246"/>
      <c r="R224" s="246"/>
      <c r="S224" s="246"/>
      <c r="T224" s="247"/>
      <c r="AT224" s="248" t="s">
        <v>169</v>
      </c>
      <c r="AU224" s="248" t="s">
        <v>90</v>
      </c>
      <c r="AV224" s="11" t="s">
        <v>90</v>
      </c>
      <c r="AW224" s="11" t="s">
        <v>43</v>
      </c>
      <c r="AX224" s="11" t="s">
        <v>88</v>
      </c>
      <c r="AY224" s="248" t="s">
        <v>158</v>
      </c>
    </row>
    <row r="225" s="1" customFormat="1" ht="16.5" customHeight="1">
      <c r="B225" s="47"/>
      <c r="C225" s="223" t="s">
        <v>453</v>
      </c>
      <c r="D225" s="223" t="s">
        <v>160</v>
      </c>
      <c r="E225" s="224" t="s">
        <v>978</v>
      </c>
      <c r="F225" s="225" t="s">
        <v>979</v>
      </c>
      <c r="G225" s="226" t="s">
        <v>488</v>
      </c>
      <c r="H225" s="227">
        <v>13</v>
      </c>
      <c r="I225" s="228"/>
      <c r="J225" s="229">
        <f>ROUND(I225*H225,2)</f>
        <v>0</v>
      </c>
      <c r="K225" s="225" t="s">
        <v>164</v>
      </c>
      <c r="L225" s="73"/>
      <c r="M225" s="230" t="s">
        <v>37</v>
      </c>
      <c r="N225" s="231" t="s">
        <v>51</v>
      </c>
      <c r="O225" s="48"/>
      <c r="P225" s="232">
        <f>O225*H225</f>
        <v>0</v>
      </c>
      <c r="Q225" s="232">
        <v>0.14494000000000001</v>
      </c>
      <c r="R225" s="232">
        <f>Q225*H225</f>
        <v>1.8842200000000002</v>
      </c>
      <c r="S225" s="232">
        <v>0</v>
      </c>
      <c r="T225" s="233">
        <f>S225*H225</f>
        <v>0</v>
      </c>
      <c r="AR225" s="24" t="s">
        <v>165</v>
      </c>
      <c r="AT225" s="24" t="s">
        <v>160</v>
      </c>
      <c r="AU225" s="24" t="s">
        <v>90</v>
      </c>
      <c r="AY225" s="24" t="s">
        <v>158</v>
      </c>
      <c r="BE225" s="234">
        <f>IF(N225="základní",J225,0)</f>
        <v>0</v>
      </c>
      <c r="BF225" s="234">
        <f>IF(N225="snížená",J225,0)</f>
        <v>0</v>
      </c>
      <c r="BG225" s="234">
        <f>IF(N225="zákl. přenesená",J225,0)</f>
        <v>0</v>
      </c>
      <c r="BH225" s="234">
        <f>IF(N225="sníž. přenesená",J225,0)</f>
        <v>0</v>
      </c>
      <c r="BI225" s="234">
        <f>IF(N225="nulová",J225,0)</f>
        <v>0</v>
      </c>
      <c r="BJ225" s="24" t="s">
        <v>88</v>
      </c>
      <c r="BK225" s="234">
        <f>ROUND(I225*H225,2)</f>
        <v>0</v>
      </c>
      <c r="BL225" s="24" t="s">
        <v>165</v>
      </c>
      <c r="BM225" s="24" t="s">
        <v>980</v>
      </c>
    </row>
    <row r="226" s="1" customFormat="1">
      <c r="B226" s="47"/>
      <c r="C226" s="75"/>
      <c r="D226" s="235" t="s">
        <v>167</v>
      </c>
      <c r="E226" s="75"/>
      <c r="F226" s="236" t="s">
        <v>981</v>
      </c>
      <c r="G226" s="75"/>
      <c r="H226" s="75"/>
      <c r="I226" s="193"/>
      <c r="J226" s="75"/>
      <c r="K226" s="75"/>
      <c r="L226" s="73"/>
      <c r="M226" s="237"/>
      <c r="N226" s="48"/>
      <c r="O226" s="48"/>
      <c r="P226" s="48"/>
      <c r="Q226" s="48"/>
      <c r="R226" s="48"/>
      <c r="S226" s="48"/>
      <c r="T226" s="96"/>
      <c r="AT226" s="24" t="s">
        <v>167</v>
      </c>
      <c r="AU226" s="24" t="s">
        <v>90</v>
      </c>
    </row>
    <row r="227" s="11" customFormat="1">
      <c r="B227" s="238"/>
      <c r="C227" s="239"/>
      <c r="D227" s="235" t="s">
        <v>169</v>
      </c>
      <c r="E227" s="240" t="s">
        <v>37</v>
      </c>
      <c r="F227" s="241" t="s">
        <v>284</v>
      </c>
      <c r="G227" s="239"/>
      <c r="H227" s="242">
        <v>13</v>
      </c>
      <c r="I227" s="243"/>
      <c r="J227" s="239"/>
      <c r="K227" s="239"/>
      <c r="L227" s="244"/>
      <c r="M227" s="245"/>
      <c r="N227" s="246"/>
      <c r="O227" s="246"/>
      <c r="P227" s="246"/>
      <c r="Q227" s="246"/>
      <c r="R227" s="246"/>
      <c r="S227" s="246"/>
      <c r="T227" s="247"/>
      <c r="AT227" s="248" t="s">
        <v>169</v>
      </c>
      <c r="AU227" s="248" t="s">
        <v>90</v>
      </c>
      <c r="AV227" s="11" t="s">
        <v>90</v>
      </c>
      <c r="AW227" s="11" t="s">
        <v>43</v>
      </c>
      <c r="AX227" s="11" t="s">
        <v>88</v>
      </c>
      <c r="AY227" s="248" t="s">
        <v>158</v>
      </c>
    </row>
    <row r="228" s="1" customFormat="1" ht="16.5" customHeight="1">
      <c r="B228" s="47"/>
      <c r="C228" s="281" t="s">
        <v>459</v>
      </c>
      <c r="D228" s="281" t="s">
        <v>406</v>
      </c>
      <c r="E228" s="282" t="s">
        <v>982</v>
      </c>
      <c r="F228" s="283" t="s">
        <v>983</v>
      </c>
      <c r="G228" s="284" t="s">
        <v>488</v>
      </c>
      <c r="H228" s="285">
        <v>13.130000000000001</v>
      </c>
      <c r="I228" s="286"/>
      <c r="J228" s="287">
        <f>ROUND(I228*H228,2)</f>
        <v>0</v>
      </c>
      <c r="K228" s="283" t="s">
        <v>164</v>
      </c>
      <c r="L228" s="288"/>
      <c r="M228" s="289" t="s">
        <v>37</v>
      </c>
      <c r="N228" s="290" t="s">
        <v>51</v>
      </c>
      <c r="O228" s="48"/>
      <c r="P228" s="232">
        <f>O228*H228</f>
        <v>0</v>
      </c>
      <c r="Q228" s="232">
        <v>0.0040000000000000001</v>
      </c>
      <c r="R228" s="232">
        <f>Q228*H228</f>
        <v>0.052520000000000004</v>
      </c>
      <c r="S228" s="232">
        <v>0</v>
      </c>
      <c r="T228" s="233">
        <f>S228*H228</f>
        <v>0</v>
      </c>
      <c r="AR228" s="24" t="s">
        <v>224</v>
      </c>
      <c r="AT228" s="24" t="s">
        <v>406</v>
      </c>
      <c r="AU228" s="24" t="s">
        <v>90</v>
      </c>
      <c r="AY228" s="24" t="s">
        <v>158</v>
      </c>
      <c r="BE228" s="234">
        <f>IF(N228="základní",J228,0)</f>
        <v>0</v>
      </c>
      <c r="BF228" s="234">
        <f>IF(N228="snížená",J228,0)</f>
        <v>0</v>
      </c>
      <c r="BG228" s="234">
        <f>IF(N228="zákl. přenesená",J228,0)</f>
        <v>0</v>
      </c>
      <c r="BH228" s="234">
        <f>IF(N228="sníž. přenesená",J228,0)</f>
        <v>0</v>
      </c>
      <c r="BI228" s="234">
        <f>IF(N228="nulová",J228,0)</f>
        <v>0</v>
      </c>
      <c r="BJ228" s="24" t="s">
        <v>88</v>
      </c>
      <c r="BK228" s="234">
        <f>ROUND(I228*H228,2)</f>
        <v>0</v>
      </c>
      <c r="BL228" s="24" t="s">
        <v>165</v>
      </c>
      <c r="BM228" s="24" t="s">
        <v>984</v>
      </c>
    </row>
    <row r="229" s="11" customFormat="1">
      <c r="B229" s="238"/>
      <c r="C229" s="239"/>
      <c r="D229" s="235" t="s">
        <v>169</v>
      </c>
      <c r="E229" s="239"/>
      <c r="F229" s="241" t="s">
        <v>985</v>
      </c>
      <c r="G229" s="239"/>
      <c r="H229" s="242">
        <v>13.130000000000001</v>
      </c>
      <c r="I229" s="243"/>
      <c r="J229" s="239"/>
      <c r="K229" s="239"/>
      <c r="L229" s="244"/>
      <c r="M229" s="245"/>
      <c r="N229" s="246"/>
      <c r="O229" s="246"/>
      <c r="P229" s="246"/>
      <c r="Q229" s="246"/>
      <c r="R229" s="246"/>
      <c r="S229" s="246"/>
      <c r="T229" s="247"/>
      <c r="AT229" s="248" t="s">
        <v>169</v>
      </c>
      <c r="AU229" s="248" t="s">
        <v>90</v>
      </c>
      <c r="AV229" s="11" t="s">
        <v>90</v>
      </c>
      <c r="AW229" s="11" t="s">
        <v>6</v>
      </c>
      <c r="AX229" s="11" t="s">
        <v>88</v>
      </c>
      <c r="AY229" s="248" t="s">
        <v>158</v>
      </c>
    </row>
    <row r="230" s="1" customFormat="1" ht="16.5" customHeight="1">
      <c r="B230" s="47"/>
      <c r="C230" s="281" t="s">
        <v>464</v>
      </c>
      <c r="D230" s="281" t="s">
        <v>406</v>
      </c>
      <c r="E230" s="282" t="s">
        <v>986</v>
      </c>
      <c r="F230" s="283" t="s">
        <v>987</v>
      </c>
      <c r="G230" s="284" t="s">
        <v>488</v>
      </c>
      <c r="H230" s="285">
        <v>13.130000000000001</v>
      </c>
      <c r="I230" s="286"/>
      <c r="J230" s="287">
        <f>ROUND(I230*H230,2)</f>
        <v>0</v>
      </c>
      <c r="K230" s="283" t="s">
        <v>164</v>
      </c>
      <c r="L230" s="288"/>
      <c r="M230" s="289" t="s">
        <v>37</v>
      </c>
      <c r="N230" s="290" t="s">
        <v>51</v>
      </c>
      <c r="O230" s="48"/>
      <c r="P230" s="232">
        <f>O230*H230</f>
        <v>0</v>
      </c>
      <c r="Q230" s="232">
        <v>0.080000000000000002</v>
      </c>
      <c r="R230" s="232">
        <f>Q230*H230</f>
        <v>1.0504</v>
      </c>
      <c r="S230" s="232">
        <v>0</v>
      </c>
      <c r="T230" s="233">
        <f>S230*H230</f>
        <v>0</v>
      </c>
      <c r="AR230" s="24" t="s">
        <v>224</v>
      </c>
      <c r="AT230" s="24" t="s">
        <v>406</v>
      </c>
      <c r="AU230" s="24" t="s">
        <v>90</v>
      </c>
      <c r="AY230" s="24" t="s">
        <v>158</v>
      </c>
      <c r="BE230" s="234">
        <f>IF(N230="základní",J230,0)</f>
        <v>0</v>
      </c>
      <c r="BF230" s="234">
        <f>IF(N230="snížená",J230,0)</f>
        <v>0</v>
      </c>
      <c r="BG230" s="234">
        <f>IF(N230="zákl. přenesená",J230,0)</f>
        <v>0</v>
      </c>
      <c r="BH230" s="234">
        <f>IF(N230="sníž. přenesená",J230,0)</f>
        <v>0</v>
      </c>
      <c r="BI230" s="234">
        <f>IF(N230="nulová",J230,0)</f>
        <v>0</v>
      </c>
      <c r="BJ230" s="24" t="s">
        <v>88</v>
      </c>
      <c r="BK230" s="234">
        <f>ROUND(I230*H230,2)</f>
        <v>0</v>
      </c>
      <c r="BL230" s="24" t="s">
        <v>165</v>
      </c>
      <c r="BM230" s="24" t="s">
        <v>988</v>
      </c>
    </row>
    <row r="231" s="11" customFormat="1">
      <c r="B231" s="238"/>
      <c r="C231" s="239"/>
      <c r="D231" s="235" t="s">
        <v>169</v>
      </c>
      <c r="E231" s="239"/>
      <c r="F231" s="241" t="s">
        <v>985</v>
      </c>
      <c r="G231" s="239"/>
      <c r="H231" s="242">
        <v>13.130000000000001</v>
      </c>
      <c r="I231" s="243"/>
      <c r="J231" s="239"/>
      <c r="K231" s="239"/>
      <c r="L231" s="244"/>
      <c r="M231" s="245"/>
      <c r="N231" s="246"/>
      <c r="O231" s="246"/>
      <c r="P231" s="246"/>
      <c r="Q231" s="246"/>
      <c r="R231" s="246"/>
      <c r="S231" s="246"/>
      <c r="T231" s="247"/>
      <c r="AT231" s="248" t="s">
        <v>169</v>
      </c>
      <c r="AU231" s="248" t="s">
        <v>90</v>
      </c>
      <c r="AV231" s="11" t="s">
        <v>90</v>
      </c>
      <c r="AW231" s="11" t="s">
        <v>6</v>
      </c>
      <c r="AX231" s="11" t="s">
        <v>88</v>
      </c>
      <c r="AY231" s="248" t="s">
        <v>158</v>
      </c>
    </row>
    <row r="232" s="1" customFormat="1" ht="16.5" customHeight="1">
      <c r="B232" s="47"/>
      <c r="C232" s="281" t="s">
        <v>470</v>
      </c>
      <c r="D232" s="281" t="s">
        <v>406</v>
      </c>
      <c r="E232" s="282" t="s">
        <v>989</v>
      </c>
      <c r="F232" s="283" t="s">
        <v>990</v>
      </c>
      <c r="G232" s="284" t="s">
        <v>488</v>
      </c>
      <c r="H232" s="285">
        <v>13.130000000000001</v>
      </c>
      <c r="I232" s="286"/>
      <c r="J232" s="287">
        <f>ROUND(I232*H232,2)</f>
        <v>0</v>
      </c>
      <c r="K232" s="283" t="s">
        <v>164</v>
      </c>
      <c r="L232" s="288"/>
      <c r="M232" s="289" t="s">
        <v>37</v>
      </c>
      <c r="N232" s="290" t="s">
        <v>51</v>
      </c>
      <c r="O232" s="48"/>
      <c r="P232" s="232">
        <f>O232*H232</f>
        <v>0</v>
      </c>
      <c r="Q232" s="232">
        <v>0.027</v>
      </c>
      <c r="R232" s="232">
        <f>Q232*H232</f>
        <v>0.35450999999999999</v>
      </c>
      <c r="S232" s="232">
        <v>0</v>
      </c>
      <c r="T232" s="233">
        <f>S232*H232</f>
        <v>0</v>
      </c>
      <c r="AR232" s="24" t="s">
        <v>224</v>
      </c>
      <c r="AT232" s="24" t="s">
        <v>406</v>
      </c>
      <c r="AU232" s="24" t="s">
        <v>90</v>
      </c>
      <c r="AY232" s="24" t="s">
        <v>158</v>
      </c>
      <c r="BE232" s="234">
        <f>IF(N232="základní",J232,0)</f>
        <v>0</v>
      </c>
      <c r="BF232" s="234">
        <f>IF(N232="snížená",J232,0)</f>
        <v>0</v>
      </c>
      <c r="BG232" s="234">
        <f>IF(N232="zákl. přenesená",J232,0)</f>
        <v>0</v>
      </c>
      <c r="BH232" s="234">
        <f>IF(N232="sníž. přenesená",J232,0)</f>
        <v>0</v>
      </c>
      <c r="BI232" s="234">
        <f>IF(N232="nulová",J232,0)</f>
        <v>0</v>
      </c>
      <c r="BJ232" s="24" t="s">
        <v>88</v>
      </c>
      <c r="BK232" s="234">
        <f>ROUND(I232*H232,2)</f>
        <v>0</v>
      </c>
      <c r="BL232" s="24" t="s">
        <v>165</v>
      </c>
      <c r="BM232" s="24" t="s">
        <v>991</v>
      </c>
    </row>
    <row r="233" s="11" customFormat="1">
      <c r="B233" s="238"/>
      <c r="C233" s="239"/>
      <c r="D233" s="235" t="s">
        <v>169</v>
      </c>
      <c r="E233" s="239"/>
      <c r="F233" s="241" t="s">
        <v>985</v>
      </c>
      <c r="G233" s="239"/>
      <c r="H233" s="242">
        <v>13.130000000000001</v>
      </c>
      <c r="I233" s="243"/>
      <c r="J233" s="239"/>
      <c r="K233" s="239"/>
      <c r="L233" s="244"/>
      <c r="M233" s="245"/>
      <c r="N233" s="246"/>
      <c r="O233" s="246"/>
      <c r="P233" s="246"/>
      <c r="Q233" s="246"/>
      <c r="R233" s="246"/>
      <c r="S233" s="246"/>
      <c r="T233" s="247"/>
      <c r="AT233" s="248" t="s">
        <v>169</v>
      </c>
      <c r="AU233" s="248" t="s">
        <v>90</v>
      </c>
      <c r="AV233" s="11" t="s">
        <v>90</v>
      </c>
      <c r="AW233" s="11" t="s">
        <v>6</v>
      </c>
      <c r="AX233" s="11" t="s">
        <v>88</v>
      </c>
      <c r="AY233" s="248" t="s">
        <v>158</v>
      </c>
    </row>
    <row r="234" s="1" customFormat="1" ht="16.5" customHeight="1">
      <c r="B234" s="47"/>
      <c r="C234" s="281" t="s">
        <v>485</v>
      </c>
      <c r="D234" s="281" t="s">
        <v>406</v>
      </c>
      <c r="E234" s="282" t="s">
        <v>992</v>
      </c>
      <c r="F234" s="283" t="s">
        <v>993</v>
      </c>
      <c r="G234" s="284" t="s">
        <v>488</v>
      </c>
      <c r="H234" s="285">
        <v>13.130000000000001</v>
      </c>
      <c r="I234" s="286"/>
      <c r="J234" s="287">
        <f>ROUND(I234*H234,2)</f>
        <v>0</v>
      </c>
      <c r="K234" s="283" t="s">
        <v>164</v>
      </c>
      <c r="L234" s="288"/>
      <c r="M234" s="289" t="s">
        <v>37</v>
      </c>
      <c r="N234" s="290" t="s">
        <v>51</v>
      </c>
      <c r="O234" s="48"/>
      <c r="P234" s="232">
        <f>O234*H234</f>
        <v>0</v>
      </c>
      <c r="Q234" s="232">
        <v>0.040000000000000001</v>
      </c>
      <c r="R234" s="232">
        <f>Q234*H234</f>
        <v>0.5252</v>
      </c>
      <c r="S234" s="232">
        <v>0</v>
      </c>
      <c r="T234" s="233">
        <f>S234*H234</f>
        <v>0</v>
      </c>
      <c r="AR234" s="24" t="s">
        <v>224</v>
      </c>
      <c r="AT234" s="24" t="s">
        <v>406</v>
      </c>
      <c r="AU234" s="24" t="s">
        <v>90</v>
      </c>
      <c r="AY234" s="24" t="s">
        <v>158</v>
      </c>
      <c r="BE234" s="234">
        <f>IF(N234="základní",J234,0)</f>
        <v>0</v>
      </c>
      <c r="BF234" s="234">
        <f>IF(N234="snížená",J234,0)</f>
        <v>0</v>
      </c>
      <c r="BG234" s="234">
        <f>IF(N234="zákl. přenesená",J234,0)</f>
        <v>0</v>
      </c>
      <c r="BH234" s="234">
        <f>IF(N234="sníž. přenesená",J234,0)</f>
        <v>0</v>
      </c>
      <c r="BI234" s="234">
        <f>IF(N234="nulová",J234,0)</f>
        <v>0</v>
      </c>
      <c r="BJ234" s="24" t="s">
        <v>88</v>
      </c>
      <c r="BK234" s="234">
        <f>ROUND(I234*H234,2)</f>
        <v>0</v>
      </c>
      <c r="BL234" s="24" t="s">
        <v>165</v>
      </c>
      <c r="BM234" s="24" t="s">
        <v>994</v>
      </c>
    </row>
    <row r="235" s="11" customFormat="1">
      <c r="B235" s="238"/>
      <c r="C235" s="239"/>
      <c r="D235" s="235" t="s">
        <v>169</v>
      </c>
      <c r="E235" s="239"/>
      <c r="F235" s="241" t="s">
        <v>985</v>
      </c>
      <c r="G235" s="239"/>
      <c r="H235" s="242">
        <v>13.130000000000001</v>
      </c>
      <c r="I235" s="243"/>
      <c r="J235" s="239"/>
      <c r="K235" s="239"/>
      <c r="L235" s="244"/>
      <c r="M235" s="245"/>
      <c r="N235" s="246"/>
      <c r="O235" s="246"/>
      <c r="P235" s="246"/>
      <c r="Q235" s="246"/>
      <c r="R235" s="246"/>
      <c r="S235" s="246"/>
      <c r="T235" s="247"/>
      <c r="AT235" s="248" t="s">
        <v>169</v>
      </c>
      <c r="AU235" s="248" t="s">
        <v>90</v>
      </c>
      <c r="AV235" s="11" t="s">
        <v>90</v>
      </c>
      <c r="AW235" s="11" t="s">
        <v>6</v>
      </c>
      <c r="AX235" s="11" t="s">
        <v>88</v>
      </c>
      <c r="AY235" s="248" t="s">
        <v>158</v>
      </c>
    </row>
    <row r="236" s="1" customFormat="1" ht="16.5" customHeight="1">
      <c r="B236" s="47"/>
      <c r="C236" s="281" t="s">
        <v>491</v>
      </c>
      <c r="D236" s="281" t="s">
        <v>406</v>
      </c>
      <c r="E236" s="282" t="s">
        <v>995</v>
      </c>
      <c r="F236" s="283" t="s">
        <v>996</v>
      </c>
      <c r="G236" s="284" t="s">
        <v>488</v>
      </c>
      <c r="H236" s="285">
        <v>13.130000000000001</v>
      </c>
      <c r="I236" s="286"/>
      <c r="J236" s="287">
        <f>ROUND(I236*H236,2)</f>
        <v>0</v>
      </c>
      <c r="K236" s="283" t="s">
        <v>164</v>
      </c>
      <c r="L236" s="288"/>
      <c r="M236" s="289" t="s">
        <v>37</v>
      </c>
      <c r="N236" s="290" t="s">
        <v>51</v>
      </c>
      <c r="O236" s="48"/>
      <c r="P236" s="232">
        <f>O236*H236</f>
        <v>0</v>
      </c>
      <c r="Q236" s="232">
        <v>0.071999999999999995</v>
      </c>
      <c r="R236" s="232">
        <f>Q236*H236</f>
        <v>0.94535999999999998</v>
      </c>
      <c r="S236" s="232">
        <v>0</v>
      </c>
      <c r="T236" s="233">
        <f>S236*H236</f>
        <v>0</v>
      </c>
      <c r="AR236" s="24" t="s">
        <v>224</v>
      </c>
      <c r="AT236" s="24" t="s">
        <v>406</v>
      </c>
      <c r="AU236" s="24" t="s">
        <v>90</v>
      </c>
      <c r="AY236" s="24" t="s">
        <v>158</v>
      </c>
      <c r="BE236" s="234">
        <f>IF(N236="základní",J236,0)</f>
        <v>0</v>
      </c>
      <c r="BF236" s="234">
        <f>IF(N236="snížená",J236,0)</f>
        <v>0</v>
      </c>
      <c r="BG236" s="234">
        <f>IF(N236="zákl. přenesená",J236,0)</f>
        <v>0</v>
      </c>
      <c r="BH236" s="234">
        <f>IF(N236="sníž. přenesená",J236,0)</f>
        <v>0</v>
      </c>
      <c r="BI236" s="234">
        <f>IF(N236="nulová",J236,0)</f>
        <v>0</v>
      </c>
      <c r="BJ236" s="24" t="s">
        <v>88</v>
      </c>
      <c r="BK236" s="234">
        <f>ROUND(I236*H236,2)</f>
        <v>0</v>
      </c>
      <c r="BL236" s="24" t="s">
        <v>165</v>
      </c>
      <c r="BM236" s="24" t="s">
        <v>997</v>
      </c>
    </row>
    <row r="237" s="11" customFormat="1">
      <c r="B237" s="238"/>
      <c r="C237" s="239"/>
      <c r="D237" s="235" t="s">
        <v>169</v>
      </c>
      <c r="E237" s="239"/>
      <c r="F237" s="241" t="s">
        <v>985</v>
      </c>
      <c r="G237" s="239"/>
      <c r="H237" s="242">
        <v>13.130000000000001</v>
      </c>
      <c r="I237" s="243"/>
      <c r="J237" s="239"/>
      <c r="K237" s="239"/>
      <c r="L237" s="244"/>
      <c r="M237" s="245"/>
      <c r="N237" s="246"/>
      <c r="O237" s="246"/>
      <c r="P237" s="246"/>
      <c r="Q237" s="246"/>
      <c r="R237" s="246"/>
      <c r="S237" s="246"/>
      <c r="T237" s="247"/>
      <c r="AT237" s="248" t="s">
        <v>169</v>
      </c>
      <c r="AU237" s="248" t="s">
        <v>90</v>
      </c>
      <c r="AV237" s="11" t="s">
        <v>90</v>
      </c>
      <c r="AW237" s="11" t="s">
        <v>6</v>
      </c>
      <c r="AX237" s="11" t="s">
        <v>88</v>
      </c>
      <c r="AY237" s="248" t="s">
        <v>158</v>
      </c>
    </row>
    <row r="238" s="1" customFormat="1" ht="25.5" customHeight="1">
      <c r="B238" s="47"/>
      <c r="C238" s="223" t="s">
        <v>496</v>
      </c>
      <c r="D238" s="223" t="s">
        <v>160</v>
      </c>
      <c r="E238" s="224" t="s">
        <v>998</v>
      </c>
      <c r="F238" s="225" t="s">
        <v>999</v>
      </c>
      <c r="G238" s="226" t="s">
        <v>488</v>
      </c>
      <c r="H238" s="227">
        <v>13</v>
      </c>
      <c r="I238" s="228"/>
      <c r="J238" s="229">
        <f>ROUND(I238*H238,2)</f>
        <v>0</v>
      </c>
      <c r="K238" s="225" t="s">
        <v>164</v>
      </c>
      <c r="L238" s="73"/>
      <c r="M238" s="230" t="s">
        <v>37</v>
      </c>
      <c r="N238" s="231" t="s">
        <v>51</v>
      </c>
      <c r="O238" s="48"/>
      <c r="P238" s="232">
        <f>O238*H238</f>
        <v>0</v>
      </c>
      <c r="Q238" s="232">
        <v>0.21734000000000001</v>
      </c>
      <c r="R238" s="232">
        <f>Q238*H238</f>
        <v>2.8254200000000003</v>
      </c>
      <c r="S238" s="232">
        <v>0</v>
      </c>
      <c r="T238" s="233">
        <f>S238*H238</f>
        <v>0</v>
      </c>
      <c r="AR238" s="24" t="s">
        <v>165</v>
      </c>
      <c r="AT238" s="24" t="s">
        <v>160</v>
      </c>
      <c r="AU238" s="24" t="s">
        <v>90</v>
      </c>
      <c r="AY238" s="24" t="s">
        <v>158</v>
      </c>
      <c r="BE238" s="234">
        <f>IF(N238="základní",J238,0)</f>
        <v>0</v>
      </c>
      <c r="BF238" s="234">
        <f>IF(N238="snížená",J238,0)</f>
        <v>0</v>
      </c>
      <c r="BG238" s="234">
        <f>IF(N238="zákl. přenesená",J238,0)</f>
        <v>0</v>
      </c>
      <c r="BH238" s="234">
        <f>IF(N238="sníž. přenesená",J238,0)</f>
        <v>0</v>
      </c>
      <c r="BI238" s="234">
        <f>IF(N238="nulová",J238,0)</f>
        <v>0</v>
      </c>
      <c r="BJ238" s="24" t="s">
        <v>88</v>
      </c>
      <c r="BK238" s="234">
        <f>ROUND(I238*H238,2)</f>
        <v>0</v>
      </c>
      <c r="BL238" s="24" t="s">
        <v>165</v>
      </c>
      <c r="BM238" s="24" t="s">
        <v>1000</v>
      </c>
    </row>
    <row r="239" s="1" customFormat="1">
      <c r="B239" s="47"/>
      <c r="C239" s="75"/>
      <c r="D239" s="235" t="s">
        <v>167</v>
      </c>
      <c r="E239" s="75"/>
      <c r="F239" s="236" t="s">
        <v>1001</v>
      </c>
      <c r="G239" s="75"/>
      <c r="H239" s="75"/>
      <c r="I239" s="193"/>
      <c r="J239" s="75"/>
      <c r="K239" s="75"/>
      <c r="L239" s="73"/>
      <c r="M239" s="237"/>
      <c r="N239" s="48"/>
      <c r="O239" s="48"/>
      <c r="P239" s="48"/>
      <c r="Q239" s="48"/>
      <c r="R239" s="48"/>
      <c r="S239" s="48"/>
      <c r="T239" s="96"/>
      <c r="AT239" s="24" t="s">
        <v>167</v>
      </c>
      <c r="AU239" s="24" t="s">
        <v>90</v>
      </c>
    </row>
    <row r="240" s="11" customFormat="1">
      <c r="B240" s="238"/>
      <c r="C240" s="239"/>
      <c r="D240" s="235" t="s">
        <v>169</v>
      </c>
      <c r="E240" s="240" t="s">
        <v>37</v>
      </c>
      <c r="F240" s="241" t="s">
        <v>284</v>
      </c>
      <c r="G240" s="239"/>
      <c r="H240" s="242">
        <v>13</v>
      </c>
      <c r="I240" s="243"/>
      <c r="J240" s="239"/>
      <c r="K240" s="239"/>
      <c r="L240" s="244"/>
      <c r="M240" s="245"/>
      <c r="N240" s="246"/>
      <c r="O240" s="246"/>
      <c r="P240" s="246"/>
      <c r="Q240" s="246"/>
      <c r="R240" s="246"/>
      <c r="S240" s="246"/>
      <c r="T240" s="247"/>
      <c r="AT240" s="248" t="s">
        <v>169</v>
      </c>
      <c r="AU240" s="248" t="s">
        <v>90</v>
      </c>
      <c r="AV240" s="11" t="s">
        <v>90</v>
      </c>
      <c r="AW240" s="11" t="s">
        <v>43</v>
      </c>
      <c r="AX240" s="11" t="s">
        <v>88</v>
      </c>
      <c r="AY240" s="248" t="s">
        <v>158</v>
      </c>
    </row>
    <row r="241" s="1" customFormat="1" ht="16.5" customHeight="1">
      <c r="B241" s="47"/>
      <c r="C241" s="281" t="s">
        <v>501</v>
      </c>
      <c r="D241" s="281" t="s">
        <v>406</v>
      </c>
      <c r="E241" s="282" t="s">
        <v>1002</v>
      </c>
      <c r="F241" s="283" t="s">
        <v>1003</v>
      </c>
      <c r="G241" s="284" t="s">
        <v>488</v>
      </c>
      <c r="H241" s="285">
        <v>13.130000000000001</v>
      </c>
      <c r="I241" s="286"/>
      <c r="J241" s="287">
        <f>ROUND(I241*H241,2)</f>
        <v>0</v>
      </c>
      <c r="K241" s="283" t="s">
        <v>164</v>
      </c>
      <c r="L241" s="288"/>
      <c r="M241" s="289" t="s">
        <v>37</v>
      </c>
      <c r="N241" s="290" t="s">
        <v>51</v>
      </c>
      <c r="O241" s="48"/>
      <c r="P241" s="232">
        <f>O241*H241</f>
        <v>0</v>
      </c>
      <c r="Q241" s="232">
        <v>0.058000000000000003</v>
      </c>
      <c r="R241" s="232">
        <f>Q241*H241</f>
        <v>0.76154000000000011</v>
      </c>
      <c r="S241" s="232">
        <v>0</v>
      </c>
      <c r="T241" s="233">
        <f>S241*H241</f>
        <v>0</v>
      </c>
      <c r="AR241" s="24" t="s">
        <v>224</v>
      </c>
      <c r="AT241" s="24" t="s">
        <v>406</v>
      </c>
      <c r="AU241" s="24" t="s">
        <v>90</v>
      </c>
      <c r="AY241" s="24" t="s">
        <v>158</v>
      </c>
      <c r="BE241" s="234">
        <f>IF(N241="základní",J241,0)</f>
        <v>0</v>
      </c>
      <c r="BF241" s="234">
        <f>IF(N241="snížená",J241,0)</f>
        <v>0</v>
      </c>
      <c r="BG241" s="234">
        <f>IF(N241="zákl. přenesená",J241,0)</f>
        <v>0</v>
      </c>
      <c r="BH241" s="234">
        <f>IF(N241="sníž. přenesená",J241,0)</f>
        <v>0</v>
      </c>
      <c r="BI241" s="234">
        <f>IF(N241="nulová",J241,0)</f>
        <v>0</v>
      </c>
      <c r="BJ241" s="24" t="s">
        <v>88</v>
      </c>
      <c r="BK241" s="234">
        <f>ROUND(I241*H241,2)</f>
        <v>0</v>
      </c>
      <c r="BL241" s="24" t="s">
        <v>165</v>
      </c>
      <c r="BM241" s="24" t="s">
        <v>1004</v>
      </c>
    </row>
    <row r="242" s="11" customFormat="1">
      <c r="B242" s="238"/>
      <c r="C242" s="239"/>
      <c r="D242" s="235" t="s">
        <v>169</v>
      </c>
      <c r="E242" s="239"/>
      <c r="F242" s="241" t="s">
        <v>985</v>
      </c>
      <c r="G242" s="239"/>
      <c r="H242" s="242">
        <v>13.130000000000001</v>
      </c>
      <c r="I242" s="243"/>
      <c r="J242" s="239"/>
      <c r="K242" s="239"/>
      <c r="L242" s="244"/>
      <c r="M242" s="245"/>
      <c r="N242" s="246"/>
      <c r="O242" s="246"/>
      <c r="P242" s="246"/>
      <c r="Q242" s="246"/>
      <c r="R242" s="246"/>
      <c r="S242" s="246"/>
      <c r="T242" s="247"/>
      <c r="AT242" s="248" t="s">
        <v>169</v>
      </c>
      <c r="AU242" s="248" t="s">
        <v>90</v>
      </c>
      <c r="AV242" s="11" t="s">
        <v>90</v>
      </c>
      <c r="AW242" s="11" t="s">
        <v>6</v>
      </c>
      <c r="AX242" s="11" t="s">
        <v>88</v>
      </c>
      <c r="AY242" s="248" t="s">
        <v>158</v>
      </c>
    </row>
    <row r="243" s="1" customFormat="1" ht="16.5" customHeight="1">
      <c r="B243" s="47"/>
      <c r="C243" s="223" t="s">
        <v>508</v>
      </c>
      <c r="D243" s="223" t="s">
        <v>160</v>
      </c>
      <c r="E243" s="224" t="s">
        <v>1005</v>
      </c>
      <c r="F243" s="225" t="s">
        <v>1006</v>
      </c>
      <c r="G243" s="226" t="s">
        <v>488</v>
      </c>
      <c r="H243" s="227">
        <v>13</v>
      </c>
      <c r="I243" s="228"/>
      <c r="J243" s="229">
        <f>ROUND(I243*H243,2)</f>
        <v>0</v>
      </c>
      <c r="K243" s="225" t="s">
        <v>164</v>
      </c>
      <c r="L243" s="73"/>
      <c r="M243" s="230" t="s">
        <v>37</v>
      </c>
      <c r="N243" s="231" t="s">
        <v>51</v>
      </c>
      <c r="O243" s="48"/>
      <c r="P243" s="232">
        <f>O243*H243</f>
        <v>0</v>
      </c>
      <c r="Q243" s="232">
        <v>0</v>
      </c>
      <c r="R243" s="232">
        <f>Q243*H243</f>
        <v>0</v>
      </c>
      <c r="S243" s="232">
        <v>0.20000000000000001</v>
      </c>
      <c r="T243" s="233">
        <f>S243*H243</f>
        <v>2.6000000000000001</v>
      </c>
      <c r="AR243" s="24" t="s">
        <v>165</v>
      </c>
      <c r="AT243" s="24" t="s">
        <v>160</v>
      </c>
      <c r="AU243" s="24" t="s">
        <v>90</v>
      </c>
      <c r="AY243" s="24" t="s">
        <v>158</v>
      </c>
      <c r="BE243" s="234">
        <f>IF(N243="základní",J243,0)</f>
        <v>0</v>
      </c>
      <c r="BF243" s="234">
        <f>IF(N243="snížená",J243,0)</f>
        <v>0</v>
      </c>
      <c r="BG243" s="234">
        <f>IF(N243="zákl. přenesená",J243,0)</f>
        <v>0</v>
      </c>
      <c r="BH243" s="234">
        <f>IF(N243="sníž. přenesená",J243,0)</f>
        <v>0</v>
      </c>
      <c r="BI243" s="234">
        <f>IF(N243="nulová",J243,0)</f>
        <v>0</v>
      </c>
      <c r="BJ243" s="24" t="s">
        <v>88</v>
      </c>
      <c r="BK243" s="234">
        <f>ROUND(I243*H243,2)</f>
        <v>0</v>
      </c>
      <c r="BL243" s="24" t="s">
        <v>165</v>
      </c>
      <c r="BM243" s="24" t="s">
        <v>1007</v>
      </c>
    </row>
    <row r="244" s="11" customFormat="1">
      <c r="B244" s="238"/>
      <c r="C244" s="239"/>
      <c r="D244" s="235" t="s">
        <v>169</v>
      </c>
      <c r="E244" s="240" t="s">
        <v>37</v>
      </c>
      <c r="F244" s="241" t="s">
        <v>284</v>
      </c>
      <c r="G244" s="239"/>
      <c r="H244" s="242">
        <v>13</v>
      </c>
      <c r="I244" s="243"/>
      <c r="J244" s="239"/>
      <c r="K244" s="239"/>
      <c r="L244" s="244"/>
      <c r="M244" s="245"/>
      <c r="N244" s="246"/>
      <c r="O244" s="246"/>
      <c r="P244" s="246"/>
      <c r="Q244" s="246"/>
      <c r="R244" s="246"/>
      <c r="S244" s="246"/>
      <c r="T244" s="247"/>
      <c r="AT244" s="248" t="s">
        <v>169</v>
      </c>
      <c r="AU244" s="248" t="s">
        <v>90</v>
      </c>
      <c r="AV244" s="11" t="s">
        <v>90</v>
      </c>
      <c r="AW244" s="11" t="s">
        <v>43</v>
      </c>
      <c r="AX244" s="11" t="s">
        <v>88</v>
      </c>
      <c r="AY244" s="248" t="s">
        <v>158</v>
      </c>
    </row>
    <row r="245" s="1" customFormat="1" ht="16.5" customHeight="1">
      <c r="B245" s="47"/>
      <c r="C245" s="223" t="s">
        <v>517</v>
      </c>
      <c r="D245" s="223" t="s">
        <v>160</v>
      </c>
      <c r="E245" s="224" t="s">
        <v>615</v>
      </c>
      <c r="F245" s="225" t="s">
        <v>616</v>
      </c>
      <c r="G245" s="226" t="s">
        <v>202</v>
      </c>
      <c r="H245" s="227">
        <v>61.5</v>
      </c>
      <c r="I245" s="228"/>
      <c r="J245" s="229">
        <f>ROUND(I245*H245,2)</f>
        <v>0</v>
      </c>
      <c r="K245" s="225" t="s">
        <v>164</v>
      </c>
      <c r="L245" s="73"/>
      <c r="M245" s="230" t="s">
        <v>37</v>
      </c>
      <c r="N245" s="231" t="s">
        <v>51</v>
      </c>
      <c r="O245" s="48"/>
      <c r="P245" s="232">
        <f>O245*H245</f>
        <v>0</v>
      </c>
      <c r="Q245" s="232">
        <v>9.0000000000000006E-05</v>
      </c>
      <c r="R245" s="232">
        <f>Q245*H245</f>
        <v>0.005535</v>
      </c>
      <c r="S245" s="232">
        <v>0</v>
      </c>
      <c r="T245" s="233">
        <f>S245*H245</f>
        <v>0</v>
      </c>
      <c r="AR245" s="24" t="s">
        <v>165</v>
      </c>
      <c r="AT245" s="24" t="s">
        <v>160</v>
      </c>
      <c r="AU245" s="24" t="s">
        <v>90</v>
      </c>
      <c r="AY245" s="24" t="s">
        <v>158</v>
      </c>
      <c r="BE245" s="234">
        <f>IF(N245="základní",J245,0)</f>
        <v>0</v>
      </c>
      <c r="BF245" s="234">
        <f>IF(N245="snížená",J245,0)</f>
        <v>0</v>
      </c>
      <c r="BG245" s="234">
        <f>IF(N245="zákl. přenesená",J245,0)</f>
        <v>0</v>
      </c>
      <c r="BH245" s="234">
        <f>IF(N245="sníž. přenesená",J245,0)</f>
        <v>0</v>
      </c>
      <c r="BI245" s="234">
        <f>IF(N245="nulová",J245,0)</f>
        <v>0</v>
      </c>
      <c r="BJ245" s="24" t="s">
        <v>88</v>
      </c>
      <c r="BK245" s="234">
        <f>ROUND(I245*H245,2)</f>
        <v>0</v>
      </c>
      <c r="BL245" s="24" t="s">
        <v>165</v>
      </c>
      <c r="BM245" s="24" t="s">
        <v>1008</v>
      </c>
    </row>
    <row r="246" s="11" customFormat="1">
      <c r="B246" s="238"/>
      <c r="C246" s="239"/>
      <c r="D246" s="235" t="s">
        <v>169</v>
      </c>
      <c r="E246" s="240" t="s">
        <v>37</v>
      </c>
      <c r="F246" s="241" t="s">
        <v>957</v>
      </c>
      <c r="G246" s="239"/>
      <c r="H246" s="242">
        <v>61.5</v>
      </c>
      <c r="I246" s="243"/>
      <c r="J246" s="239"/>
      <c r="K246" s="239"/>
      <c r="L246" s="244"/>
      <c r="M246" s="245"/>
      <c r="N246" s="246"/>
      <c r="O246" s="246"/>
      <c r="P246" s="246"/>
      <c r="Q246" s="246"/>
      <c r="R246" s="246"/>
      <c r="S246" s="246"/>
      <c r="T246" s="247"/>
      <c r="AT246" s="248" t="s">
        <v>169</v>
      </c>
      <c r="AU246" s="248" t="s">
        <v>90</v>
      </c>
      <c r="AV246" s="11" t="s">
        <v>90</v>
      </c>
      <c r="AW246" s="11" t="s">
        <v>43</v>
      </c>
      <c r="AX246" s="11" t="s">
        <v>88</v>
      </c>
      <c r="AY246" s="248" t="s">
        <v>158</v>
      </c>
    </row>
    <row r="247" s="10" customFormat="1" ht="29.88" customHeight="1">
      <c r="B247" s="207"/>
      <c r="C247" s="208"/>
      <c r="D247" s="209" t="s">
        <v>79</v>
      </c>
      <c r="E247" s="221" t="s">
        <v>228</v>
      </c>
      <c r="F247" s="221" t="s">
        <v>618</v>
      </c>
      <c r="G247" s="208"/>
      <c r="H247" s="208"/>
      <c r="I247" s="211"/>
      <c r="J247" s="222">
        <f>BK247</f>
        <v>0</v>
      </c>
      <c r="K247" s="208"/>
      <c r="L247" s="213"/>
      <c r="M247" s="214"/>
      <c r="N247" s="215"/>
      <c r="O247" s="215"/>
      <c r="P247" s="216">
        <f>SUM(P248:P250)</f>
        <v>0</v>
      </c>
      <c r="Q247" s="215"/>
      <c r="R247" s="216">
        <f>SUM(R248:R250)</f>
        <v>0</v>
      </c>
      <c r="S247" s="215"/>
      <c r="T247" s="217">
        <f>SUM(T248:T250)</f>
        <v>0</v>
      </c>
      <c r="AR247" s="218" t="s">
        <v>88</v>
      </c>
      <c r="AT247" s="219" t="s">
        <v>79</v>
      </c>
      <c r="AU247" s="219" t="s">
        <v>88</v>
      </c>
      <c r="AY247" s="218" t="s">
        <v>158</v>
      </c>
      <c r="BK247" s="220">
        <f>SUM(BK248:BK250)</f>
        <v>0</v>
      </c>
    </row>
    <row r="248" s="1" customFormat="1" ht="25.5" customHeight="1">
      <c r="B248" s="47"/>
      <c r="C248" s="223" t="s">
        <v>523</v>
      </c>
      <c r="D248" s="223" t="s">
        <v>160</v>
      </c>
      <c r="E248" s="224" t="s">
        <v>620</v>
      </c>
      <c r="F248" s="225" t="s">
        <v>621</v>
      </c>
      <c r="G248" s="226" t="s">
        <v>202</v>
      </c>
      <c r="H248" s="227">
        <v>106.90000000000001</v>
      </c>
      <c r="I248" s="228"/>
      <c r="J248" s="229">
        <f>ROUND(I248*H248,2)</f>
        <v>0</v>
      </c>
      <c r="K248" s="225" t="s">
        <v>164</v>
      </c>
      <c r="L248" s="73"/>
      <c r="M248" s="230" t="s">
        <v>37</v>
      </c>
      <c r="N248" s="231" t="s">
        <v>51</v>
      </c>
      <c r="O248" s="48"/>
      <c r="P248" s="232">
        <f>O248*H248</f>
        <v>0</v>
      </c>
      <c r="Q248" s="232">
        <v>0</v>
      </c>
      <c r="R248" s="232">
        <f>Q248*H248</f>
        <v>0</v>
      </c>
      <c r="S248" s="232">
        <v>0</v>
      </c>
      <c r="T248" s="233">
        <f>S248*H248</f>
        <v>0</v>
      </c>
      <c r="AR248" s="24" t="s">
        <v>165</v>
      </c>
      <c r="AT248" s="24" t="s">
        <v>160</v>
      </c>
      <c r="AU248" s="24" t="s">
        <v>90</v>
      </c>
      <c r="AY248" s="24" t="s">
        <v>158</v>
      </c>
      <c r="BE248" s="234">
        <f>IF(N248="základní",J248,0)</f>
        <v>0</v>
      </c>
      <c r="BF248" s="234">
        <f>IF(N248="snížená",J248,0)</f>
        <v>0</v>
      </c>
      <c r="BG248" s="234">
        <f>IF(N248="zákl. přenesená",J248,0)</f>
        <v>0</v>
      </c>
      <c r="BH248" s="234">
        <f>IF(N248="sníž. přenesená",J248,0)</f>
        <v>0</v>
      </c>
      <c r="BI248" s="234">
        <f>IF(N248="nulová",J248,0)</f>
        <v>0</v>
      </c>
      <c r="BJ248" s="24" t="s">
        <v>88</v>
      </c>
      <c r="BK248" s="234">
        <f>ROUND(I248*H248,2)</f>
        <v>0</v>
      </c>
      <c r="BL248" s="24" t="s">
        <v>165</v>
      </c>
      <c r="BM248" s="24" t="s">
        <v>1009</v>
      </c>
    </row>
    <row r="249" s="1" customFormat="1">
      <c r="B249" s="47"/>
      <c r="C249" s="75"/>
      <c r="D249" s="235" t="s">
        <v>167</v>
      </c>
      <c r="E249" s="75"/>
      <c r="F249" s="236" t="s">
        <v>623</v>
      </c>
      <c r="G249" s="75"/>
      <c r="H249" s="75"/>
      <c r="I249" s="193"/>
      <c r="J249" s="75"/>
      <c r="K249" s="75"/>
      <c r="L249" s="73"/>
      <c r="M249" s="237"/>
      <c r="N249" s="48"/>
      <c r="O249" s="48"/>
      <c r="P249" s="48"/>
      <c r="Q249" s="48"/>
      <c r="R249" s="48"/>
      <c r="S249" s="48"/>
      <c r="T249" s="96"/>
      <c r="AT249" s="24" t="s">
        <v>167</v>
      </c>
      <c r="AU249" s="24" t="s">
        <v>90</v>
      </c>
    </row>
    <row r="250" s="11" customFormat="1">
      <c r="B250" s="238"/>
      <c r="C250" s="239"/>
      <c r="D250" s="235" t="s">
        <v>169</v>
      </c>
      <c r="E250" s="240" t="s">
        <v>37</v>
      </c>
      <c r="F250" s="241" t="s">
        <v>1010</v>
      </c>
      <c r="G250" s="239"/>
      <c r="H250" s="242">
        <v>106.90000000000001</v>
      </c>
      <c r="I250" s="243"/>
      <c r="J250" s="239"/>
      <c r="K250" s="239"/>
      <c r="L250" s="244"/>
      <c r="M250" s="245"/>
      <c r="N250" s="246"/>
      <c r="O250" s="246"/>
      <c r="P250" s="246"/>
      <c r="Q250" s="246"/>
      <c r="R250" s="246"/>
      <c r="S250" s="246"/>
      <c r="T250" s="247"/>
      <c r="AT250" s="248" t="s">
        <v>169</v>
      </c>
      <c r="AU250" s="248" t="s">
        <v>90</v>
      </c>
      <c r="AV250" s="11" t="s">
        <v>90</v>
      </c>
      <c r="AW250" s="11" t="s">
        <v>43</v>
      </c>
      <c r="AX250" s="11" t="s">
        <v>88</v>
      </c>
      <c r="AY250" s="248" t="s">
        <v>158</v>
      </c>
    </row>
    <row r="251" s="10" customFormat="1" ht="29.88" customHeight="1">
      <c r="B251" s="207"/>
      <c r="C251" s="208"/>
      <c r="D251" s="209" t="s">
        <v>79</v>
      </c>
      <c r="E251" s="221" t="s">
        <v>627</v>
      </c>
      <c r="F251" s="221" t="s">
        <v>628</v>
      </c>
      <c r="G251" s="208"/>
      <c r="H251" s="208"/>
      <c r="I251" s="211"/>
      <c r="J251" s="222">
        <f>BK251</f>
        <v>0</v>
      </c>
      <c r="K251" s="208"/>
      <c r="L251" s="213"/>
      <c r="M251" s="214"/>
      <c r="N251" s="215"/>
      <c r="O251" s="215"/>
      <c r="P251" s="216">
        <f>SUM(P252:P267)</f>
        <v>0</v>
      </c>
      <c r="Q251" s="215"/>
      <c r="R251" s="216">
        <f>SUM(R252:R267)</f>
        <v>0</v>
      </c>
      <c r="S251" s="215"/>
      <c r="T251" s="217">
        <f>SUM(T252:T267)</f>
        <v>0</v>
      </c>
      <c r="AR251" s="218" t="s">
        <v>88</v>
      </c>
      <c r="AT251" s="219" t="s">
        <v>79</v>
      </c>
      <c r="AU251" s="219" t="s">
        <v>88</v>
      </c>
      <c r="AY251" s="218" t="s">
        <v>158</v>
      </c>
      <c r="BK251" s="220">
        <f>SUM(BK252:BK267)</f>
        <v>0</v>
      </c>
    </row>
    <row r="252" s="1" customFormat="1" ht="25.5" customHeight="1">
      <c r="B252" s="47"/>
      <c r="C252" s="223" t="s">
        <v>528</v>
      </c>
      <c r="D252" s="223" t="s">
        <v>160</v>
      </c>
      <c r="E252" s="224" t="s">
        <v>630</v>
      </c>
      <c r="F252" s="225" t="s">
        <v>631</v>
      </c>
      <c r="G252" s="226" t="s">
        <v>386</v>
      </c>
      <c r="H252" s="227">
        <v>66.203000000000003</v>
      </c>
      <c r="I252" s="228"/>
      <c r="J252" s="229">
        <f>ROUND(I252*H252,2)</f>
        <v>0</v>
      </c>
      <c r="K252" s="225" t="s">
        <v>164</v>
      </c>
      <c r="L252" s="73"/>
      <c r="M252" s="230" t="s">
        <v>37</v>
      </c>
      <c r="N252" s="231" t="s">
        <v>51</v>
      </c>
      <c r="O252" s="48"/>
      <c r="P252" s="232">
        <f>O252*H252</f>
        <v>0</v>
      </c>
      <c r="Q252" s="232">
        <v>0</v>
      </c>
      <c r="R252" s="232">
        <f>Q252*H252</f>
        <v>0</v>
      </c>
      <c r="S252" s="232">
        <v>0</v>
      </c>
      <c r="T252" s="233">
        <f>S252*H252</f>
        <v>0</v>
      </c>
      <c r="AR252" s="24" t="s">
        <v>165</v>
      </c>
      <c r="AT252" s="24" t="s">
        <v>160</v>
      </c>
      <c r="AU252" s="24" t="s">
        <v>90</v>
      </c>
      <c r="AY252" s="24" t="s">
        <v>158</v>
      </c>
      <c r="BE252" s="234">
        <f>IF(N252="základní",J252,0)</f>
        <v>0</v>
      </c>
      <c r="BF252" s="234">
        <f>IF(N252="snížená",J252,0)</f>
        <v>0</v>
      </c>
      <c r="BG252" s="234">
        <f>IF(N252="zákl. přenesená",J252,0)</f>
        <v>0</v>
      </c>
      <c r="BH252" s="234">
        <f>IF(N252="sníž. přenesená",J252,0)</f>
        <v>0</v>
      </c>
      <c r="BI252" s="234">
        <f>IF(N252="nulová",J252,0)</f>
        <v>0</v>
      </c>
      <c r="BJ252" s="24" t="s">
        <v>88</v>
      </c>
      <c r="BK252" s="234">
        <f>ROUND(I252*H252,2)</f>
        <v>0</v>
      </c>
      <c r="BL252" s="24" t="s">
        <v>165</v>
      </c>
      <c r="BM252" s="24" t="s">
        <v>1011</v>
      </c>
    </row>
    <row r="253" s="1" customFormat="1">
      <c r="B253" s="47"/>
      <c r="C253" s="75"/>
      <c r="D253" s="235" t="s">
        <v>167</v>
      </c>
      <c r="E253" s="75"/>
      <c r="F253" s="236" t="s">
        <v>633</v>
      </c>
      <c r="G253" s="75"/>
      <c r="H253" s="75"/>
      <c r="I253" s="193"/>
      <c r="J253" s="75"/>
      <c r="K253" s="75"/>
      <c r="L253" s="73"/>
      <c r="M253" s="237"/>
      <c r="N253" s="48"/>
      <c r="O253" s="48"/>
      <c r="P253" s="48"/>
      <c r="Q253" s="48"/>
      <c r="R253" s="48"/>
      <c r="S253" s="48"/>
      <c r="T253" s="96"/>
      <c r="AT253" s="24" t="s">
        <v>167</v>
      </c>
      <c r="AU253" s="24" t="s">
        <v>90</v>
      </c>
    </row>
    <row r="254" s="1" customFormat="1" ht="25.5" customHeight="1">
      <c r="B254" s="47"/>
      <c r="C254" s="223" t="s">
        <v>533</v>
      </c>
      <c r="D254" s="223" t="s">
        <v>160</v>
      </c>
      <c r="E254" s="224" t="s">
        <v>635</v>
      </c>
      <c r="F254" s="225" t="s">
        <v>636</v>
      </c>
      <c r="G254" s="226" t="s">
        <v>386</v>
      </c>
      <c r="H254" s="227">
        <v>595.827</v>
      </c>
      <c r="I254" s="228"/>
      <c r="J254" s="229">
        <f>ROUND(I254*H254,2)</f>
        <v>0</v>
      </c>
      <c r="K254" s="225" t="s">
        <v>164</v>
      </c>
      <c r="L254" s="73"/>
      <c r="M254" s="230" t="s">
        <v>37</v>
      </c>
      <c r="N254" s="231" t="s">
        <v>51</v>
      </c>
      <c r="O254" s="48"/>
      <c r="P254" s="232">
        <f>O254*H254</f>
        <v>0</v>
      </c>
      <c r="Q254" s="232">
        <v>0</v>
      </c>
      <c r="R254" s="232">
        <f>Q254*H254</f>
        <v>0</v>
      </c>
      <c r="S254" s="232">
        <v>0</v>
      </c>
      <c r="T254" s="233">
        <f>S254*H254</f>
        <v>0</v>
      </c>
      <c r="AR254" s="24" t="s">
        <v>165</v>
      </c>
      <c r="AT254" s="24" t="s">
        <v>160</v>
      </c>
      <c r="AU254" s="24" t="s">
        <v>90</v>
      </c>
      <c r="AY254" s="24" t="s">
        <v>158</v>
      </c>
      <c r="BE254" s="234">
        <f>IF(N254="základní",J254,0)</f>
        <v>0</v>
      </c>
      <c r="BF254" s="234">
        <f>IF(N254="snížená",J254,0)</f>
        <v>0</v>
      </c>
      <c r="BG254" s="234">
        <f>IF(N254="zákl. přenesená",J254,0)</f>
        <v>0</v>
      </c>
      <c r="BH254" s="234">
        <f>IF(N254="sníž. přenesená",J254,0)</f>
        <v>0</v>
      </c>
      <c r="BI254" s="234">
        <f>IF(N254="nulová",J254,0)</f>
        <v>0</v>
      </c>
      <c r="BJ254" s="24" t="s">
        <v>88</v>
      </c>
      <c r="BK254" s="234">
        <f>ROUND(I254*H254,2)</f>
        <v>0</v>
      </c>
      <c r="BL254" s="24" t="s">
        <v>165</v>
      </c>
      <c r="BM254" s="24" t="s">
        <v>1012</v>
      </c>
    </row>
    <row r="255" s="1" customFormat="1">
      <c r="B255" s="47"/>
      <c r="C255" s="75"/>
      <c r="D255" s="235" t="s">
        <v>167</v>
      </c>
      <c r="E255" s="75"/>
      <c r="F255" s="236" t="s">
        <v>633</v>
      </c>
      <c r="G255" s="75"/>
      <c r="H255" s="75"/>
      <c r="I255" s="193"/>
      <c r="J255" s="75"/>
      <c r="K255" s="75"/>
      <c r="L255" s="73"/>
      <c r="M255" s="237"/>
      <c r="N255" s="48"/>
      <c r="O255" s="48"/>
      <c r="P255" s="48"/>
      <c r="Q255" s="48"/>
      <c r="R255" s="48"/>
      <c r="S255" s="48"/>
      <c r="T255" s="96"/>
      <c r="AT255" s="24" t="s">
        <v>167</v>
      </c>
      <c r="AU255" s="24" t="s">
        <v>90</v>
      </c>
    </row>
    <row r="256" s="11" customFormat="1">
      <c r="B256" s="238"/>
      <c r="C256" s="239"/>
      <c r="D256" s="235" t="s">
        <v>169</v>
      </c>
      <c r="E256" s="239"/>
      <c r="F256" s="241" t="s">
        <v>1013</v>
      </c>
      <c r="G256" s="239"/>
      <c r="H256" s="242">
        <v>595.827</v>
      </c>
      <c r="I256" s="243"/>
      <c r="J256" s="239"/>
      <c r="K256" s="239"/>
      <c r="L256" s="244"/>
      <c r="M256" s="245"/>
      <c r="N256" s="246"/>
      <c r="O256" s="246"/>
      <c r="P256" s="246"/>
      <c r="Q256" s="246"/>
      <c r="R256" s="246"/>
      <c r="S256" s="246"/>
      <c r="T256" s="247"/>
      <c r="AT256" s="248" t="s">
        <v>169</v>
      </c>
      <c r="AU256" s="248" t="s">
        <v>90</v>
      </c>
      <c r="AV256" s="11" t="s">
        <v>90</v>
      </c>
      <c r="AW256" s="11" t="s">
        <v>6</v>
      </c>
      <c r="AX256" s="11" t="s">
        <v>88</v>
      </c>
      <c r="AY256" s="248" t="s">
        <v>158</v>
      </c>
    </row>
    <row r="257" s="1" customFormat="1" ht="16.5" customHeight="1">
      <c r="B257" s="47"/>
      <c r="C257" s="223" t="s">
        <v>537</v>
      </c>
      <c r="D257" s="223" t="s">
        <v>160</v>
      </c>
      <c r="E257" s="224" t="s">
        <v>640</v>
      </c>
      <c r="F257" s="225" t="s">
        <v>641</v>
      </c>
      <c r="G257" s="226" t="s">
        <v>386</v>
      </c>
      <c r="H257" s="227">
        <v>66.203000000000003</v>
      </c>
      <c r="I257" s="228"/>
      <c r="J257" s="229">
        <f>ROUND(I257*H257,2)</f>
        <v>0</v>
      </c>
      <c r="K257" s="225" t="s">
        <v>164</v>
      </c>
      <c r="L257" s="73"/>
      <c r="M257" s="230" t="s">
        <v>37</v>
      </c>
      <c r="N257" s="231" t="s">
        <v>51</v>
      </c>
      <c r="O257" s="48"/>
      <c r="P257" s="232">
        <f>O257*H257</f>
        <v>0</v>
      </c>
      <c r="Q257" s="232">
        <v>0</v>
      </c>
      <c r="R257" s="232">
        <f>Q257*H257</f>
        <v>0</v>
      </c>
      <c r="S257" s="232">
        <v>0</v>
      </c>
      <c r="T257" s="233">
        <f>S257*H257</f>
        <v>0</v>
      </c>
      <c r="AR257" s="24" t="s">
        <v>165</v>
      </c>
      <c r="AT257" s="24" t="s">
        <v>160</v>
      </c>
      <c r="AU257" s="24" t="s">
        <v>90</v>
      </c>
      <c r="AY257" s="24" t="s">
        <v>158</v>
      </c>
      <c r="BE257" s="234">
        <f>IF(N257="základní",J257,0)</f>
        <v>0</v>
      </c>
      <c r="BF257" s="234">
        <f>IF(N257="snížená",J257,0)</f>
        <v>0</v>
      </c>
      <c r="BG257" s="234">
        <f>IF(N257="zákl. přenesená",J257,0)</f>
        <v>0</v>
      </c>
      <c r="BH257" s="234">
        <f>IF(N257="sníž. přenesená",J257,0)</f>
        <v>0</v>
      </c>
      <c r="BI257" s="234">
        <f>IF(N257="nulová",J257,0)</f>
        <v>0</v>
      </c>
      <c r="BJ257" s="24" t="s">
        <v>88</v>
      </c>
      <c r="BK257" s="234">
        <f>ROUND(I257*H257,2)</f>
        <v>0</v>
      </c>
      <c r="BL257" s="24" t="s">
        <v>165</v>
      </c>
      <c r="BM257" s="24" t="s">
        <v>1014</v>
      </c>
    </row>
    <row r="258" s="1" customFormat="1">
      <c r="B258" s="47"/>
      <c r="C258" s="75"/>
      <c r="D258" s="235" t="s">
        <v>167</v>
      </c>
      <c r="E258" s="75"/>
      <c r="F258" s="236" t="s">
        <v>643</v>
      </c>
      <c r="G258" s="75"/>
      <c r="H258" s="75"/>
      <c r="I258" s="193"/>
      <c r="J258" s="75"/>
      <c r="K258" s="75"/>
      <c r="L258" s="73"/>
      <c r="M258" s="237"/>
      <c r="N258" s="48"/>
      <c r="O258" s="48"/>
      <c r="P258" s="48"/>
      <c r="Q258" s="48"/>
      <c r="R258" s="48"/>
      <c r="S258" s="48"/>
      <c r="T258" s="96"/>
      <c r="AT258" s="24" t="s">
        <v>167</v>
      </c>
      <c r="AU258" s="24" t="s">
        <v>90</v>
      </c>
    </row>
    <row r="259" s="1" customFormat="1" ht="16.5" customHeight="1">
      <c r="B259" s="47"/>
      <c r="C259" s="223" t="s">
        <v>542</v>
      </c>
      <c r="D259" s="223" t="s">
        <v>160</v>
      </c>
      <c r="E259" s="224" t="s">
        <v>645</v>
      </c>
      <c r="F259" s="225" t="s">
        <v>646</v>
      </c>
      <c r="G259" s="226" t="s">
        <v>386</v>
      </c>
      <c r="H259" s="227">
        <v>11.683999999999999</v>
      </c>
      <c r="I259" s="228"/>
      <c r="J259" s="229">
        <f>ROUND(I259*H259,2)</f>
        <v>0</v>
      </c>
      <c r="K259" s="225" t="s">
        <v>164</v>
      </c>
      <c r="L259" s="73"/>
      <c r="M259" s="230" t="s">
        <v>37</v>
      </c>
      <c r="N259" s="231" t="s">
        <v>51</v>
      </c>
      <c r="O259" s="48"/>
      <c r="P259" s="232">
        <f>O259*H259</f>
        <v>0</v>
      </c>
      <c r="Q259" s="232">
        <v>0</v>
      </c>
      <c r="R259" s="232">
        <f>Q259*H259</f>
        <v>0</v>
      </c>
      <c r="S259" s="232">
        <v>0</v>
      </c>
      <c r="T259" s="233">
        <f>S259*H259</f>
        <v>0</v>
      </c>
      <c r="AR259" s="24" t="s">
        <v>165</v>
      </c>
      <c r="AT259" s="24" t="s">
        <v>160</v>
      </c>
      <c r="AU259" s="24" t="s">
        <v>90</v>
      </c>
      <c r="AY259" s="24" t="s">
        <v>158</v>
      </c>
      <c r="BE259" s="234">
        <f>IF(N259="základní",J259,0)</f>
        <v>0</v>
      </c>
      <c r="BF259" s="234">
        <f>IF(N259="snížená",J259,0)</f>
        <v>0</v>
      </c>
      <c r="BG259" s="234">
        <f>IF(N259="zákl. přenesená",J259,0)</f>
        <v>0</v>
      </c>
      <c r="BH259" s="234">
        <f>IF(N259="sníž. přenesená",J259,0)</f>
        <v>0</v>
      </c>
      <c r="BI259" s="234">
        <f>IF(N259="nulová",J259,0)</f>
        <v>0</v>
      </c>
      <c r="BJ259" s="24" t="s">
        <v>88</v>
      </c>
      <c r="BK259" s="234">
        <f>ROUND(I259*H259,2)</f>
        <v>0</v>
      </c>
      <c r="BL259" s="24" t="s">
        <v>165</v>
      </c>
      <c r="BM259" s="24" t="s">
        <v>1015</v>
      </c>
    </row>
    <row r="260" s="1" customFormat="1">
      <c r="B260" s="47"/>
      <c r="C260" s="75"/>
      <c r="D260" s="235" t="s">
        <v>167</v>
      </c>
      <c r="E260" s="75"/>
      <c r="F260" s="236" t="s">
        <v>648</v>
      </c>
      <c r="G260" s="75"/>
      <c r="H260" s="75"/>
      <c r="I260" s="193"/>
      <c r="J260" s="75"/>
      <c r="K260" s="75"/>
      <c r="L260" s="73"/>
      <c r="M260" s="237"/>
      <c r="N260" s="48"/>
      <c r="O260" s="48"/>
      <c r="P260" s="48"/>
      <c r="Q260" s="48"/>
      <c r="R260" s="48"/>
      <c r="S260" s="48"/>
      <c r="T260" s="96"/>
      <c r="AT260" s="24" t="s">
        <v>167</v>
      </c>
      <c r="AU260" s="24" t="s">
        <v>90</v>
      </c>
    </row>
    <row r="261" s="11" customFormat="1">
      <c r="B261" s="238"/>
      <c r="C261" s="239"/>
      <c r="D261" s="235" t="s">
        <v>169</v>
      </c>
      <c r="E261" s="240" t="s">
        <v>37</v>
      </c>
      <c r="F261" s="241" t="s">
        <v>1016</v>
      </c>
      <c r="G261" s="239"/>
      <c r="H261" s="242">
        <v>11.683999999999999</v>
      </c>
      <c r="I261" s="243"/>
      <c r="J261" s="239"/>
      <c r="K261" s="239"/>
      <c r="L261" s="244"/>
      <c r="M261" s="245"/>
      <c r="N261" s="246"/>
      <c r="O261" s="246"/>
      <c r="P261" s="246"/>
      <c r="Q261" s="246"/>
      <c r="R261" s="246"/>
      <c r="S261" s="246"/>
      <c r="T261" s="247"/>
      <c r="AT261" s="248" t="s">
        <v>169</v>
      </c>
      <c r="AU261" s="248" t="s">
        <v>90</v>
      </c>
      <c r="AV261" s="11" t="s">
        <v>90</v>
      </c>
      <c r="AW261" s="11" t="s">
        <v>43</v>
      </c>
      <c r="AX261" s="11" t="s">
        <v>88</v>
      </c>
      <c r="AY261" s="248" t="s">
        <v>158</v>
      </c>
    </row>
    <row r="262" s="1" customFormat="1" ht="25.5" customHeight="1">
      <c r="B262" s="47"/>
      <c r="C262" s="223" t="s">
        <v>550</v>
      </c>
      <c r="D262" s="223" t="s">
        <v>160</v>
      </c>
      <c r="E262" s="224" t="s">
        <v>651</v>
      </c>
      <c r="F262" s="225" t="s">
        <v>652</v>
      </c>
      <c r="G262" s="226" t="s">
        <v>386</v>
      </c>
      <c r="H262" s="227">
        <v>23.518000000000001</v>
      </c>
      <c r="I262" s="228"/>
      <c r="J262" s="229">
        <f>ROUND(I262*H262,2)</f>
        <v>0</v>
      </c>
      <c r="K262" s="225" t="s">
        <v>164</v>
      </c>
      <c r="L262" s="73"/>
      <c r="M262" s="230" t="s">
        <v>37</v>
      </c>
      <c r="N262" s="231" t="s">
        <v>51</v>
      </c>
      <c r="O262" s="48"/>
      <c r="P262" s="232">
        <f>O262*H262</f>
        <v>0</v>
      </c>
      <c r="Q262" s="232">
        <v>0</v>
      </c>
      <c r="R262" s="232">
        <f>Q262*H262</f>
        <v>0</v>
      </c>
      <c r="S262" s="232">
        <v>0</v>
      </c>
      <c r="T262" s="233">
        <f>S262*H262</f>
        <v>0</v>
      </c>
      <c r="AR262" s="24" t="s">
        <v>165</v>
      </c>
      <c r="AT262" s="24" t="s">
        <v>160</v>
      </c>
      <c r="AU262" s="24" t="s">
        <v>90</v>
      </c>
      <c r="AY262" s="24" t="s">
        <v>158</v>
      </c>
      <c r="BE262" s="234">
        <f>IF(N262="základní",J262,0)</f>
        <v>0</v>
      </c>
      <c r="BF262" s="234">
        <f>IF(N262="snížená",J262,0)</f>
        <v>0</v>
      </c>
      <c r="BG262" s="234">
        <f>IF(N262="zákl. přenesená",J262,0)</f>
        <v>0</v>
      </c>
      <c r="BH262" s="234">
        <f>IF(N262="sníž. přenesená",J262,0)</f>
        <v>0</v>
      </c>
      <c r="BI262" s="234">
        <f>IF(N262="nulová",J262,0)</f>
        <v>0</v>
      </c>
      <c r="BJ262" s="24" t="s">
        <v>88</v>
      </c>
      <c r="BK262" s="234">
        <f>ROUND(I262*H262,2)</f>
        <v>0</v>
      </c>
      <c r="BL262" s="24" t="s">
        <v>165</v>
      </c>
      <c r="BM262" s="24" t="s">
        <v>1017</v>
      </c>
    </row>
    <row r="263" s="1" customFormat="1">
      <c r="B263" s="47"/>
      <c r="C263" s="75"/>
      <c r="D263" s="235" t="s">
        <v>167</v>
      </c>
      <c r="E263" s="75"/>
      <c r="F263" s="236" t="s">
        <v>648</v>
      </c>
      <c r="G263" s="75"/>
      <c r="H263" s="75"/>
      <c r="I263" s="193"/>
      <c r="J263" s="75"/>
      <c r="K263" s="75"/>
      <c r="L263" s="73"/>
      <c r="M263" s="237"/>
      <c r="N263" s="48"/>
      <c r="O263" s="48"/>
      <c r="P263" s="48"/>
      <c r="Q263" s="48"/>
      <c r="R263" s="48"/>
      <c r="S263" s="48"/>
      <c r="T263" s="96"/>
      <c r="AT263" s="24" t="s">
        <v>167</v>
      </c>
      <c r="AU263" s="24" t="s">
        <v>90</v>
      </c>
    </row>
    <row r="264" s="11" customFormat="1">
      <c r="B264" s="238"/>
      <c r="C264" s="239"/>
      <c r="D264" s="235" t="s">
        <v>169</v>
      </c>
      <c r="E264" s="240" t="s">
        <v>37</v>
      </c>
      <c r="F264" s="241" t="s">
        <v>1018</v>
      </c>
      <c r="G264" s="239"/>
      <c r="H264" s="242">
        <v>23.518000000000001</v>
      </c>
      <c r="I264" s="243"/>
      <c r="J264" s="239"/>
      <c r="K264" s="239"/>
      <c r="L264" s="244"/>
      <c r="M264" s="245"/>
      <c r="N264" s="246"/>
      <c r="O264" s="246"/>
      <c r="P264" s="246"/>
      <c r="Q264" s="246"/>
      <c r="R264" s="246"/>
      <c r="S264" s="246"/>
      <c r="T264" s="247"/>
      <c r="AT264" s="248" t="s">
        <v>169</v>
      </c>
      <c r="AU264" s="248" t="s">
        <v>90</v>
      </c>
      <c r="AV264" s="11" t="s">
        <v>90</v>
      </c>
      <c r="AW264" s="11" t="s">
        <v>43</v>
      </c>
      <c r="AX264" s="11" t="s">
        <v>88</v>
      </c>
      <c r="AY264" s="248" t="s">
        <v>158</v>
      </c>
    </row>
    <row r="265" s="1" customFormat="1" ht="25.5" customHeight="1">
      <c r="B265" s="47"/>
      <c r="C265" s="223" t="s">
        <v>555</v>
      </c>
      <c r="D265" s="223" t="s">
        <v>160</v>
      </c>
      <c r="E265" s="224" t="s">
        <v>656</v>
      </c>
      <c r="F265" s="225" t="s">
        <v>657</v>
      </c>
      <c r="G265" s="226" t="s">
        <v>386</v>
      </c>
      <c r="H265" s="227">
        <v>31.001000000000001</v>
      </c>
      <c r="I265" s="228"/>
      <c r="J265" s="229">
        <f>ROUND(I265*H265,2)</f>
        <v>0</v>
      </c>
      <c r="K265" s="225" t="s">
        <v>164</v>
      </c>
      <c r="L265" s="73"/>
      <c r="M265" s="230" t="s">
        <v>37</v>
      </c>
      <c r="N265" s="231" t="s">
        <v>51</v>
      </c>
      <c r="O265" s="48"/>
      <c r="P265" s="232">
        <f>O265*H265</f>
        <v>0</v>
      </c>
      <c r="Q265" s="232">
        <v>0</v>
      </c>
      <c r="R265" s="232">
        <f>Q265*H265</f>
        <v>0</v>
      </c>
      <c r="S265" s="232">
        <v>0</v>
      </c>
      <c r="T265" s="233">
        <f>S265*H265</f>
        <v>0</v>
      </c>
      <c r="AR265" s="24" t="s">
        <v>165</v>
      </c>
      <c r="AT265" s="24" t="s">
        <v>160</v>
      </c>
      <c r="AU265" s="24" t="s">
        <v>90</v>
      </c>
      <c r="AY265" s="24" t="s">
        <v>158</v>
      </c>
      <c r="BE265" s="234">
        <f>IF(N265="základní",J265,0)</f>
        <v>0</v>
      </c>
      <c r="BF265" s="234">
        <f>IF(N265="snížená",J265,0)</f>
        <v>0</v>
      </c>
      <c r="BG265" s="234">
        <f>IF(N265="zákl. přenesená",J265,0)</f>
        <v>0</v>
      </c>
      <c r="BH265" s="234">
        <f>IF(N265="sníž. přenesená",J265,0)</f>
        <v>0</v>
      </c>
      <c r="BI265" s="234">
        <f>IF(N265="nulová",J265,0)</f>
        <v>0</v>
      </c>
      <c r="BJ265" s="24" t="s">
        <v>88</v>
      </c>
      <c r="BK265" s="234">
        <f>ROUND(I265*H265,2)</f>
        <v>0</v>
      </c>
      <c r="BL265" s="24" t="s">
        <v>165</v>
      </c>
      <c r="BM265" s="24" t="s">
        <v>1019</v>
      </c>
    </row>
    <row r="266" s="1" customFormat="1">
      <c r="B266" s="47"/>
      <c r="C266" s="75"/>
      <c r="D266" s="235" t="s">
        <v>167</v>
      </c>
      <c r="E266" s="75"/>
      <c r="F266" s="236" t="s">
        <v>648</v>
      </c>
      <c r="G266" s="75"/>
      <c r="H266" s="75"/>
      <c r="I266" s="193"/>
      <c r="J266" s="75"/>
      <c r="K266" s="75"/>
      <c r="L266" s="73"/>
      <c r="M266" s="237"/>
      <c r="N266" s="48"/>
      <c r="O266" s="48"/>
      <c r="P266" s="48"/>
      <c r="Q266" s="48"/>
      <c r="R266" s="48"/>
      <c r="S266" s="48"/>
      <c r="T266" s="96"/>
      <c r="AT266" s="24" t="s">
        <v>167</v>
      </c>
      <c r="AU266" s="24" t="s">
        <v>90</v>
      </c>
    </row>
    <row r="267" s="11" customFormat="1">
      <c r="B267" s="238"/>
      <c r="C267" s="239"/>
      <c r="D267" s="235" t="s">
        <v>169</v>
      </c>
      <c r="E267" s="240" t="s">
        <v>37</v>
      </c>
      <c r="F267" s="241" t="s">
        <v>1020</v>
      </c>
      <c r="G267" s="239"/>
      <c r="H267" s="242">
        <v>31.001000000000001</v>
      </c>
      <c r="I267" s="243"/>
      <c r="J267" s="239"/>
      <c r="K267" s="239"/>
      <c r="L267" s="244"/>
      <c r="M267" s="245"/>
      <c r="N267" s="246"/>
      <c r="O267" s="246"/>
      <c r="P267" s="246"/>
      <c r="Q267" s="246"/>
      <c r="R267" s="246"/>
      <c r="S267" s="246"/>
      <c r="T267" s="247"/>
      <c r="AT267" s="248" t="s">
        <v>169</v>
      </c>
      <c r="AU267" s="248" t="s">
        <v>90</v>
      </c>
      <c r="AV267" s="11" t="s">
        <v>90</v>
      </c>
      <c r="AW267" s="11" t="s">
        <v>43</v>
      </c>
      <c r="AX267" s="11" t="s">
        <v>88</v>
      </c>
      <c r="AY267" s="248" t="s">
        <v>158</v>
      </c>
    </row>
    <row r="268" s="10" customFormat="1" ht="29.88" customHeight="1">
      <c r="B268" s="207"/>
      <c r="C268" s="208"/>
      <c r="D268" s="209" t="s">
        <v>79</v>
      </c>
      <c r="E268" s="221" t="s">
        <v>660</v>
      </c>
      <c r="F268" s="221" t="s">
        <v>661</v>
      </c>
      <c r="G268" s="208"/>
      <c r="H268" s="208"/>
      <c r="I268" s="211"/>
      <c r="J268" s="222">
        <f>BK268</f>
        <v>0</v>
      </c>
      <c r="K268" s="208"/>
      <c r="L268" s="213"/>
      <c r="M268" s="214"/>
      <c r="N268" s="215"/>
      <c r="O268" s="215"/>
      <c r="P268" s="216">
        <f>SUM(P269:P270)</f>
        <v>0</v>
      </c>
      <c r="Q268" s="215"/>
      <c r="R268" s="216">
        <f>SUM(R269:R270)</f>
        <v>0</v>
      </c>
      <c r="S268" s="215"/>
      <c r="T268" s="217">
        <f>SUM(T269:T270)</f>
        <v>0</v>
      </c>
      <c r="AR268" s="218" t="s">
        <v>88</v>
      </c>
      <c r="AT268" s="219" t="s">
        <v>79</v>
      </c>
      <c r="AU268" s="219" t="s">
        <v>88</v>
      </c>
      <c r="AY268" s="218" t="s">
        <v>158</v>
      </c>
      <c r="BK268" s="220">
        <f>SUM(BK269:BK270)</f>
        <v>0</v>
      </c>
    </row>
    <row r="269" s="1" customFormat="1" ht="38.25" customHeight="1">
      <c r="B269" s="47"/>
      <c r="C269" s="223" t="s">
        <v>560</v>
      </c>
      <c r="D269" s="223" t="s">
        <v>160</v>
      </c>
      <c r="E269" s="224" t="s">
        <v>663</v>
      </c>
      <c r="F269" s="225" t="s">
        <v>664</v>
      </c>
      <c r="G269" s="226" t="s">
        <v>386</v>
      </c>
      <c r="H269" s="227">
        <v>150.77000000000001</v>
      </c>
      <c r="I269" s="228"/>
      <c r="J269" s="229">
        <f>ROUND(I269*H269,2)</f>
        <v>0</v>
      </c>
      <c r="K269" s="225" t="s">
        <v>164</v>
      </c>
      <c r="L269" s="73"/>
      <c r="M269" s="230" t="s">
        <v>37</v>
      </c>
      <c r="N269" s="231" t="s">
        <v>51</v>
      </c>
      <c r="O269" s="48"/>
      <c r="P269" s="232">
        <f>O269*H269</f>
        <v>0</v>
      </c>
      <c r="Q269" s="232">
        <v>0</v>
      </c>
      <c r="R269" s="232">
        <f>Q269*H269</f>
        <v>0</v>
      </c>
      <c r="S269" s="232">
        <v>0</v>
      </c>
      <c r="T269" s="233">
        <f>S269*H269</f>
        <v>0</v>
      </c>
      <c r="AR269" s="24" t="s">
        <v>165</v>
      </c>
      <c r="AT269" s="24" t="s">
        <v>160</v>
      </c>
      <c r="AU269" s="24" t="s">
        <v>90</v>
      </c>
      <c r="AY269" s="24" t="s">
        <v>158</v>
      </c>
      <c r="BE269" s="234">
        <f>IF(N269="základní",J269,0)</f>
        <v>0</v>
      </c>
      <c r="BF269" s="234">
        <f>IF(N269="snížená",J269,0)</f>
        <v>0</v>
      </c>
      <c r="BG269" s="234">
        <f>IF(N269="zákl. přenesená",J269,0)</f>
        <v>0</v>
      </c>
      <c r="BH269" s="234">
        <f>IF(N269="sníž. přenesená",J269,0)</f>
        <v>0</v>
      </c>
      <c r="BI269" s="234">
        <f>IF(N269="nulová",J269,0)</f>
        <v>0</v>
      </c>
      <c r="BJ269" s="24" t="s">
        <v>88</v>
      </c>
      <c r="BK269" s="234">
        <f>ROUND(I269*H269,2)</f>
        <v>0</v>
      </c>
      <c r="BL269" s="24" t="s">
        <v>165</v>
      </c>
      <c r="BM269" s="24" t="s">
        <v>1021</v>
      </c>
    </row>
    <row r="270" s="1" customFormat="1">
      <c r="B270" s="47"/>
      <c r="C270" s="75"/>
      <c r="D270" s="235" t="s">
        <v>167</v>
      </c>
      <c r="E270" s="75"/>
      <c r="F270" s="236" t="s">
        <v>666</v>
      </c>
      <c r="G270" s="75"/>
      <c r="H270" s="75"/>
      <c r="I270" s="193"/>
      <c r="J270" s="75"/>
      <c r="K270" s="75"/>
      <c r="L270" s="73"/>
      <c r="M270" s="291"/>
      <c r="N270" s="292"/>
      <c r="O270" s="292"/>
      <c r="P270" s="292"/>
      <c r="Q270" s="292"/>
      <c r="R270" s="292"/>
      <c r="S270" s="292"/>
      <c r="T270" s="293"/>
      <c r="AT270" s="24" t="s">
        <v>167</v>
      </c>
      <c r="AU270" s="24" t="s">
        <v>90</v>
      </c>
    </row>
    <row r="271" s="1" customFormat="1" ht="6.96" customHeight="1">
      <c r="B271" s="68"/>
      <c r="C271" s="69"/>
      <c r="D271" s="69"/>
      <c r="E271" s="69"/>
      <c r="F271" s="69"/>
      <c r="G271" s="69"/>
      <c r="H271" s="69"/>
      <c r="I271" s="168"/>
      <c r="J271" s="69"/>
      <c r="K271" s="69"/>
      <c r="L271" s="73"/>
    </row>
  </sheetData>
  <sheetProtection sheet="1" autoFilter="0" formatColumns="0" formatRows="0" objects="1" scenarios="1" spinCount="100000" saltValue="hU0U0zk+F4veDqJQyeFmeU0CwzF5wW45XC/ZCMDqmtHc9NM7Ie8jJ7CmNhh8Me0YgKpaCurXxAfRkuf6n9TKAw==" hashValue="UfDqEBfCsMMbhnFeuy388dBCsuutRGVegZ1jbtoLLVLWMtCkaJD7vdRY9RcwmMXIHwxtOyFSpkaLjbga03q5PA==" algorithmName="SHA-512" password="CC35"/>
  <autoFilter ref="C84:K270"/>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7"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8"/>
      <c r="C1" s="138"/>
      <c r="D1" s="139" t="s">
        <v>1</v>
      </c>
      <c r="E1" s="138"/>
      <c r="F1" s="140" t="s">
        <v>103</v>
      </c>
      <c r="G1" s="140" t="s">
        <v>104</v>
      </c>
      <c r="H1" s="140"/>
      <c r="I1" s="141"/>
      <c r="J1" s="140" t="s">
        <v>105</v>
      </c>
      <c r="K1" s="139" t="s">
        <v>106</v>
      </c>
      <c r="L1" s="140" t="s">
        <v>107</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99</v>
      </c>
      <c r="AZ2" s="142" t="s">
        <v>1022</v>
      </c>
      <c r="BA2" s="142" t="s">
        <v>1023</v>
      </c>
      <c r="BB2" s="142" t="s">
        <v>37</v>
      </c>
      <c r="BC2" s="142" t="s">
        <v>1024</v>
      </c>
      <c r="BD2" s="142" t="s">
        <v>90</v>
      </c>
    </row>
    <row r="3" ht="6.96" customHeight="1">
      <c r="B3" s="25"/>
      <c r="C3" s="26"/>
      <c r="D3" s="26"/>
      <c r="E3" s="26"/>
      <c r="F3" s="26"/>
      <c r="G3" s="26"/>
      <c r="H3" s="26"/>
      <c r="I3" s="143"/>
      <c r="J3" s="26"/>
      <c r="K3" s="27"/>
      <c r="AT3" s="24" t="s">
        <v>90</v>
      </c>
      <c r="AZ3" s="142" t="s">
        <v>1025</v>
      </c>
      <c r="BA3" s="142" t="s">
        <v>37</v>
      </c>
      <c r="BB3" s="142" t="s">
        <v>37</v>
      </c>
      <c r="BC3" s="142" t="s">
        <v>1026</v>
      </c>
      <c r="BD3" s="142" t="s">
        <v>90</v>
      </c>
    </row>
    <row r="4" ht="36.96" customHeight="1">
      <c r="B4" s="28"/>
      <c r="C4" s="29"/>
      <c r="D4" s="30" t="s">
        <v>113</v>
      </c>
      <c r="E4" s="29"/>
      <c r="F4" s="29"/>
      <c r="G4" s="29"/>
      <c r="H4" s="29"/>
      <c r="I4" s="144"/>
      <c r="J4" s="29"/>
      <c r="K4" s="31"/>
      <c r="M4" s="32" t="s">
        <v>12</v>
      </c>
      <c r="AT4" s="24" t="s">
        <v>6</v>
      </c>
      <c r="AZ4" s="142" t="s">
        <v>1027</v>
      </c>
      <c r="BA4" s="142" t="s">
        <v>1028</v>
      </c>
      <c r="BB4" s="142" t="s">
        <v>37</v>
      </c>
      <c r="BC4" s="142" t="s">
        <v>1026</v>
      </c>
      <c r="BD4" s="142" t="s">
        <v>90</v>
      </c>
    </row>
    <row r="5" ht="6.96" customHeight="1">
      <c r="B5" s="28"/>
      <c r="C5" s="29"/>
      <c r="D5" s="29"/>
      <c r="E5" s="29"/>
      <c r="F5" s="29"/>
      <c r="G5" s="29"/>
      <c r="H5" s="29"/>
      <c r="I5" s="144"/>
      <c r="J5" s="29"/>
      <c r="K5" s="31"/>
    </row>
    <row r="6">
      <c r="B6" s="28"/>
      <c r="C6" s="29"/>
      <c r="D6" s="40" t="s">
        <v>18</v>
      </c>
      <c r="E6" s="29"/>
      <c r="F6" s="29"/>
      <c r="G6" s="29"/>
      <c r="H6" s="29"/>
      <c r="I6" s="144"/>
      <c r="J6" s="29"/>
      <c r="K6" s="31"/>
    </row>
    <row r="7" ht="16.5" customHeight="1">
      <c r="B7" s="28"/>
      <c r="C7" s="29"/>
      <c r="D7" s="29"/>
      <c r="E7" s="145" t="str">
        <f>'Rekapitulace stavby'!K6</f>
        <v>Rekonstrukce kanalizační stoky H v ul. Tůmova, Kolín</v>
      </c>
      <c r="F7" s="40"/>
      <c r="G7" s="40"/>
      <c r="H7" s="40"/>
      <c r="I7" s="144"/>
      <c r="J7" s="29"/>
      <c r="K7" s="31"/>
    </row>
    <row r="8" s="1" customFormat="1">
      <c r="B8" s="47"/>
      <c r="C8" s="48"/>
      <c r="D8" s="40" t="s">
        <v>126</v>
      </c>
      <c r="E8" s="48"/>
      <c r="F8" s="48"/>
      <c r="G8" s="48"/>
      <c r="H8" s="48"/>
      <c r="I8" s="146"/>
      <c r="J8" s="48"/>
      <c r="K8" s="52"/>
    </row>
    <row r="9" s="1" customFormat="1" ht="36.96" customHeight="1">
      <c r="B9" s="47"/>
      <c r="C9" s="48"/>
      <c r="D9" s="48"/>
      <c r="E9" s="147" t="s">
        <v>1029</v>
      </c>
      <c r="F9" s="48"/>
      <c r="G9" s="48"/>
      <c r="H9" s="48"/>
      <c r="I9" s="146"/>
      <c r="J9" s="48"/>
      <c r="K9" s="52"/>
    </row>
    <row r="10" s="1" customFormat="1">
      <c r="B10" s="47"/>
      <c r="C10" s="48"/>
      <c r="D10" s="48"/>
      <c r="E10" s="48"/>
      <c r="F10" s="48"/>
      <c r="G10" s="48"/>
      <c r="H10" s="48"/>
      <c r="I10" s="146"/>
      <c r="J10" s="48"/>
      <c r="K10" s="52"/>
    </row>
    <row r="11" s="1" customFormat="1" ht="14.4" customHeight="1">
      <c r="B11" s="47"/>
      <c r="C11" s="48"/>
      <c r="D11" s="40" t="s">
        <v>20</v>
      </c>
      <c r="E11" s="48"/>
      <c r="F11" s="35" t="s">
        <v>21</v>
      </c>
      <c r="G11" s="48"/>
      <c r="H11" s="48"/>
      <c r="I11" s="148" t="s">
        <v>22</v>
      </c>
      <c r="J11" s="35" t="s">
        <v>37</v>
      </c>
      <c r="K11" s="52"/>
    </row>
    <row r="12" s="1" customFormat="1" ht="14.4" customHeight="1">
      <c r="B12" s="47"/>
      <c r="C12" s="48"/>
      <c r="D12" s="40" t="s">
        <v>24</v>
      </c>
      <c r="E12" s="48"/>
      <c r="F12" s="35" t="s">
        <v>25</v>
      </c>
      <c r="G12" s="48"/>
      <c r="H12" s="48"/>
      <c r="I12" s="148" t="s">
        <v>26</v>
      </c>
      <c r="J12" s="149" t="str">
        <f>'Rekapitulace stavby'!AN8</f>
        <v>25. 12. 2017</v>
      </c>
      <c r="K12" s="52"/>
    </row>
    <row r="13" s="1" customFormat="1" ht="10.8" customHeight="1">
      <c r="B13" s="47"/>
      <c r="C13" s="48"/>
      <c r="D13" s="48"/>
      <c r="E13" s="48"/>
      <c r="F13" s="48"/>
      <c r="G13" s="48"/>
      <c r="H13" s="48"/>
      <c r="I13" s="146"/>
      <c r="J13" s="48"/>
      <c r="K13" s="52"/>
    </row>
    <row r="14" s="1" customFormat="1" ht="14.4" customHeight="1">
      <c r="B14" s="47"/>
      <c r="C14" s="48"/>
      <c r="D14" s="40" t="s">
        <v>32</v>
      </c>
      <c r="E14" s="48"/>
      <c r="F14" s="48"/>
      <c r="G14" s="48"/>
      <c r="H14" s="48"/>
      <c r="I14" s="148" t="s">
        <v>33</v>
      </c>
      <c r="J14" s="35" t="s">
        <v>34</v>
      </c>
      <c r="K14" s="52"/>
    </row>
    <row r="15" s="1" customFormat="1" ht="18" customHeight="1">
      <c r="B15" s="47"/>
      <c r="C15" s="48"/>
      <c r="D15" s="48"/>
      <c r="E15" s="35" t="s">
        <v>35</v>
      </c>
      <c r="F15" s="48"/>
      <c r="G15" s="48"/>
      <c r="H15" s="48"/>
      <c r="I15" s="148" t="s">
        <v>36</v>
      </c>
      <c r="J15" s="35" t="s">
        <v>37</v>
      </c>
      <c r="K15" s="52"/>
    </row>
    <row r="16" s="1" customFormat="1" ht="6.96" customHeight="1">
      <c r="B16" s="47"/>
      <c r="C16" s="48"/>
      <c r="D16" s="48"/>
      <c r="E16" s="48"/>
      <c r="F16" s="48"/>
      <c r="G16" s="48"/>
      <c r="H16" s="48"/>
      <c r="I16" s="146"/>
      <c r="J16" s="48"/>
      <c r="K16" s="52"/>
    </row>
    <row r="17" s="1" customFormat="1" ht="14.4" customHeight="1">
      <c r="B17" s="47"/>
      <c r="C17" s="48"/>
      <c r="D17" s="40" t="s">
        <v>38</v>
      </c>
      <c r="E17" s="48"/>
      <c r="F17" s="48"/>
      <c r="G17" s="48"/>
      <c r="H17" s="48"/>
      <c r="I17" s="148" t="s">
        <v>33</v>
      </c>
      <c r="J17" s="35" t="str">
        <f>IF('Rekapitulace stavby'!AN13="Vyplň údaj","",IF('Rekapitulace stavby'!AN13="","",'Rekapitulace stavby'!AN13))</f>
        <v/>
      </c>
      <c r="K17" s="52"/>
    </row>
    <row r="18" s="1" customFormat="1" ht="18" customHeight="1">
      <c r="B18" s="47"/>
      <c r="C18" s="48"/>
      <c r="D18" s="48"/>
      <c r="E18" s="35" t="str">
        <f>IF('Rekapitulace stavby'!E14="Vyplň údaj","",IF('Rekapitulace stavby'!E14="","",'Rekapitulace stavby'!E14))</f>
        <v/>
      </c>
      <c r="F18" s="48"/>
      <c r="G18" s="48"/>
      <c r="H18" s="48"/>
      <c r="I18" s="148" t="s">
        <v>36</v>
      </c>
      <c r="J18" s="35" t="str">
        <f>IF('Rekapitulace stavby'!AN14="Vyplň údaj","",IF('Rekapitulace stavby'!AN14="","",'Rekapitulace stavby'!AN14))</f>
        <v/>
      </c>
      <c r="K18" s="52"/>
    </row>
    <row r="19" s="1" customFormat="1" ht="6.96" customHeight="1">
      <c r="B19" s="47"/>
      <c r="C19" s="48"/>
      <c r="D19" s="48"/>
      <c r="E19" s="48"/>
      <c r="F19" s="48"/>
      <c r="G19" s="48"/>
      <c r="H19" s="48"/>
      <c r="I19" s="146"/>
      <c r="J19" s="48"/>
      <c r="K19" s="52"/>
    </row>
    <row r="20" s="1" customFormat="1" ht="14.4" customHeight="1">
      <c r="B20" s="47"/>
      <c r="C20" s="48"/>
      <c r="D20" s="40" t="s">
        <v>40</v>
      </c>
      <c r="E20" s="48"/>
      <c r="F20" s="48"/>
      <c r="G20" s="48"/>
      <c r="H20" s="48"/>
      <c r="I20" s="148" t="s">
        <v>33</v>
      </c>
      <c r="J20" s="35" t="s">
        <v>41</v>
      </c>
      <c r="K20" s="52"/>
    </row>
    <row r="21" s="1" customFormat="1" ht="18" customHeight="1">
      <c r="B21" s="47"/>
      <c r="C21" s="48"/>
      <c r="D21" s="48"/>
      <c r="E21" s="35" t="s">
        <v>42</v>
      </c>
      <c r="F21" s="48"/>
      <c r="G21" s="48"/>
      <c r="H21" s="48"/>
      <c r="I21" s="148" t="s">
        <v>36</v>
      </c>
      <c r="J21" s="35" t="s">
        <v>37</v>
      </c>
      <c r="K21" s="52"/>
    </row>
    <row r="22" s="1" customFormat="1" ht="6.96" customHeight="1">
      <c r="B22" s="47"/>
      <c r="C22" s="48"/>
      <c r="D22" s="48"/>
      <c r="E22" s="48"/>
      <c r="F22" s="48"/>
      <c r="G22" s="48"/>
      <c r="H22" s="48"/>
      <c r="I22" s="146"/>
      <c r="J22" s="48"/>
      <c r="K22" s="52"/>
    </row>
    <row r="23" s="1" customFormat="1" ht="14.4" customHeight="1">
      <c r="B23" s="47"/>
      <c r="C23" s="48"/>
      <c r="D23" s="40" t="s">
        <v>44</v>
      </c>
      <c r="E23" s="48"/>
      <c r="F23" s="48"/>
      <c r="G23" s="48"/>
      <c r="H23" s="48"/>
      <c r="I23" s="146"/>
      <c r="J23" s="48"/>
      <c r="K23" s="52"/>
    </row>
    <row r="24" s="6" customFormat="1" ht="16.5" customHeight="1">
      <c r="B24" s="150"/>
      <c r="C24" s="151"/>
      <c r="D24" s="151"/>
      <c r="E24" s="45" t="s">
        <v>37</v>
      </c>
      <c r="F24" s="45"/>
      <c r="G24" s="45"/>
      <c r="H24" s="45"/>
      <c r="I24" s="152"/>
      <c r="J24" s="151"/>
      <c r="K24" s="153"/>
    </row>
    <row r="25" s="1" customFormat="1" ht="6.96" customHeight="1">
      <c r="B25" s="47"/>
      <c r="C25" s="48"/>
      <c r="D25" s="48"/>
      <c r="E25" s="48"/>
      <c r="F25" s="48"/>
      <c r="G25" s="48"/>
      <c r="H25" s="48"/>
      <c r="I25" s="146"/>
      <c r="J25" s="48"/>
      <c r="K25" s="52"/>
    </row>
    <row r="26" s="1" customFormat="1" ht="6.96" customHeight="1">
      <c r="B26" s="47"/>
      <c r="C26" s="48"/>
      <c r="D26" s="107"/>
      <c r="E26" s="107"/>
      <c r="F26" s="107"/>
      <c r="G26" s="107"/>
      <c r="H26" s="107"/>
      <c r="I26" s="154"/>
      <c r="J26" s="107"/>
      <c r="K26" s="155"/>
    </row>
    <row r="27" s="1" customFormat="1" ht="25.44" customHeight="1">
      <c r="B27" s="47"/>
      <c r="C27" s="48"/>
      <c r="D27" s="156" t="s">
        <v>46</v>
      </c>
      <c r="E27" s="48"/>
      <c r="F27" s="48"/>
      <c r="G27" s="48"/>
      <c r="H27" s="48"/>
      <c r="I27" s="146"/>
      <c r="J27" s="157">
        <f>ROUND(J82,2)</f>
        <v>0</v>
      </c>
      <c r="K27" s="52"/>
    </row>
    <row r="28" s="1" customFormat="1" ht="6.96" customHeight="1">
      <c r="B28" s="47"/>
      <c r="C28" s="48"/>
      <c r="D28" s="107"/>
      <c r="E28" s="107"/>
      <c r="F28" s="107"/>
      <c r="G28" s="107"/>
      <c r="H28" s="107"/>
      <c r="I28" s="154"/>
      <c r="J28" s="107"/>
      <c r="K28" s="155"/>
    </row>
    <row r="29" s="1" customFormat="1" ht="14.4" customHeight="1">
      <c r="B29" s="47"/>
      <c r="C29" s="48"/>
      <c r="D29" s="48"/>
      <c r="E29" s="48"/>
      <c r="F29" s="53" t="s">
        <v>48</v>
      </c>
      <c r="G29" s="48"/>
      <c r="H29" s="48"/>
      <c r="I29" s="158" t="s">
        <v>47</v>
      </c>
      <c r="J29" s="53" t="s">
        <v>49</v>
      </c>
      <c r="K29" s="52"/>
    </row>
    <row r="30" s="1" customFormat="1" ht="14.4" customHeight="1">
      <c r="B30" s="47"/>
      <c r="C30" s="48"/>
      <c r="D30" s="56" t="s">
        <v>50</v>
      </c>
      <c r="E30" s="56" t="s">
        <v>51</v>
      </c>
      <c r="F30" s="159">
        <f>ROUND(SUM(BE82:BE258), 2)</f>
        <v>0</v>
      </c>
      <c r="G30" s="48"/>
      <c r="H30" s="48"/>
      <c r="I30" s="160">
        <v>0.20999999999999999</v>
      </c>
      <c r="J30" s="159">
        <f>ROUND(ROUND((SUM(BE82:BE258)), 2)*I30, 2)</f>
        <v>0</v>
      </c>
      <c r="K30" s="52"/>
    </row>
    <row r="31" s="1" customFormat="1" ht="14.4" customHeight="1">
      <c r="B31" s="47"/>
      <c r="C31" s="48"/>
      <c r="D31" s="48"/>
      <c r="E31" s="56" t="s">
        <v>52</v>
      </c>
      <c r="F31" s="159">
        <f>ROUND(SUM(BF82:BF258), 2)</f>
        <v>0</v>
      </c>
      <c r="G31" s="48"/>
      <c r="H31" s="48"/>
      <c r="I31" s="160">
        <v>0.14999999999999999</v>
      </c>
      <c r="J31" s="159">
        <f>ROUND(ROUND((SUM(BF82:BF258)), 2)*I31, 2)</f>
        <v>0</v>
      </c>
      <c r="K31" s="52"/>
    </row>
    <row r="32" hidden="1" s="1" customFormat="1" ht="14.4" customHeight="1">
      <c r="B32" s="47"/>
      <c r="C32" s="48"/>
      <c r="D32" s="48"/>
      <c r="E32" s="56" t="s">
        <v>53</v>
      </c>
      <c r="F32" s="159">
        <f>ROUND(SUM(BG82:BG258), 2)</f>
        <v>0</v>
      </c>
      <c r="G32" s="48"/>
      <c r="H32" s="48"/>
      <c r="I32" s="160">
        <v>0.20999999999999999</v>
      </c>
      <c r="J32" s="159">
        <v>0</v>
      </c>
      <c r="K32" s="52"/>
    </row>
    <row r="33" hidden="1" s="1" customFormat="1" ht="14.4" customHeight="1">
      <c r="B33" s="47"/>
      <c r="C33" s="48"/>
      <c r="D33" s="48"/>
      <c r="E33" s="56" t="s">
        <v>54</v>
      </c>
      <c r="F33" s="159">
        <f>ROUND(SUM(BH82:BH258), 2)</f>
        <v>0</v>
      </c>
      <c r="G33" s="48"/>
      <c r="H33" s="48"/>
      <c r="I33" s="160">
        <v>0.14999999999999999</v>
      </c>
      <c r="J33" s="159">
        <v>0</v>
      </c>
      <c r="K33" s="52"/>
    </row>
    <row r="34" hidden="1" s="1" customFormat="1" ht="14.4" customHeight="1">
      <c r="B34" s="47"/>
      <c r="C34" s="48"/>
      <c r="D34" s="48"/>
      <c r="E34" s="56" t="s">
        <v>55</v>
      </c>
      <c r="F34" s="159">
        <f>ROUND(SUM(BI82:BI258), 2)</f>
        <v>0</v>
      </c>
      <c r="G34" s="48"/>
      <c r="H34" s="48"/>
      <c r="I34" s="160">
        <v>0</v>
      </c>
      <c r="J34" s="159">
        <v>0</v>
      </c>
      <c r="K34" s="52"/>
    </row>
    <row r="35" s="1" customFormat="1" ht="6.96" customHeight="1">
      <c r="B35" s="47"/>
      <c r="C35" s="48"/>
      <c r="D35" s="48"/>
      <c r="E35" s="48"/>
      <c r="F35" s="48"/>
      <c r="G35" s="48"/>
      <c r="H35" s="48"/>
      <c r="I35" s="146"/>
      <c r="J35" s="48"/>
      <c r="K35" s="52"/>
    </row>
    <row r="36" s="1" customFormat="1" ht="25.44" customHeight="1">
      <c r="B36" s="47"/>
      <c r="C36" s="161"/>
      <c r="D36" s="162" t="s">
        <v>56</v>
      </c>
      <c r="E36" s="99"/>
      <c r="F36" s="99"/>
      <c r="G36" s="163" t="s">
        <v>57</v>
      </c>
      <c r="H36" s="164" t="s">
        <v>58</v>
      </c>
      <c r="I36" s="165"/>
      <c r="J36" s="166">
        <f>SUM(J27:J34)</f>
        <v>0</v>
      </c>
      <c r="K36" s="167"/>
    </row>
    <row r="37" s="1" customFormat="1" ht="14.4" customHeight="1">
      <c r="B37" s="68"/>
      <c r="C37" s="69"/>
      <c r="D37" s="69"/>
      <c r="E37" s="69"/>
      <c r="F37" s="69"/>
      <c r="G37" s="69"/>
      <c r="H37" s="69"/>
      <c r="I37" s="168"/>
      <c r="J37" s="69"/>
      <c r="K37" s="70"/>
    </row>
    <row r="41" s="1" customFormat="1" ht="6.96" customHeight="1">
      <c r="B41" s="169"/>
      <c r="C41" s="170"/>
      <c r="D41" s="170"/>
      <c r="E41" s="170"/>
      <c r="F41" s="170"/>
      <c r="G41" s="170"/>
      <c r="H41" s="170"/>
      <c r="I41" s="171"/>
      <c r="J41" s="170"/>
      <c r="K41" s="172"/>
    </row>
    <row r="42" s="1" customFormat="1" ht="36.96" customHeight="1">
      <c r="B42" s="47"/>
      <c r="C42" s="30" t="s">
        <v>128</v>
      </c>
      <c r="D42" s="48"/>
      <c r="E42" s="48"/>
      <c r="F42" s="48"/>
      <c r="G42" s="48"/>
      <c r="H42" s="48"/>
      <c r="I42" s="146"/>
      <c r="J42" s="48"/>
      <c r="K42" s="52"/>
    </row>
    <row r="43" s="1" customFormat="1" ht="6.96" customHeight="1">
      <c r="B43" s="47"/>
      <c r="C43" s="48"/>
      <c r="D43" s="48"/>
      <c r="E43" s="48"/>
      <c r="F43" s="48"/>
      <c r="G43" s="48"/>
      <c r="H43" s="48"/>
      <c r="I43" s="146"/>
      <c r="J43" s="48"/>
      <c r="K43" s="52"/>
    </row>
    <row r="44" s="1" customFormat="1" ht="14.4" customHeight="1">
      <c r="B44" s="47"/>
      <c r="C44" s="40" t="s">
        <v>18</v>
      </c>
      <c r="D44" s="48"/>
      <c r="E44" s="48"/>
      <c r="F44" s="48"/>
      <c r="G44" s="48"/>
      <c r="H44" s="48"/>
      <c r="I44" s="146"/>
      <c r="J44" s="48"/>
      <c r="K44" s="52"/>
    </row>
    <row r="45" s="1" customFormat="1" ht="16.5" customHeight="1">
      <c r="B45" s="47"/>
      <c r="C45" s="48"/>
      <c r="D45" s="48"/>
      <c r="E45" s="145" t="str">
        <f>E7</f>
        <v>Rekonstrukce kanalizační stoky H v ul. Tůmova, Kolín</v>
      </c>
      <c r="F45" s="40"/>
      <c r="G45" s="40"/>
      <c r="H45" s="40"/>
      <c r="I45" s="146"/>
      <c r="J45" s="48"/>
      <c r="K45" s="52"/>
    </row>
    <row r="46" s="1" customFormat="1" ht="14.4" customHeight="1">
      <c r="B46" s="47"/>
      <c r="C46" s="40" t="s">
        <v>126</v>
      </c>
      <c r="D46" s="48"/>
      <c r="E46" s="48"/>
      <c r="F46" s="48"/>
      <c r="G46" s="48"/>
      <c r="H46" s="48"/>
      <c r="I46" s="146"/>
      <c r="J46" s="48"/>
      <c r="K46" s="52"/>
    </row>
    <row r="47" s="1" customFormat="1" ht="17.25" customHeight="1">
      <c r="B47" s="47"/>
      <c r="C47" s="48"/>
      <c r="D47" s="48"/>
      <c r="E47" s="147" t="str">
        <f>E9</f>
        <v>SO 04 - Komunikace</v>
      </c>
      <c r="F47" s="48"/>
      <c r="G47" s="48"/>
      <c r="H47" s="48"/>
      <c r="I47" s="146"/>
      <c r="J47" s="48"/>
      <c r="K47" s="52"/>
    </row>
    <row r="48" s="1" customFormat="1" ht="6.96" customHeight="1">
      <c r="B48" s="47"/>
      <c r="C48" s="48"/>
      <c r="D48" s="48"/>
      <c r="E48" s="48"/>
      <c r="F48" s="48"/>
      <c r="G48" s="48"/>
      <c r="H48" s="48"/>
      <c r="I48" s="146"/>
      <c r="J48" s="48"/>
      <c r="K48" s="52"/>
    </row>
    <row r="49" s="1" customFormat="1" ht="18" customHeight="1">
      <c r="B49" s="47"/>
      <c r="C49" s="40" t="s">
        <v>24</v>
      </c>
      <c r="D49" s="48"/>
      <c r="E49" s="48"/>
      <c r="F49" s="35" t="str">
        <f>F12</f>
        <v>Město Kolín</v>
      </c>
      <c r="G49" s="48"/>
      <c r="H49" s="48"/>
      <c r="I49" s="148" t="s">
        <v>26</v>
      </c>
      <c r="J49" s="149" t="str">
        <f>IF(J12="","",J12)</f>
        <v>25. 12. 2017</v>
      </c>
      <c r="K49" s="52"/>
    </row>
    <row r="50" s="1" customFormat="1" ht="6.96" customHeight="1">
      <c r="B50" s="47"/>
      <c r="C50" s="48"/>
      <c r="D50" s="48"/>
      <c r="E50" s="48"/>
      <c r="F50" s="48"/>
      <c r="G50" s="48"/>
      <c r="H50" s="48"/>
      <c r="I50" s="146"/>
      <c r="J50" s="48"/>
      <c r="K50" s="52"/>
    </row>
    <row r="51" s="1" customFormat="1">
      <c r="B51" s="47"/>
      <c r="C51" s="40" t="s">
        <v>32</v>
      </c>
      <c r="D51" s="48"/>
      <c r="E51" s="48"/>
      <c r="F51" s="35" t="str">
        <f>E15</f>
        <v>Město Kolín, Karlovo nám. 78, 280 02 Kolín</v>
      </c>
      <c r="G51" s="48"/>
      <c r="H51" s="48"/>
      <c r="I51" s="148" t="s">
        <v>40</v>
      </c>
      <c r="J51" s="45" t="str">
        <f>E21</f>
        <v>LK PROJEKT s.r.o., ul.28.října 933/11, Čelákovice</v>
      </c>
      <c r="K51" s="52"/>
    </row>
    <row r="52" s="1" customFormat="1" ht="14.4" customHeight="1">
      <c r="B52" s="47"/>
      <c r="C52" s="40" t="s">
        <v>38</v>
      </c>
      <c r="D52" s="48"/>
      <c r="E52" s="48"/>
      <c r="F52" s="35" t="str">
        <f>IF(E18="","",E18)</f>
        <v/>
      </c>
      <c r="G52" s="48"/>
      <c r="H52" s="48"/>
      <c r="I52" s="146"/>
      <c r="J52" s="173"/>
      <c r="K52" s="52"/>
    </row>
    <row r="53" s="1" customFormat="1" ht="10.32" customHeight="1">
      <c r="B53" s="47"/>
      <c r="C53" s="48"/>
      <c r="D53" s="48"/>
      <c r="E53" s="48"/>
      <c r="F53" s="48"/>
      <c r="G53" s="48"/>
      <c r="H53" s="48"/>
      <c r="I53" s="146"/>
      <c r="J53" s="48"/>
      <c r="K53" s="52"/>
    </row>
    <row r="54" s="1" customFormat="1" ht="29.28" customHeight="1">
      <c r="B54" s="47"/>
      <c r="C54" s="174" t="s">
        <v>129</v>
      </c>
      <c r="D54" s="161"/>
      <c r="E54" s="161"/>
      <c r="F54" s="161"/>
      <c r="G54" s="161"/>
      <c r="H54" s="161"/>
      <c r="I54" s="175"/>
      <c r="J54" s="176" t="s">
        <v>130</v>
      </c>
      <c r="K54" s="177"/>
    </row>
    <row r="55" s="1" customFormat="1" ht="10.32" customHeight="1">
      <c r="B55" s="47"/>
      <c r="C55" s="48"/>
      <c r="D55" s="48"/>
      <c r="E55" s="48"/>
      <c r="F55" s="48"/>
      <c r="G55" s="48"/>
      <c r="H55" s="48"/>
      <c r="I55" s="146"/>
      <c r="J55" s="48"/>
      <c r="K55" s="52"/>
    </row>
    <row r="56" s="1" customFormat="1" ht="29.28" customHeight="1">
      <c r="B56" s="47"/>
      <c r="C56" s="178" t="s">
        <v>131</v>
      </c>
      <c r="D56" s="48"/>
      <c r="E56" s="48"/>
      <c r="F56" s="48"/>
      <c r="G56" s="48"/>
      <c r="H56" s="48"/>
      <c r="I56" s="146"/>
      <c r="J56" s="157">
        <f>J82</f>
        <v>0</v>
      </c>
      <c r="K56" s="52"/>
      <c r="AU56" s="24" t="s">
        <v>132</v>
      </c>
    </row>
    <row r="57" s="7" customFormat="1" ht="24.96" customHeight="1">
      <c r="B57" s="179"/>
      <c r="C57" s="180"/>
      <c r="D57" s="181" t="s">
        <v>133</v>
      </c>
      <c r="E57" s="182"/>
      <c r="F57" s="182"/>
      <c r="G57" s="182"/>
      <c r="H57" s="182"/>
      <c r="I57" s="183"/>
      <c r="J57" s="184">
        <f>J83</f>
        <v>0</v>
      </c>
      <c r="K57" s="185"/>
    </row>
    <row r="58" s="8" customFormat="1" ht="19.92" customHeight="1">
      <c r="B58" s="186"/>
      <c r="C58" s="187"/>
      <c r="D58" s="188" t="s">
        <v>134</v>
      </c>
      <c r="E58" s="189"/>
      <c r="F58" s="189"/>
      <c r="G58" s="189"/>
      <c r="H58" s="189"/>
      <c r="I58" s="190"/>
      <c r="J58" s="191">
        <f>J84</f>
        <v>0</v>
      </c>
      <c r="K58" s="192"/>
    </row>
    <row r="59" s="8" customFormat="1" ht="19.92" customHeight="1">
      <c r="B59" s="186"/>
      <c r="C59" s="187"/>
      <c r="D59" s="188" t="s">
        <v>137</v>
      </c>
      <c r="E59" s="189"/>
      <c r="F59" s="189"/>
      <c r="G59" s="189"/>
      <c r="H59" s="189"/>
      <c r="I59" s="190"/>
      <c r="J59" s="191">
        <f>J141</f>
        <v>0</v>
      </c>
      <c r="K59" s="192"/>
    </row>
    <row r="60" s="8" customFormat="1" ht="19.92" customHeight="1">
      <c r="B60" s="186"/>
      <c r="C60" s="187"/>
      <c r="D60" s="188" t="s">
        <v>139</v>
      </c>
      <c r="E60" s="189"/>
      <c r="F60" s="189"/>
      <c r="G60" s="189"/>
      <c r="H60" s="189"/>
      <c r="I60" s="190"/>
      <c r="J60" s="191">
        <f>J178</f>
        <v>0</v>
      </c>
      <c r="K60" s="192"/>
    </row>
    <row r="61" s="8" customFormat="1" ht="19.92" customHeight="1">
      <c r="B61" s="186"/>
      <c r="C61" s="187"/>
      <c r="D61" s="188" t="s">
        <v>140</v>
      </c>
      <c r="E61" s="189"/>
      <c r="F61" s="189"/>
      <c r="G61" s="189"/>
      <c r="H61" s="189"/>
      <c r="I61" s="190"/>
      <c r="J61" s="191">
        <f>J238</f>
        <v>0</v>
      </c>
      <c r="K61" s="192"/>
    </row>
    <row r="62" s="8" customFormat="1" ht="19.92" customHeight="1">
      <c r="B62" s="186"/>
      <c r="C62" s="187"/>
      <c r="D62" s="188" t="s">
        <v>141</v>
      </c>
      <c r="E62" s="189"/>
      <c r="F62" s="189"/>
      <c r="G62" s="189"/>
      <c r="H62" s="189"/>
      <c r="I62" s="190"/>
      <c r="J62" s="191">
        <f>J254</f>
        <v>0</v>
      </c>
      <c r="K62" s="192"/>
    </row>
    <row r="63" s="1" customFormat="1" ht="21.84" customHeight="1">
      <c r="B63" s="47"/>
      <c r="C63" s="48"/>
      <c r="D63" s="48"/>
      <c r="E63" s="48"/>
      <c r="F63" s="48"/>
      <c r="G63" s="48"/>
      <c r="H63" s="48"/>
      <c r="I63" s="146"/>
      <c r="J63" s="48"/>
      <c r="K63" s="52"/>
    </row>
    <row r="64" s="1" customFormat="1" ht="6.96" customHeight="1">
      <c r="B64" s="68"/>
      <c r="C64" s="69"/>
      <c r="D64" s="69"/>
      <c r="E64" s="69"/>
      <c r="F64" s="69"/>
      <c r="G64" s="69"/>
      <c r="H64" s="69"/>
      <c r="I64" s="168"/>
      <c r="J64" s="69"/>
      <c r="K64" s="70"/>
    </row>
    <row r="68" s="1" customFormat="1" ht="6.96" customHeight="1">
      <c r="B68" s="71"/>
      <c r="C68" s="72"/>
      <c r="D68" s="72"/>
      <c r="E68" s="72"/>
      <c r="F68" s="72"/>
      <c r="G68" s="72"/>
      <c r="H68" s="72"/>
      <c r="I68" s="171"/>
      <c r="J68" s="72"/>
      <c r="K68" s="72"/>
      <c r="L68" s="73"/>
    </row>
    <row r="69" s="1" customFormat="1" ht="36.96" customHeight="1">
      <c r="B69" s="47"/>
      <c r="C69" s="74" t="s">
        <v>142</v>
      </c>
      <c r="D69" s="75"/>
      <c r="E69" s="75"/>
      <c r="F69" s="75"/>
      <c r="G69" s="75"/>
      <c r="H69" s="75"/>
      <c r="I69" s="193"/>
      <c r="J69" s="75"/>
      <c r="K69" s="75"/>
      <c r="L69" s="73"/>
    </row>
    <row r="70" s="1" customFormat="1" ht="6.96" customHeight="1">
      <c r="B70" s="47"/>
      <c r="C70" s="75"/>
      <c r="D70" s="75"/>
      <c r="E70" s="75"/>
      <c r="F70" s="75"/>
      <c r="G70" s="75"/>
      <c r="H70" s="75"/>
      <c r="I70" s="193"/>
      <c r="J70" s="75"/>
      <c r="K70" s="75"/>
      <c r="L70" s="73"/>
    </row>
    <row r="71" s="1" customFormat="1" ht="14.4" customHeight="1">
      <c r="B71" s="47"/>
      <c r="C71" s="77" t="s">
        <v>18</v>
      </c>
      <c r="D71" s="75"/>
      <c r="E71" s="75"/>
      <c r="F71" s="75"/>
      <c r="G71" s="75"/>
      <c r="H71" s="75"/>
      <c r="I71" s="193"/>
      <c r="J71" s="75"/>
      <c r="K71" s="75"/>
      <c r="L71" s="73"/>
    </row>
    <row r="72" s="1" customFormat="1" ht="16.5" customHeight="1">
      <c r="B72" s="47"/>
      <c r="C72" s="75"/>
      <c r="D72" s="75"/>
      <c r="E72" s="194" t="str">
        <f>E7</f>
        <v>Rekonstrukce kanalizační stoky H v ul. Tůmova, Kolín</v>
      </c>
      <c r="F72" s="77"/>
      <c r="G72" s="77"/>
      <c r="H72" s="77"/>
      <c r="I72" s="193"/>
      <c r="J72" s="75"/>
      <c r="K72" s="75"/>
      <c r="L72" s="73"/>
    </row>
    <row r="73" s="1" customFormat="1" ht="14.4" customHeight="1">
      <c r="B73" s="47"/>
      <c r="C73" s="77" t="s">
        <v>126</v>
      </c>
      <c r="D73" s="75"/>
      <c r="E73" s="75"/>
      <c r="F73" s="75"/>
      <c r="G73" s="75"/>
      <c r="H73" s="75"/>
      <c r="I73" s="193"/>
      <c r="J73" s="75"/>
      <c r="K73" s="75"/>
      <c r="L73" s="73"/>
    </row>
    <row r="74" s="1" customFormat="1" ht="17.25" customHeight="1">
      <c r="B74" s="47"/>
      <c r="C74" s="75"/>
      <c r="D74" s="75"/>
      <c r="E74" s="83" t="str">
        <f>E9</f>
        <v>SO 04 - Komunikace</v>
      </c>
      <c r="F74" s="75"/>
      <c r="G74" s="75"/>
      <c r="H74" s="75"/>
      <c r="I74" s="193"/>
      <c r="J74" s="75"/>
      <c r="K74" s="75"/>
      <c r="L74" s="73"/>
    </row>
    <row r="75" s="1" customFormat="1" ht="6.96" customHeight="1">
      <c r="B75" s="47"/>
      <c r="C75" s="75"/>
      <c r="D75" s="75"/>
      <c r="E75" s="75"/>
      <c r="F75" s="75"/>
      <c r="G75" s="75"/>
      <c r="H75" s="75"/>
      <c r="I75" s="193"/>
      <c r="J75" s="75"/>
      <c r="K75" s="75"/>
      <c r="L75" s="73"/>
    </row>
    <row r="76" s="1" customFormat="1" ht="18" customHeight="1">
      <c r="B76" s="47"/>
      <c r="C76" s="77" t="s">
        <v>24</v>
      </c>
      <c r="D76" s="75"/>
      <c r="E76" s="75"/>
      <c r="F76" s="195" t="str">
        <f>F12</f>
        <v>Město Kolín</v>
      </c>
      <c r="G76" s="75"/>
      <c r="H76" s="75"/>
      <c r="I76" s="196" t="s">
        <v>26</v>
      </c>
      <c r="J76" s="86" t="str">
        <f>IF(J12="","",J12)</f>
        <v>25. 12. 2017</v>
      </c>
      <c r="K76" s="75"/>
      <c r="L76" s="73"/>
    </row>
    <row r="77" s="1" customFormat="1" ht="6.96" customHeight="1">
      <c r="B77" s="47"/>
      <c r="C77" s="75"/>
      <c r="D77" s="75"/>
      <c r="E77" s="75"/>
      <c r="F77" s="75"/>
      <c r="G77" s="75"/>
      <c r="H77" s="75"/>
      <c r="I77" s="193"/>
      <c r="J77" s="75"/>
      <c r="K77" s="75"/>
      <c r="L77" s="73"/>
    </row>
    <row r="78" s="1" customFormat="1">
      <c r="B78" s="47"/>
      <c r="C78" s="77" t="s">
        <v>32</v>
      </c>
      <c r="D78" s="75"/>
      <c r="E78" s="75"/>
      <c r="F78" s="195" t="str">
        <f>E15</f>
        <v>Město Kolín, Karlovo nám. 78, 280 02 Kolín</v>
      </c>
      <c r="G78" s="75"/>
      <c r="H78" s="75"/>
      <c r="I78" s="196" t="s">
        <v>40</v>
      </c>
      <c r="J78" s="195" t="str">
        <f>E21</f>
        <v>LK PROJEKT s.r.o., ul.28.října 933/11, Čelákovice</v>
      </c>
      <c r="K78" s="75"/>
      <c r="L78" s="73"/>
    </row>
    <row r="79" s="1" customFormat="1" ht="14.4" customHeight="1">
      <c r="B79" s="47"/>
      <c r="C79" s="77" t="s">
        <v>38</v>
      </c>
      <c r="D79" s="75"/>
      <c r="E79" s="75"/>
      <c r="F79" s="195" t="str">
        <f>IF(E18="","",E18)</f>
        <v/>
      </c>
      <c r="G79" s="75"/>
      <c r="H79" s="75"/>
      <c r="I79" s="193"/>
      <c r="J79" s="75"/>
      <c r="K79" s="75"/>
      <c r="L79" s="73"/>
    </row>
    <row r="80" s="1" customFormat="1" ht="10.32" customHeight="1">
      <c r="B80" s="47"/>
      <c r="C80" s="75"/>
      <c r="D80" s="75"/>
      <c r="E80" s="75"/>
      <c r="F80" s="75"/>
      <c r="G80" s="75"/>
      <c r="H80" s="75"/>
      <c r="I80" s="193"/>
      <c r="J80" s="75"/>
      <c r="K80" s="75"/>
      <c r="L80" s="73"/>
    </row>
    <row r="81" s="9" customFormat="1" ht="29.28" customHeight="1">
      <c r="B81" s="197"/>
      <c r="C81" s="198" t="s">
        <v>143</v>
      </c>
      <c r="D81" s="199" t="s">
        <v>65</v>
      </c>
      <c r="E81" s="199" t="s">
        <v>61</v>
      </c>
      <c r="F81" s="199" t="s">
        <v>144</v>
      </c>
      <c r="G81" s="199" t="s">
        <v>145</v>
      </c>
      <c r="H81" s="199" t="s">
        <v>146</v>
      </c>
      <c r="I81" s="200" t="s">
        <v>147</v>
      </c>
      <c r="J81" s="199" t="s">
        <v>130</v>
      </c>
      <c r="K81" s="201" t="s">
        <v>148</v>
      </c>
      <c r="L81" s="202"/>
      <c r="M81" s="103" t="s">
        <v>149</v>
      </c>
      <c r="N81" s="104" t="s">
        <v>50</v>
      </c>
      <c r="O81" s="104" t="s">
        <v>150</v>
      </c>
      <c r="P81" s="104" t="s">
        <v>151</v>
      </c>
      <c r="Q81" s="104" t="s">
        <v>152</v>
      </c>
      <c r="R81" s="104" t="s">
        <v>153</v>
      </c>
      <c r="S81" s="104" t="s">
        <v>154</v>
      </c>
      <c r="T81" s="105" t="s">
        <v>155</v>
      </c>
    </row>
    <row r="82" s="1" customFormat="1" ht="29.28" customHeight="1">
      <c r="B82" s="47"/>
      <c r="C82" s="109" t="s">
        <v>131</v>
      </c>
      <c r="D82" s="75"/>
      <c r="E82" s="75"/>
      <c r="F82" s="75"/>
      <c r="G82" s="75"/>
      <c r="H82" s="75"/>
      <c r="I82" s="193"/>
      <c r="J82" s="203">
        <f>BK82</f>
        <v>0</v>
      </c>
      <c r="K82" s="75"/>
      <c r="L82" s="73"/>
      <c r="M82" s="106"/>
      <c r="N82" s="107"/>
      <c r="O82" s="107"/>
      <c r="P82" s="204">
        <f>P83</f>
        <v>0</v>
      </c>
      <c r="Q82" s="107"/>
      <c r="R82" s="204">
        <f>R83</f>
        <v>107.60662382999999</v>
      </c>
      <c r="S82" s="107"/>
      <c r="T82" s="205">
        <f>T83</f>
        <v>470.89225799999997</v>
      </c>
      <c r="AT82" s="24" t="s">
        <v>79</v>
      </c>
      <c r="AU82" s="24" t="s">
        <v>132</v>
      </c>
      <c r="BK82" s="206">
        <f>BK83</f>
        <v>0</v>
      </c>
    </row>
    <row r="83" s="10" customFormat="1" ht="37.44" customHeight="1">
      <c r="B83" s="207"/>
      <c r="C83" s="208"/>
      <c r="D83" s="209" t="s">
        <v>79</v>
      </c>
      <c r="E83" s="210" t="s">
        <v>156</v>
      </c>
      <c r="F83" s="210" t="s">
        <v>157</v>
      </c>
      <c r="G83" s="208"/>
      <c r="H83" s="208"/>
      <c r="I83" s="211"/>
      <c r="J83" s="212">
        <f>BK83</f>
        <v>0</v>
      </c>
      <c r="K83" s="208"/>
      <c r="L83" s="213"/>
      <c r="M83" s="214"/>
      <c r="N83" s="215"/>
      <c r="O83" s="215"/>
      <c r="P83" s="216">
        <f>P84+P141+P178+P238+P254</f>
        <v>0</v>
      </c>
      <c r="Q83" s="215"/>
      <c r="R83" s="216">
        <f>R84+R141+R178+R238+R254</f>
        <v>107.60662382999999</v>
      </c>
      <c r="S83" s="215"/>
      <c r="T83" s="217">
        <f>T84+T141+T178+T238+T254</f>
        <v>470.89225799999997</v>
      </c>
      <c r="AR83" s="218" t="s">
        <v>88</v>
      </c>
      <c r="AT83" s="219" t="s">
        <v>79</v>
      </c>
      <c r="AU83" s="219" t="s">
        <v>80</v>
      </c>
      <c r="AY83" s="218" t="s">
        <v>158</v>
      </c>
      <c r="BK83" s="220">
        <f>BK84+BK141+BK178+BK238+BK254</f>
        <v>0</v>
      </c>
    </row>
    <row r="84" s="10" customFormat="1" ht="19.92" customHeight="1">
      <c r="B84" s="207"/>
      <c r="C84" s="208"/>
      <c r="D84" s="209" t="s">
        <v>79</v>
      </c>
      <c r="E84" s="221" t="s">
        <v>88</v>
      </c>
      <c r="F84" s="221" t="s">
        <v>159</v>
      </c>
      <c r="G84" s="208"/>
      <c r="H84" s="208"/>
      <c r="I84" s="211"/>
      <c r="J84" s="222">
        <f>BK84</f>
        <v>0</v>
      </c>
      <c r="K84" s="208"/>
      <c r="L84" s="213"/>
      <c r="M84" s="214"/>
      <c r="N84" s="215"/>
      <c r="O84" s="215"/>
      <c r="P84" s="216">
        <f>SUM(P85:P140)</f>
        <v>0</v>
      </c>
      <c r="Q84" s="215"/>
      <c r="R84" s="216">
        <f>SUM(R85:R140)</f>
        <v>0.11211843000000001</v>
      </c>
      <c r="S84" s="215"/>
      <c r="T84" s="217">
        <f>SUM(T85:T140)</f>
        <v>280.64397600000001</v>
      </c>
      <c r="AR84" s="218" t="s">
        <v>88</v>
      </c>
      <c r="AT84" s="219" t="s">
        <v>79</v>
      </c>
      <c r="AU84" s="219" t="s">
        <v>88</v>
      </c>
      <c r="AY84" s="218" t="s">
        <v>158</v>
      </c>
      <c r="BK84" s="220">
        <f>SUM(BK85:BK140)</f>
        <v>0</v>
      </c>
    </row>
    <row r="85" s="1" customFormat="1" ht="51" customHeight="1">
      <c r="B85" s="47"/>
      <c r="C85" s="223" t="s">
        <v>88</v>
      </c>
      <c r="D85" s="223" t="s">
        <v>160</v>
      </c>
      <c r="E85" s="224" t="s">
        <v>1030</v>
      </c>
      <c r="F85" s="225" t="s">
        <v>1031</v>
      </c>
      <c r="G85" s="226" t="s">
        <v>163</v>
      </c>
      <c r="H85" s="227">
        <v>375.35000000000002</v>
      </c>
      <c r="I85" s="228"/>
      <c r="J85" s="229">
        <f>ROUND(I85*H85,2)</f>
        <v>0</v>
      </c>
      <c r="K85" s="225" t="s">
        <v>164</v>
      </c>
      <c r="L85" s="73"/>
      <c r="M85" s="230" t="s">
        <v>37</v>
      </c>
      <c r="N85" s="231" t="s">
        <v>51</v>
      </c>
      <c r="O85" s="48"/>
      <c r="P85" s="232">
        <f>O85*H85</f>
        <v>0</v>
      </c>
      <c r="Q85" s="232">
        <v>0</v>
      </c>
      <c r="R85" s="232">
        <f>Q85*H85</f>
        <v>0</v>
      </c>
      <c r="S85" s="232">
        <v>0.17000000000000001</v>
      </c>
      <c r="T85" s="233">
        <f>S85*H85</f>
        <v>63.809500000000007</v>
      </c>
      <c r="AR85" s="24" t="s">
        <v>165</v>
      </c>
      <c r="AT85" s="24" t="s">
        <v>160</v>
      </c>
      <c r="AU85" s="24" t="s">
        <v>90</v>
      </c>
      <c r="AY85" s="24" t="s">
        <v>158</v>
      </c>
      <c r="BE85" s="234">
        <f>IF(N85="základní",J85,0)</f>
        <v>0</v>
      </c>
      <c r="BF85" s="234">
        <f>IF(N85="snížená",J85,0)</f>
        <v>0</v>
      </c>
      <c r="BG85" s="234">
        <f>IF(N85="zákl. přenesená",J85,0)</f>
        <v>0</v>
      </c>
      <c r="BH85" s="234">
        <f>IF(N85="sníž. přenesená",J85,0)</f>
        <v>0</v>
      </c>
      <c r="BI85" s="234">
        <f>IF(N85="nulová",J85,0)</f>
        <v>0</v>
      </c>
      <c r="BJ85" s="24" t="s">
        <v>88</v>
      </c>
      <c r="BK85" s="234">
        <f>ROUND(I85*H85,2)</f>
        <v>0</v>
      </c>
      <c r="BL85" s="24" t="s">
        <v>165</v>
      </c>
      <c r="BM85" s="24" t="s">
        <v>1032</v>
      </c>
    </row>
    <row r="86" s="1" customFormat="1">
      <c r="B86" s="47"/>
      <c r="C86" s="75"/>
      <c r="D86" s="235" t="s">
        <v>167</v>
      </c>
      <c r="E86" s="75"/>
      <c r="F86" s="236" t="s">
        <v>168</v>
      </c>
      <c r="G86" s="75"/>
      <c r="H86" s="75"/>
      <c r="I86" s="193"/>
      <c r="J86" s="75"/>
      <c r="K86" s="75"/>
      <c r="L86" s="73"/>
      <c r="M86" s="237"/>
      <c r="N86" s="48"/>
      <c r="O86" s="48"/>
      <c r="P86" s="48"/>
      <c r="Q86" s="48"/>
      <c r="R86" s="48"/>
      <c r="S86" s="48"/>
      <c r="T86" s="96"/>
      <c r="AT86" s="24" t="s">
        <v>167</v>
      </c>
      <c r="AU86" s="24" t="s">
        <v>90</v>
      </c>
    </row>
    <row r="87" s="11" customFormat="1">
      <c r="B87" s="238"/>
      <c r="C87" s="239"/>
      <c r="D87" s="235" t="s">
        <v>169</v>
      </c>
      <c r="E87" s="240" t="s">
        <v>37</v>
      </c>
      <c r="F87" s="241" t="s">
        <v>170</v>
      </c>
      <c r="G87" s="239"/>
      <c r="H87" s="242">
        <v>107.8</v>
      </c>
      <c r="I87" s="243"/>
      <c r="J87" s="239"/>
      <c r="K87" s="239"/>
      <c r="L87" s="244"/>
      <c r="M87" s="245"/>
      <c r="N87" s="246"/>
      <c r="O87" s="246"/>
      <c r="P87" s="246"/>
      <c r="Q87" s="246"/>
      <c r="R87" s="246"/>
      <c r="S87" s="246"/>
      <c r="T87" s="247"/>
      <c r="AT87" s="248" t="s">
        <v>169</v>
      </c>
      <c r="AU87" s="248" t="s">
        <v>90</v>
      </c>
      <c r="AV87" s="11" t="s">
        <v>90</v>
      </c>
      <c r="AW87" s="11" t="s">
        <v>43</v>
      </c>
      <c r="AX87" s="11" t="s">
        <v>80</v>
      </c>
      <c r="AY87" s="248" t="s">
        <v>158</v>
      </c>
    </row>
    <row r="88" s="11" customFormat="1">
      <c r="B88" s="238"/>
      <c r="C88" s="239"/>
      <c r="D88" s="235" t="s">
        <v>169</v>
      </c>
      <c r="E88" s="240" t="s">
        <v>37</v>
      </c>
      <c r="F88" s="241" t="s">
        <v>171</v>
      </c>
      <c r="G88" s="239"/>
      <c r="H88" s="242">
        <v>2.8999999999999999</v>
      </c>
      <c r="I88" s="243"/>
      <c r="J88" s="239"/>
      <c r="K88" s="239"/>
      <c r="L88" s="244"/>
      <c r="M88" s="245"/>
      <c r="N88" s="246"/>
      <c r="O88" s="246"/>
      <c r="P88" s="246"/>
      <c r="Q88" s="246"/>
      <c r="R88" s="246"/>
      <c r="S88" s="246"/>
      <c r="T88" s="247"/>
      <c r="AT88" s="248" t="s">
        <v>169</v>
      </c>
      <c r="AU88" s="248" t="s">
        <v>90</v>
      </c>
      <c r="AV88" s="11" t="s">
        <v>90</v>
      </c>
      <c r="AW88" s="11" t="s">
        <v>43</v>
      </c>
      <c r="AX88" s="11" t="s">
        <v>80</v>
      </c>
      <c r="AY88" s="248" t="s">
        <v>158</v>
      </c>
    </row>
    <row r="89" s="11" customFormat="1">
      <c r="B89" s="238"/>
      <c r="C89" s="239"/>
      <c r="D89" s="235" t="s">
        <v>169</v>
      </c>
      <c r="E89" s="240" t="s">
        <v>37</v>
      </c>
      <c r="F89" s="241" t="s">
        <v>172</v>
      </c>
      <c r="G89" s="239"/>
      <c r="H89" s="242">
        <v>1.8</v>
      </c>
      <c r="I89" s="243"/>
      <c r="J89" s="239"/>
      <c r="K89" s="239"/>
      <c r="L89" s="244"/>
      <c r="M89" s="245"/>
      <c r="N89" s="246"/>
      <c r="O89" s="246"/>
      <c r="P89" s="246"/>
      <c r="Q89" s="246"/>
      <c r="R89" s="246"/>
      <c r="S89" s="246"/>
      <c r="T89" s="247"/>
      <c r="AT89" s="248" t="s">
        <v>169</v>
      </c>
      <c r="AU89" s="248" t="s">
        <v>90</v>
      </c>
      <c r="AV89" s="11" t="s">
        <v>90</v>
      </c>
      <c r="AW89" s="11" t="s">
        <v>43</v>
      </c>
      <c r="AX89" s="11" t="s">
        <v>80</v>
      </c>
      <c r="AY89" s="248" t="s">
        <v>158</v>
      </c>
    </row>
    <row r="90" s="11" customFormat="1">
      <c r="B90" s="238"/>
      <c r="C90" s="239"/>
      <c r="D90" s="235" t="s">
        <v>169</v>
      </c>
      <c r="E90" s="240" t="s">
        <v>37</v>
      </c>
      <c r="F90" s="241" t="s">
        <v>173</v>
      </c>
      <c r="G90" s="239"/>
      <c r="H90" s="242">
        <v>1.8</v>
      </c>
      <c r="I90" s="243"/>
      <c r="J90" s="239"/>
      <c r="K90" s="239"/>
      <c r="L90" s="244"/>
      <c r="M90" s="245"/>
      <c r="N90" s="246"/>
      <c r="O90" s="246"/>
      <c r="P90" s="246"/>
      <c r="Q90" s="246"/>
      <c r="R90" s="246"/>
      <c r="S90" s="246"/>
      <c r="T90" s="247"/>
      <c r="AT90" s="248" t="s">
        <v>169</v>
      </c>
      <c r="AU90" s="248" t="s">
        <v>90</v>
      </c>
      <c r="AV90" s="11" t="s">
        <v>90</v>
      </c>
      <c r="AW90" s="11" t="s">
        <v>43</v>
      </c>
      <c r="AX90" s="11" t="s">
        <v>80</v>
      </c>
      <c r="AY90" s="248" t="s">
        <v>158</v>
      </c>
    </row>
    <row r="91" s="11" customFormat="1">
      <c r="B91" s="238"/>
      <c r="C91" s="239"/>
      <c r="D91" s="235" t="s">
        <v>169</v>
      </c>
      <c r="E91" s="240" t="s">
        <v>37</v>
      </c>
      <c r="F91" s="241" t="s">
        <v>174</v>
      </c>
      <c r="G91" s="239"/>
      <c r="H91" s="242">
        <v>54.600000000000001</v>
      </c>
      <c r="I91" s="243"/>
      <c r="J91" s="239"/>
      <c r="K91" s="239"/>
      <c r="L91" s="244"/>
      <c r="M91" s="245"/>
      <c r="N91" s="246"/>
      <c r="O91" s="246"/>
      <c r="P91" s="246"/>
      <c r="Q91" s="246"/>
      <c r="R91" s="246"/>
      <c r="S91" s="246"/>
      <c r="T91" s="247"/>
      <c r="AT91" s="248" t="s">
        <v>169</v>
      </c>
      <c r="AU91" s="248" t="s">
        <v>90</v>
      </c>
      <c r="AV91" s="11" t="s">
        <v>90</v>
      </c>
      <c r="AW91" s="11" t="s">
        <v>43</v>
      </c>
      <c r="AX91" s="11" t="s">
        <v>80</v>
      </c>
      <c r="AY91" s="248" t="s">
        <v>158</v>
      </c>
    </row>
    <row r="92" s="11" customFormat="1">
      <c r="B92" s="238"/>
      <c r="C92" s="239"/>
      <c r="D92" s="235" t="s">
        <v>169</v>
      </c>
      <c r="E92" s="240" t="s">
        <v>37</v>
      </c>
      <c r="F92" s="241" t="s">
        <v>175</v>
      </c>
      <c r="G92" s="239"/>
      <c r="H92" s="242">
        <v>1.3999999999999999</v>
      </c>
      <c r="I92" s="243"/>
      <c r="J92" s="239"/>
      <c r="K92" s="239"/>
      <c r="L92" s="244"/>
      <c r="M92" s="245"/>
      <c r="N92" s="246"/>
      <c r="O92" s="246"/>
      <c r="P92" s="246"/>
      <c r="Q92" s="246"/>
      <c r="R92" s="246"/>
      <c r="S92" s="246"/>
      <c r="T92" s="247"/>
      <c r="AT92" s="248" t="s">
        <v>169</v>
      </c>
      <c r="AU92" s="248" t="s">
        <v>90</v>
      </c>
      <c r="AV92" s="11" t="s">
        <v>90</v>
      </c>
      <c r="AW92" s="11" t="s">
        <v>43</v>
      </c>
      <c r="AX92" s="11" t="s">
        <v>80</v>
      </c>
      <c r="AY92" s="248" t="s">
        <v>158</v>
      </c>
    </row>
    <row r="93" s="11" customFormat="1">
      <c r="B93" s="238"/>
      <c r="C93" s="239"/>
      <c r="D93" s="235" t="s">
        <v>169</v>
      </c>
      <c r="E93" s="240" t="s">
        <v>37</v>
      </c>
      <c r="F93" s="241" t="s">
        <v>176</v>
      </c>
      <c r="G93" s="239"/>
      <c r="H93" s="242">
        <v>45.5</v>
      </c>
      <c r="I93" s="243"/>
      <c r="J93" s="239"/>
      <c r="K93" s="239"/>
      <c r="L93" s="244"/>
      <c r="M93" s="245"/>
      <c r="N93" s="246"/>
      <c r="O93" s="246"/>
      <c r="P93" s="246"/>
      <c r="Q93" s="246"/>
      <c r="R93" s="246"/>
      <c r="S93" s="246"/>
      <c r="T93" s="247"/>
      <c r="AT93" s="248" t="s">
        <v>169</v>
      </c>
      <c r="AU93" s="248" t="s">
        <v>90</v>
      </c>
      <c r="AV93" s="11" t="s">
        <v>90</v>
      </c>
      <c r="AW93" s="11" t="s">
        <v>43</v>
      </c>
      <c r="AX93" s="11" t="s">
        <v>80</v>
      </c>
      <c r="AY93" s="248" t="s">
        <v>158</v>
      </c>
    </row>
    <row r="94" s="11" customFormat="1">
      <c r="B94" s="238"/>
      <c r="C94" s="239"/>
      <c r="D94" s="235" t="s">
        <v>169</v>
      </c>
      <c r="E94" s="240" t="s">
        <v>37</v>
      </c>
      <c r="F94" s="241" t="s">
        <v>177</v>
      </c>
      <c r="G94" s="239"/>
      <c r="H94" s="242">
        <v>1.3999999999999999</v>
      </c>
      <c r="I94" s="243"/>
      <c r="J94" s="239"/>
      <c r="K94" s="239"/>
      <c r="L94" s="244"/>
      <c r="M94" s="245"/>
      <c r="N94" s="246"/>
      <c r="O94" s="246"/>
      <c r="P94" s="246"/>
      <c r="Q94" s="246"/>
      <c r="R94" s="246"/>
      <c r="S94" s="246"/>
      <c r="T94" s="247"/>
      <c r="AT94" s="248" t="s">
        <v>169</v>
      </c>
      <c r="AU94" s="248" t="s">
        <v>90</v>
      </c>
      <c r="AV94" s="11" t="s">
        <v>90</v>
      </c>
      <c r="AW94" s="11" t="s">
        <v>43</v>
      </c>
      <c r="AX94" s="11" t="s">
        <v>80</v>
      </c>
      <c r="AY94" s="248" t="s">
        <v>158</v>
      </c>
    </row>
    <row r="95" s="11" customFormat="1">
      <c r="B95" s="238"/>
      <c r="C95" s="239"/>
      <c r="D95" s="235" t="s">
        <v>169</v>
      </c>
      <c r="E95" s="240" t="s">
        <v>37</v>
      </c>
      <c r="F95" s="241" t="s">
        <v>178</v>
      </c>
      <c r="G95" s="239"/>
      <c r="H95" s="242">
        <v>42.25</v>
      </c>
      <c r="I95" s="243"/>
      <c r="J95" s="239"/>
      <c r="K95" s="239"/>
      <c r="L95" s="244"/>
      <c r="M95" s="245"/>
      <c r="N95" s="246"/>
      <c r="O95" s="246"/>
      <c r="P95" s="246"/>
      <c r="Q95" s="246"/>
      <c r="R95" s="246"/>
      <c r="S95" s="246"/>
      <c r="T95" s="247"/>
      <c r="AT95" s="248" t="s">
        <v>169</v>
      </c>
      <c r="AU95" s="248" t="s">
        <v>90</v>
      </c>
      <c r="AV95" s="11" t="s">
        <v>90</v>
      </c>
      <c r="AW95" s="11" t="s">
        <v>43</v>
      </c>
      <c r="AX95" s="11" t="s">
        <v>80</v>
      </c>
      <c r="AY95" s="248" t="s">
        <v>158</v>
      </c>
    </row>
    <row r="96" s="11" customFormat="1">
      <c r="B96" s="238"/>
      <c r="C96" s="239"/>
      <c r="D96" s="235" t="s">
        <v>169</v>
      </c>
      <c r="E96" s="240" t="s">
        <v>37</v>
      </c>
      <c r="F96" s="241" t="s">
        <v>179</v>
      </c>
      <c r="G96" s="239"/>
      <c r="H96" s="242">
        <v>2.7000000000000002</v>
      </c>
      <c r="I96" s="243"/>
      <c r="J96" s="239"/>
      <c r="K96" s="239"/>
      <c r="L96" s="244"/>
      <c r="M96" s="245"/>
      <c r="N96" s="246"/>
      <c r="O96" s="246"/>
      <c r="P96" s="246"/>
      <c r="Q96" s="246"/>
      <c r="R96" s="246"/>
      <c r="S96" s="246"/>
      <c r="T96" s="247"/>
      <c r="AT96" s="248" t="s">
        <v>169</v>
      </c>
      <c r="AU96" s="248" t="s">
        <v>90</v>
      </c>
      <c r="AV96" s="11" t="s">
        <v>90</v>
      </c>
      <c r="AW96" s="11" t="s">
        <v>43</v>
      </c>
      <c r="AX96" s="11" t="s">
        <v>80</v>
      </c>
      <c r="AY96" s="248" t="s">
        <v>158</v>
      </c>
    </row>
    <row r="97" s="13" customFormat="1">
      <c r="B97" s="260"/>
      <c r="C97" s="261"/>
      <c r="D97" s="235" t="s">
        <v>169</v>
      </c>
      <c r="E97" s="262" t="s">
        <v>37</v>
      </c>
      <c r="F97" s="263" t="s">
        <v>1033</v>
      </c>
      <c r="G97" s="261"/>
      <c r="H97" s="262" t="s">
        <v>37</v>
      </c>
      <c r="I97" s="264"/>
      <c r="J97" s="261"/>
      <c r="K97" s="261"/>
      <c r="L97" s="265"/>
      <c r="M97" s="266"/>
      <c r="N97" s="267"/>
      <c r="O97" s="267"/>
      <c r="P97" s="267"/>
      <c r="Q97" s="267"/>
      <c r="R97" s="267"/>
      <c r="S97" s="267"/>
      <c r="T97" s="268"/>
      <c r="AT97" s="269" t="s">
        <v>169</v>
      </c>
      <c r="AU97" s="269" t="s">
        <v>90</v>
      </c>
      <c r="AV97" s="13" t="s">
        <v>88</v>
      </c>
      <c r="AW97" s="13" t="s">
        <v>43</v>
      </c>
      <c r="AX97" s="13" t="s">
        <v>80</v>
      </c>
      <c r="AY97" s="269" t="s">
        <v>158</v>
      </c>
    </row>
    <row r="98" s="11" customFormat="1">
      <c r="B98" s="238"/>
      <c r="C98" s="239"/>
      <c r="D98" s="235" t="s">
        <v>169</v>
      </c>
      <c r="E98" s="240" t="s">
        <v>37</v>
      </c>
      <c r="F98" s="241" t="s">
        <v>691</v>
      </c>
      <c r="G98" s="239"/>
      <c r="H98" s="242">
        <v>28.5</v>
      </c>
      <c r="I98" s="243"/>
      <c r="J98" s="239"/>
      <c r="K98" s="239"/>
      <c r="L98" s="244"/>
      <c r="M98" s="245"/>
      <c r="N98" s="246"/>
      <c r="O98" s="246"/>
      <c r="P98" s="246"/>
      <c r="Q98" s="246"/>
      <c r="R98" s="246"/>
      <c r="S98" s="246"/>
      <c r="T98" s="247"/>
      <c r="AT98" s="248" t="s">
        <v>169</v>
      </c>
      <c r="AU98" s="248" t="s">
        <v>90</v>
      </c>
      <c r="AV98" s="11" t="s">
        <v>90</v>
      </c>
      <c r="AW98" s="11" t="s">
        <v>43</v>
      </c>
      <c r="AX98" s="11" t="s">
        <v>80</v>
      </c>
      <c r="AY98" s="248" t="s">
        <v>158</v>
      </c>
    </row>
    <row r="99" s="11" customFormat="1">
      <c r="B99" s="238"/>
      <c r="C99" s="239"/>
      <c r="D99" s="235" t="s">
        <v>169</v>
      </c>
      <c r="E99" s="240" t="s">
        <v>37</v>
      </c>
      <c r="F99" s="241" t="s">
        <v>692</v>
      </c>
      <c r="G99" s="239"/>
      <c r="H99" s="242">
        <v>4.7000000000000002</v>
      </c>
      <c r="I99" s="243"/>
      <c r="J99" s="239"/>
      <c r="K99" s="239"/>
      <c r="L99" s="244"/>
      <c r="M99" s="245"/>
      <c r="N99" s="246"/>
      <c r="O99" s="246"/>
      <c r="P99" s="246"/>
      <c r="Q99" s="246"/>
      <c r="R99" s="246"/>
      <c r="S99" s="246"/>
      <c r="T99" s="247"/>
      <c r="AT99" s="248" t="s">
        <v>169</v>
      </c>
      <c r="AU99" s="248" t="s">
        <v>90</v>
      </c>
      <c r="AV99" s="11" t="s">
        <v>90</v>
      </c>
      <c r="AW99" s="11" t="s">
        <v>43</v>
      </c>
      <c r="AX99" s="11" t="s">
        <v>80</v>
      </c>
      <c r="AY99" s="248" t="s">
        <v>158</v>
      </c>
    </row>
    <row r="100" s="11" customFormat="1">
      <c r="B100" s="238"/>
      <c r="C100" s="239"/>
      <c r="D100" s="235" t="s">
        <v>169</v>
      </c>
      <c r="E100" s="240" t="s">
        <v>37</v>
      </c>
      <c r="F100" s="241" t="s">
        <v>693</v>
      </c>
      <c r="G100" s="239"/>
      <c r="H100" s="242">
        <v>26.550000000000001</v>
      </c>
      <c r="I100" s="243"/>
      <c r="J100" s="239"/>
      <c r="K100" s="239"/>
      <c r="L100" s="244"/>
      <c r="M100" s="245"/>
      <c r="N100" s="246"/>
      <c r="O100" s="246"/>
      <c r="P100" s="246"/>
      <c r="Q100" s="246"/>
      <c r="R100" s="246"/>
      <c r="S100" s="246"/>
      <c r="T100" s="247"/>
      <c r="AT100" s="248" t="s">
        <v>169</v>
      </c>
      <c r="AU100" s="248" t="s">
        <v>90</v>
      </c>
      <c r="AV100" s="11" t="s">
        <v>90</v>
      </c>
      <c r="AW100" s="11" t="s">
        <v>43</v>
      </c>
      <c r="AX100" s="11" t="s">
        <v>80</v>
      </c>
      <c r="AY100" s="248" t="s">
        <v>158</v>
      </c>
    </row>
    <row r="101" s="13" customFormat="1">
      <c r="B101" s="260"/>
      <c r="C101" s="261"/>
      <c r="D101" s="235" t="s">
        <v>169</v>
      </c>
      <c r="E101" s="262" t="s">
        <v>37</v>
      </c>
      <c r="F101" s="263" t="s">
        <v>1034</v>
      </c>
      <c r="G101" s="261"/>
      <c r="H101" s="262" t="s">
        <v>37</v>
      </c>
      <c r="I101" s="264"/>
      <c r="J101" s="261"/>
      <c r="K101" s="261"/>
      <c r="L101" s="265"/>
      <c r="M101" s="266"/>
      <c r="N101" s="267"/>
      <c r="O101" s="267"/>
      <c r="P101" s="267"/>
      <c r="Q101" s="267"/>
      <c r="R101" s="267"/>
      <c r="S101" s="267"/>
      <c r="T101" s="268"/>
      <c r="AT101" s="269" t="s">
        <v>169</v>
      </c>
      <c r="AU101" s="269" t="s">
        <v>90</v>
      </c>
      <c r="AV101" s="13" t="s">
        <v>88</v>
      </c>
      <c r="AW101" s="13" t="s">
        <v>43</v>
      </c>
      <c r="AX101" s="13" t="s">
        <v>80</v>
      </c>
      <c r="AY101" s="269" t="s">
        <v>158</v>
      </c>
    </row>
    <row r="102" s="11" customFormat="1">
      <c r="B102" s="238"/>
      <c r="C102" s="239"/>
      <c r="D102" s="235" t="s">
        <v>169</v>
      </c>
      <c r="E102" s="240" t="s">
        <v>37</v>
      </c>
      <c r="F102" s="241" t="s">
        <v>896</v>
      </c>
      <c r="G102" s="239"/>
      <c r="H102" s="242">
        <v>53.450000000000003</v>
      </c>
      <c r="I102" s="243"/>
      <c r="J102" s="239"/>
      <c r="K102" s="239"/>
      <c r="L102" s="244"/>
      <c r="M102" s="245"/>
      <c r="N102" s="246"/>
      <c r="O102" s="246"/>
      <c r="P102" s="246"/>
      <c r="Q102" s="246"/>
      <c r="R102" s="246"/>
      <c r="S102" s="246"/>
      <c r="T102" s="247"/>
      <c r="AT102" s="248" t="s">
        <v>169</v>
      </c>
      <c r="AU102" s="248" t="s">
        <v>90</v>
      </c>
      <c r="AV102" s="11" t="s">
        <v>90</v>
      </c>
      <c r="AW102" s="11" t="s">
        <v>43</v>
      </c>
      <c r="AX102" s="11" t="s">
        <v>80</v>
      </c>
      <c r="AY102" s="248" t="s">
        <v>158</v>
      </c>
    </row>
    <row r="103" s="12" customFormat="1">
      <c r="B103" s="249"/>
      <c r="C103" s="250"/>
      <c r="D103" s="235" t="s">
        <v>169</v>
      </c>
      <c r="E103" s="251" t="s">
        <v>1027</v>
      </c>
      <c r="F103" s="252" t="s">
        <v>180</v>
      </c>
      <c r="G103" s="250"/>
      <c r="H103" s="253">
        <v>375.35000000000002</v>
      </c>
      <c r="I103" s="254"/>
      <c r="J103" s="250"/>
      <c r="K103" s="250"/>
      <c r="L103" s="255"/>
      <c r="M103" s="256"/>
      <c r="N103" s="257"/>
      <c r="O103" s="257"/>
      <c r="P103" s="257"/>
      <c r="Q103" s="257"/>
      <c r="R103" s="257"/>
      <c r="S103" s="257"/>
      <c r="T103" s="258"/>
      <c r="AT103" s="259" t="s">
        <v>169</v>
      </c>
      <c r="AU103" s="259" t="s">
        <v>90</v>
      </c>
      <c r="AV103" s="12" t="s">
        <v>165</v>
      </c>
      <c r="AW103" s="12" t="s">
        <v>43</v>
      </c>
      <c r="AX103" s="12" t="s">
        <v>88</v>
      </c>
      <c r="AY103" s="259" t="s">
        <v>158</v>
      </c>
    </row>
    <row r="104" s="1" customFormat="1" ht="38.25" customHeight="1">
      <c r="B104" s="47"/>
      <c r="C104" s="223" t="s">
        <v>90</v>
      </c>
      <c r="D104" s="223" t="s">
        <v>160</v>
      </c>
      <c r="E104" s="224" t="s">
        <v>1035</v>
      </c>
      <c r="F104" s="225" t="s">
        <v>1036</v>
      </c>
      <c r="G104" s="226" t="s">
        <v>163</v>
      </c>
      <c r="H104" s="227">
        <v>216.12000000000001</v>
      </c>
      <c r="I104" s="228"/>
      <c r="J104" s="229">
        <f>ROUND(I104*H104,2)</f>
        <v>0</v>
      </c>
      <c r="K104" s="225" t="s">
        <v>164</v>
      </c>
      <c r="L104" s="73"/>
      <c r="M104" s="230" t="s">
        <v>37</v>
      </c>
      <c r="N104" s="231" t="s">
        <v>51</v>
      </c>
      <c r="O104" s="48"/>
      <c r="P104" s="232">
        <f>O104*H104</f>
        <v>0</v>
      </c>
      <c r="Q104" s="232">
        <v>6.9999999999999994E-05</v>
      </c>
      <c r="R104" s="232">
        <f>Q104*H104</f>
        <v>0.015128399999999998</v>
      </c>
      <c r="S104" s="232">
        <v>0.128</v>
      </c>
      <c r="T104" s="233">
        <f>S104*H104</f>
        <v>27.663360000000001</v>
      </c>
      <c r="AR104" s="24" t="s">
        <v>165</v>
      </c>
      <c r="AT104" s="24" t="s">
        <v>160</v>
      </c>
      <c r="AU104" s="24" t="s">
        <v>90</v>
      </c>
      <c r="AY104" s="24" t="s">
        <v>158</v>
      </c>
      <c r="BE104" s="234">
        <f>IF(N104="základní",J104,0)</f>
        <v>0</v>
      </c>
      <c r="BF104" s="234">
        <f>IF(N104="snížená",J104,0)</f>
        <v>0</v>
      </c>
      <c r="BG104" s="234">
        <f>IF(N104="zákl. přenesená",J104,0)</f>
        <v>0</v>
      </c>
      <c r="BH104" s="234">
        <f>IF(N104="sníž. přenesená",J104,0)</f>
        <v>0</v>
      </c>
      <c r="BI104" s="234">
        <f>IF(N104="nulová",J104,0)</f>
        <v>0</v>
      </c>
      <c r="BJ104" s="24" t="s">
        <v>88</v>
      </c>
      <c r="BK104" s="234">
        <f>ROUND(I104*H104,2)</f>
        <v>0</v>
      </c>
      <c r="BL104" s="24" t="s">
        <v>165</v>
      </c>
      <c r="BM104" s="24" t="s">
        <v>1037</v>
      </c>
    </row>
    <row r="105" s="1" customFormat="1">
      <c r="B105" s="47"/>
      <c r="C105" s="75"/>
      <c r="D105" s="235" t="s">
        <v>167</v>
      </c>
      <c r="E105" s="75"/>
      <c r="F105" s="236" t="s">
        <v>1038</v>
      </c>
      <c r="G105" s="75"/>
      <c r="H105" s="75"/>
      <c r="I105" s="193"/>
      <c r="J105" s="75"/>
      <c r="K105" s="75"/>
      <c r="L105" s="73"/>
      <c r="M105" s="237"/>
      <c r="N105" s="48"/>
      <c r="O105" s="48"/>
      <c r="P105" s="48"/>
      <c r="Q105" s="48"/>
      <c r="R105" s="48"/>
      <c r="S105" s="48"/>
      <c r="T105" s="96"/>
      <c r="AT105" s="24" t="s">
        <v>167</v>
      </c>
      <c r="AU105" s="24" t="s">
        <v>90</v>
      </c>
    </row>
    <row r="106" s="11" customFormat="1">
      <c r="B106" s="238"/>
      <c r="C106" s="239"/>
      <c r="D106" s="235" t="s">
        <v>169</v>
      </c>
      <c r="E106" s="240" t="s">
        <v>37</v>
      </c>
      <c r="F106" s="241" t="s">
        <v>1039</v>
      </c>
      <c r="G106" s="239"/>
      <c r="H106" s="242">
        <v>24.300000000000001</v>
      </c>
      <c r="I106" s="243"/>
      <c r="J106" s="239"/>
      <c r="K106" s="239"/>
      <c r="L106" s="244"/>
      <c r="M106" s="245"/>
      <c r="N106" s="246"/>
      <c r="O106" s="246"/>
      <c r="P106" s="246"/>
      <c r="Q106" s="246"/>
      <c r="R106" s="246"/>
      <c r="S106" s="246"/>
      <c r="T106" s="247"/>
      <c r="AT106" s="248" t="s">
        <v>169</v>
      </c>
      <c r="AU106" s="248" t="s">
        <v>90</v>
      </c>
      <c r="AV106" s="11" t="s">
        <v>90</v>
      </c>
      <c r="AW106" s="11" t="s">
        <v>43</v>
      </c>
      <c r="AX106" s="11" t="s">
        <v>80</v>
      </c>
      <c r="AY106" s="248" t="s">
        <v>158</v>
      </c>
    </row>
    <row r="107" s="11" customFormat="1">
      <c r="B107" s="238"/>
      <c r="C107" s="239"/>
      <c r="D107" s="235" t="s">
        <v>169</v>
      </c>
      <c r="E107" s="240" t="s">
        <v>37</v>
      </c>
      <c r="F107" s="241" t="s">
        <v>1040</v>
      </c>
      <c r="G107" s="239"/>
      <c r="H107" s="242">
        <v>15.9</v>
      </c>
      <c r="I107" s="243"/>
      <c r="J107" s="239"/>
      <c r="K107" s="239"/>
      <c r="L107" s="244"/>
      <c r="M107" s="245"/>
      <c r="N107" s="246"/>
      <c r="O107" s="246"/>
      <c r="P107" s="246"/>
      <c r="Q107" s="246"/>
      <c r="R107" s="246"/>
      <c r="S107" s="246"/>
      <c r="T107" s="247"/>
      <c r="AT107" s="248" t="s">
        <v>169</v>
      </c>
      <c r="AU107" s="248" t="s">
        <v>90</v>
      </c>
      <c r="AV107" s="11" t="s">
        <v>90</v>
      </c>
      <c r="AW107" s="11" t="s">
        <v>43</v>
      </c>
      <c r="AX107" s="11" t="s">
        <v>80</v>
      </c>
      <c r="AY107" s="248" t="s">
        <v>158</v>
      </c>
    </row>
    <row r="108" s="11" customFormat="1">
      <c r="B108" s="238"/>
      <c r="C108" s="239"/>
      <c r="D108" s="235" t="s">
        <v>169</v>
      </c>
      <c r="E108" s="240" t="s">
        <v>37</v>
      </c>
      <c r="F108" s="241" t="s">
        <v>1041</v>
      </c>
      <c r="G108" s="239"/>
      <c r="H108" s="242">
        <v>28.800000000000001</v>
      </c>
      <c r="I108" s="243"/>
      <c r="J108" s="239"/>
      <c r="K108" s="239"/>
      <c r="L108" s="244"/>
      <c r="M108" s="245"/>
      <c r="N108" s="246"/>
      <c r="O108" s="246"/>
      <c r="P108" s="246"/>
      <c r="Q108" s="246"/>
      <c r="R108" s="246"/>
      <c r="S108" s="246"/>
      <c r="T108" s="247"/>
      <c r="AT108" s="248" t="s">
        <v>169</v>
      </c>
      <c r="AU108" s="248" t="s">
        <v>90</v>
      </c>
      <c r="AV108" s="11" t="s">
        <v>90</v>
      </c>
      <c r="AW108" s="11" t="s">
        <v>43</v>
      </c>
      <c r="AX108" s="11" t="s">
        <v>80</v>
      </c>
      <c r="AY108" s="248" t="s">
        <v>158</v>
      </c>
    </row>
    <row r="109" s="11" customFormat="1">
      <c r="B109" s="238"/>
      <c r="C109" s="239"/>
      <c r="D109" s="235" t="s">
        <v>169</v>
      </c>
      <c r="E109" s="240" t="s">
        <v>37</v>
      </c>
      <c r="F109" s="241" t="s">
        <v>1042</v>
      </c>
      <c r="G109" s="239"/>
      <c r="H109" s="242">
        <v>23.100000000000001</v>
      </c>
      <c r="I109" s="243"/>
      <c r="J109" s="239"/>
      <c r="K109" s="239"/>
      <c r="L109" s="244"/>
      <c r="M109" s="245"/>
      <c r="N109" s="246"/>
      <c r="O109" s="246"/>
      <c r="P109" s="246"/>
      <c r="Q109" s="246"/>
      <c r="R109" s="246"/>
      <c r="S109" s="246"/>
      <c r="T109" s="247"/>
      <c r="AT109" s="248" t="s">
        <v>169</v>
      </c>
      <c r="AU109" s="248" t="s">
        <v>90</v>
      </c>
      <c r="AV109" s="11" t="s">
        <v>90</v>
      </c>
      <c r="AW109" s="11" t="s">
        <v>43</v>
      </c>
      <c r="AX109" s="11" t="s">
        <v>80</v>
      </c>
      <c r="AY109" s="248" t="s">
        <v>158</v>
      </c>
    </row>
    <row r="110" s="11" customFormat="1">
      <c r="B110" s="238"/>
      <c r="C110" s="239"/>
      <c r="D110" s="235" t="s">
        <v>169</v>
      </c>
      <c r="E110" s="240" t="s">
        <v>37</v>
      </c>
      <c r="F110" s="241" t="s">
        <v>1043</v>
      </c>
      <c r="G110" s="239"/>
      <c r="H110" s="242">
        <v>30</v>
      </c>
      <c r="I110" s="243"/>
      <c r="J110" s="239"/>
      <c r="K110" s="239"/>
      <c r="L110" s="244"/>
      <c r="M110" s="245"/>
      <c r="N110" s="246"/>
      <c r="O110" s="246"/>
      <c r="P110" s="246"/>
      <c r="Q110" s="246"/>
      <c r="R110" s="246"/>
      <c r="S110" s="246"/>
      <c r="T110" s="247"/>
      <c r="AT110" s="248" t="s">
        <v>169</v>
      </c>
      <c r="AU110" s="248" t="s">
        <v>90</v>
      </c>
      <c r="AV110" s="11" t="s">
        <v>90</v>
      </c>
      <c r="AW110" s="11" t="s">
        <v>43</v>
      </c>
      <c r="AX110" s="11" t="s">
        <v>80</v>
      </c>
      <c r="AY110" s="248" t="s">
        <v>158</v>
      </c>
    </row>
    <row r="111" s="11" customFormat="1">
      <c r="B111" s="238"/>
      <c r="C111" s="239"/>
      <c r="D111" s="235" t="s">
        <v>169</v>
      </c>
      <c r="E111" s="240" t="s">
        <v>37</v>
      </c>
      <c r="F111" s="241" t="s">
        <v>1044</v>
      </c>
      <c r="G111" s="239"/>
      <c r="H111" s="242">
        <v>23.399999999999999</v>
      </c>
      <c r="I111" s="243"/>
      <c r="J111" s="239"/>
      <c r="K111" s="239"/>
      <c r="L111" s="244"/>
      <c r="M111" s="245"/>
      <c r="N111" s="246"/>
      <c r="O111" s="246"/>
      <c r="P111" s="246"/>
      <c r="Q111" s="246"/>
      <c r="R111" s="246"/>
      <c r="S111" s="246"/>
      <c r="T111" s="247"/>
      <c r="AT111" s="248" t="s">
        <v>169</v>
      </c>
      <c r="AU111" s="248" t="s">
        <v>90</v>
      </c>
      <c r="AV111" s="11" t="s">
        <v>90</v>
      </c>
      <c r="AW111" s="11" t="s">
        <v>43</v>
      </c>
      <c r="AX111" s="11" t="s">
        <v>80</v>
      </c>
      <c r="AY111" s="248" t="s">
        <v>158</v>
      </c>
    </row>
    <row r="112" s="11" customFormat="1">
      <c r="B112" s="238"/>
      <c r="C112" s="239"/>
      <c r="D112" s="235" t="s">
        <v>169</v>
      </c>
      <c r="E112" s="240" t="s">
        <v>37</v>
      </c>
      <c r="F112" s="241" t="s">
        <v>1045</v>
      </c>
      <c r="G112" s="239"/>
      <c r="H112" s="242">
        <v>2.7000000000000002</v>
      </c>
      <c r="I112" s="243"/>
      <c r="J112" s="239"/>
      <c r="K112" s="239"/>
      <c r="L112" s="244"/>
      <c r="M112" s="245"/>
      <c r="N112" s="246"/>
      <c r="O112" s="246"/>
      <c r="P112" s="246"/>
      <c r="Q112" s="246"/>
      <c r="R112" s="246"/>
      <c r="S112" s="246"/>
      <c r="T112" s="247"/>
      <c r="AT112" s="248" t="s">
        <v>169</v>
      </c>
      <c r="AU112" s="248" t="s">
        <v>90</v>
      </c>
      <c r="AV112" s="11" t="s">
        <v>90</v>
      </c>
      <c r="AW112" s="11" t="s">
        <v>43</v>
      </c>
      <c r="AX112" s="11" t="s">
        <v>80</v>
      </c>
      <c r="AY112" s="248" t="s">
        <v>158</v>
      </c>
    </row>
    <row r="113" s="13" customFormat="1">
      <c r="B113" s="260"/>
      <c r="C113" s="261"/>
      <c r="D113" s="235" t="s">
        <v>169</v>
      </c>
      <c r="E113" s="262" t="s">
        <v>37</v>
      </c>
      <c r="F113" s="263" t="s">
        <v>1033</v>
      </c>
      <c r="G113" s="261"/>
      <c r="H113" s="262" t="s">
        <v>37</v>
      </c>
      <c r="I113" s="264"/>
      <c r="J113" s="261"/>
      <c r="K113" s="261"/>
      <c r="L113" s="265"/>
      <c r="M113" s="266"/>
      <c r="N113" s="267"/>
      <c r="O113" s="267"/>
      <c r="P113" s="267"/>
      <c r="Q113" s="267"/>
      <c r="R113" s="267"/>
      <c r="S113" s="267"/>
      <c r="T113" s="268"/>
      <c r="AT113" s="269" t="s">
        <v>169</v>
      </c>
      <c r="AU113" s="269" t="s">
        <v>90</v>
      </c>
      <c r="AV113" s="13" t="s">
        <v>88</v>
      </c>
      <c r="AW113" s="13" t="s">
        <v>43</v>
      </c>
      <c r="AX113" s="13" t="s">
        <v>80</v>
      </c>
      <c r="AY113" s="269" t="s">
        <v>158</v>
      </c>
    </row>
    <row r="114" s="11" customFormat="1">
      <c r="B114" s="238"/>
      <c r="C114" s="239"/>
      <c r="D114" s="235" t="s">
        <v>169</v>
      </c>
      <c r="E114" s="240" t="s">
        <v>37</v>
      </c>
      <c r="F114" s="241" t="s">
        <v>1046</v>
      </c>
      <c r="G114" s="239"/>
      <c r="H114" s="242">
        <v>17.100000000000001</v>
      </c>
      <c r="I114" s="243"/>
      <c r="J114" s="239"/>
      <c r="K114" s="239"/>
      <c r="L114" s="244"/>
      <c r="M114" s="245"/>
      <c r="N114" s="246"/>
      <c r="O114" s="246"/>
      <c r="P114" s="246"/>
      <c r="Q114" s="246"/>
      <c r="R114" s="246"/>
      <c r="S114" s="246"/>
      <c r="T114" s="247"/>
      <c r="AT114" s="248" t="s">
        <v>169</v>
      </c>
      <c r="AU114" s="248" t="s">
        <v>90</v>
      </c>
      <c r="AV114" s="11" t="s">
        <v>90</v>
      </c>
      <c r="AW114" s="11" t="s">
        <v>43</v>
      </c>
      <c r="AX114" s="11" t="s">
        <v>80</v>
      </c>
      <c r="AY114" s="248" t="s">
        <v>158</v>
      </c>
    </row>
    <row r="115" s="11" customFormat="1">
      <c r="B115" s="238"/>
      <c r="C115" s="239"/>
      <c r="D115" s="235" t="s">
        <v>169</v>
      </c>
      <c r="E115" s="240" t="s">
        <v>37</v>
      </c>
      <c r="F115" s="241" t="s">
        <v>1047</v>
      </c>
      <c r="G115" s="239"/>
      <c r="H115" s="242">
        <v>2.8199999999999998</v>
      </c>
      <c r="I115" s="243"/>
      <c r="J115" s="239"/>
      <c r="K115" s="239"/>
      <c r="L115" s="244"/>
      <c r="M115" s="245"/>
      <c r="N115" s="246"/>
      <c r="O115" s="246"/>
      <c r="P115" s="246"/>
      <c r="Q115" s="246"/>
      <c r="R115" s="246"/>
      <c r="S115" s="246"/>
      <c r="T115" s="247"/>
      <c r="AT115" s="248" t="s">
        <v>169</v>
      </c>
      <c r="AU115" s="248" t="s">
        <v>90</v>
      </c>
      <c r="AV115" s="11" t="s">
        <v>90</v>
      </c>
      <c r="AW115" s="11" t="s">
        <v>43</v>
      </c>
      <c r="AX115" s="11" t="s">
        <v>80</v>
      </c>
      <c r="AY115" s="248" t="s">
        <v>158</v>
      </c>
    </row>
    <row r="116" s="11" customFormat="1">
      <c r="B116" s="238"/>
      <c r="C116" s="239"/>
      <c r="D116" s="235" t="s">
        <v>169</v>
      </c>
      <c r="E116" s="240" t="s">
        <v>37</v>
      </c>
      <c r="F116" s="241" t="s">
        <v>1048</v>
      </c>
      <c r="G116" s="239"/>
      <c r="H116" s="242">
        <v>15.93</v>
      </c>
      <c r="I116" s="243"/>
      <c r="J116" s="239"/>
      <c r="K116" s="239"/>
      <c r="L116" s="244"/>
      <c r="M116" s="245"/>
      <c r="N116" s="246"/>
      <c r="O116" s="246"/>
      <c r="P116" s="246"/>
      <c r="Q116" s="246"/>
      <c r="R116" s="246"/>
      <c r="S116" s="246"/>
      <c r="T116" s="247"/>
      <c r="AT116" s="248" t="s">
        <v>169</v>
      </c>
      <c r="AU116" s="248" t="s">
        <v>90</v>
      </c>
      <c r="AV116" s="11" t="s">
        <v>90</v>
      </c>
      <c r="AW116" s="11" t="s">
        <v>43</v>
      </c>
      <c r="AX116" s="11" t="s">
        <v>80</v>
      </c>
      <c r="AY116" s="248" t="s">
        <v>158</v>
      </c>
    </row>
    <row r="117" s="13" customFormat="1">
      <c r="B117" s="260"/>
      <c r="C117" s="261"/>
      <c r="D117" s="235" t="s">
        <v>169</v>
      </c>
      <c r="E117" s="262" t="s">
        <v>37</v>
      </c>
      <c r="F117" s="263" t="s">
        <v>1034</v>
      </c>
      <c r="G117" s="261"/>
      <c r="H117" s="262" t="s">
        <v>37</v>
      </c>
      <c r="I117" s="264"/>
      <c r="J117" s="261"/>
      <c r="K117" s="261"/>
      <c r="L117" s="265"/>
      <c r="M117" s="266"/>
      <c r="N117" s="267"/>
      <c r="O117" s="267"/>
      <c r="P117" s="267"/>
      <c r="Q117" s="267"/>
      <c r="R117" s="267"/>
      <c r="S117" s="267"/>
      <c r="T117" s="268"/>
      <c r="AT117" s="269" t="s">
        <v>169</v>
      </c>
      <c r="AU117" s="269" t="s">
        <v>90</v>
      </c>
      <c r="AV117" s="13" t="s">
        <v>88</v>
      </c>
      <c r="AW117" s="13" t="s">
        <v>43</v>
      </c>
      <c r="AX117" s="13" t="s">
        <v>80</v>
      </c>
      <c r="AY117" s="269" t="s">
        <v>158</v>
      </c>
    </row>
    <row r="118" s="11" customFormat="1">
      <c r="B118" s="238"/>
      <c r="C118" s="239"/>
      <c r="D118" s="235" t="s">
        <v>169</v>
      </c>
      <c r="E118" s="240" t="s">
        <v>37</v>
      </c>
      <c r="F118" s="241" t="s">
        <v>1049</v>
      </c>
      <c r="G118" s="239"/>
      <c r="H118" s="242">
        <v>32.07</v>
      </c>
      <c r="I118" s="243"/>
      <c r="J118" s="239"/>
      <c r="K118" s="239"/>
      <c r="L118" s="244"/>
      <c r="M118" s="245"/>
      <c r="N118" s="246"/>
      <c r="O118" s="246"/>
      <c r="P118" s="246"/>
      <c r="Q118" s="246"/>
      <c r="R118" s="246"/>
      <c r="S118" s="246"/>
      <c r="T118" s="247"/>
      <c r="AT118" s="248" t="s">
        <v>169</v>
      </c>
      <c r="AU118" s="248" t="s">
        <v>90</v>
      </c>
      <c r="AV118" s="11" t="s">
        <v>90</v>
      </c>
      <c r="AW118" s="11" t="s">
        <v>43</v>
      </c>
      <c r="AX118" s="11" t="s">
        <v>80</v>
      </c>
      <c r="AY118" s="248" t="s">
        <v>158</v>
      </c>
    </row>
    <row r="119" s="12" customFormat="1">
      <c r="B119" s="249"/>
      <c r="C119" s="250"/>
      <c r="D119" s="235" t="s">
        <v>169</v>
      </c>
      <c r="E119" s="251" t="s">
        <v>1022</v>
      </c>
      <c r="F119" s="252" t="s">
        <v>180</v>
      </c>
      <c r="G119" s="250"/>
      <c r="H119" s="253">
        <v>216.12000000000001</v>
      </c>
      <c r="I119" s="254"/>
      <c r="J119" s="250"/>
      <c r="K119" s="250"/>
      <c r="L119" s="255"/>
      <c r="M119" s="256"/>
      <c r="N119" s="257"/>
      <c r="O119" s="257"/>
      <c r="P119" s="257"/>
      <c r="Q119" s="257"/>
      <c r="R119" s="257"/>
      <c r="S119" s="257"/>
      <c r="T119" s="258"/>
      <c r="AT119" s="259" t="s">
        <v>169</v>
      </c>
      <c r="AU119" s="259" t="s">
        <v>90</v>
      </c>
      <c r="AV119" s="12" t="s">
        <v>165</v>
      </c>
      <c r="AW119" s="12" t="s">
        <v>43</v>
      </c>
      <c r="AX119" s="12" t="s">
        <v>88</v>
      </c>
      <c r="AY119" s="259" t="s">
        <v>158</v>
      </c>
    </row>
    <row r="120" s="1" customFormat="1" ht="38.25" customHeight="1">
      <c r="B120" s="47"/>
      <c r="C120" s="223" t="s">
        <v>185</v>
      </c>
      <c r="D120" s="223" t="s">
        <v>160</v>
      </c>
      <c r="E120" s="224" t="s">
        <v>1050</v>
      </c>
      <c r="F120" s="225" t="s">
        <v>1051</v>
      </c>
      <c r="G120" s="226" t="s">
        <v>163</v>
      </c>
      <c r="H120" s="227">
        <v>1077.6669999999999</v>
      </c>
      <c r="I120" s="228"/>
      <c r="J120" s="229">
        <f>ROUND(I120*H120,2)</f>
        <v>0</v>
      </c>
      <c r="K120" s="225" t="s">
        <v>164</v>
      </c>
      <c r="L120" s="73"/>
      <c r="M120" s="230" t="s">
        <v>37</v>
      </c>
      <c r="N120" s="231" t="s">
        <v>51</v>
      </c>
      <c r="O120" s="48"/>
      <c r="P120" s="232">
        <f>O120*H120</f>
        <v>0</v>
      </c>
      <c r="Q120" s="232">
        <v>9.0000000000000006E-05</v>
      </c>
      <c r="R120" s="232">
        <f>Q120*H120</f>
        <v>0.096990030000000005</v>
      </c>
      <c r="S120" s="232">
        <v>0.128</v>
      </c>
      <c r="T120" s="233">
        <f>S120*H120</f>
        <v>137.94137599999999</v>
      </c>
      <c r="AR120" s="24" t="s">
        <v>165</v>
      </c>
      <c r="AT120" s="24" t="s">
        <v>160</v>
      </c>
      <c r="AU120" s="24" t="s">
        <v>90</v>
      </c>
      <c r="AY120" s="24" t="s">
        <v>158</v>
      </c>
      <c r="BE120" s="234">
        <f>IF(N120="základní",J120,0)</f>
        <v>0</v>
      </c>
      <c r="BF120" s="234">
        <f>IF(N120="snížená",J120,0)</f>
        <v>0</v>
      </c>
      <c r="BG120" s="234">
        <f>IF(N120="zákl. přenesená",J120,0)</f>
        <v>0</v>
      </c>
      <c r="BH120" s="234">
        <f>IF(N120="sníž. přenesená",J120,0)</f>
        <v>0</v>
      </c>
      <c r="BI120" s="234">
        <f>IF(N120="nulová",J120,0)</f>
        <v>0</v>
      </c>
      <c r="BJ120" s="24" t="s">
        <v>88</v>
      </c>
      <c r="BK120" s="234">
        <f>ROUND(I120*H120,2)</f>
        <v>0</v>
      </c>
      <c r="BL120" s="24" t="s">
        <v>165</v>
      </c>
      <c r="BM120" s="24" t="s">
        <v>1052</v>
      </c>
    </row>
    <row r="121" s="1" customFormat="1">
      <c r="B121" s="47"/>
      <c r="C121" s="75"/>
      <c r="D121" s="235" t="s">
        <v>167</v>
      </c>
      <c r="E121" s="75"/>
      <c r="F121" s="236" t="s">
        <v>1038</v>
      </c>
      <c r="G121" s="75"/>
      <c r="H121" s="75"/>
      <c r="I121" s="193"/>
      <c r="J121" s="75"/>
      <c r="K121" s="75"/>
      <c r="L121" s="73"/>
      <c r="M121" s="237"/>
      <c r="N121" s="48"/>
      <c r="O121" s="48"/>
      <c r="P121" s="48"/>
      <c r="Q121" s="48"/>
      <c r="R121" s="48"/>
      <c r="S121" s="48"/>
      <c r="T121" s="96"/>
      <c r="AT121" s="24" t="s">
        <v>167</v>
      </c>
      <c r="AU121" s="24" t="s">
        <v>90</v>
      </c>
    </row>
    <row r="122" s="13" customFormat="1">
      <c r="B122" s="260"/>
      <c r="C122" s="261"/>
      <c r="D122" s="235" t="s">
        <v>169</v>
      </c>
      <c r="E122" s="262" t="s">
        <v>37</v>
      </c>
      <c r="F122" s="263" t="s">
        <v>1053</v>
      </c>
      <c r="G122" s="261"/>
      <c r="H122" s="262" t="s">
        <v>37</v>
      </c>
      <c r="I122" s="264"/>
      <c r="J122" s="261"/>
      <c r="K122" s="261"/>
      <c r="L122" s="265"/>
      <c r="M122" s="266"/>
      <c r="N122" s="267"/>
      <c r="O122" s="267"/>
      <c r="P122" s="267"/>
      <c r="Q122" s="267"/>
      <c r="R122" s="267"/>
      <c r="S122" s="267"/>
      <c r="T122" s="268"/>
      <c r="AT122" s="269" t="s">
        <v>169</v>
      </c>
      <c r="AU122" s="269" t="s">
        <v>90</v>
      </c>
      <c r="AV122" s="13" t="s">
        <v>88</v>
      </c>
      <c r="AW122" s="13" t="s">
        <v>43</v>
      </c>
      <c r="AX122" s="13" t="s">
        <v>80</v>
      </c>
      <c r="AY122" s="269" t="s">
        <v>158</v>
      </c>
    </row>
    <row r="123" s="11" customFormat="1">
      <c r="B123" s="238"/>
      <c r="C123" s="239"/>
      <c r="D123" s="235" t="s">
        <v>169</v>
      </c>
      <c r="E123" s="240" t="s">
        <v>37</v>
      </c>
      <c r="F123" s="241" t="s">
        <v>1054</v>
      </c>
      <c r="G123" s="239"/>
      <c r="H123" s="242">
        <v>1669.1369999999999</v>
      </c>
      <c r="I123" s="243"/>
      <c r="J123" s="239"/>
      <c r="K123" s="239"/>
      <c r="L123" s="244"/>
      <c r="M123" s="245"/>
      <c r="N123" s="246"/>
      <c r="O123" s="246"/>
      <c r="P123" s="246"/>
      <c r="Q123" s="246"/>
      <c r="R123" s="246"/>
      <c r="S123" s="246"/>
      <c r="T123" s="247"/>
      <c r="AT123" s="248" t="s">
        <v>169</v>
      </c>
      <c r="AU123" s="248" t="s">
        <v>90</v>
      </c>
      <c r="AV123" s="11" t="s">
        <v>90</v>
      </c>
      <c r="AW123" s="11" t="s">
        <v>43</v>
      </c>
      <c r="AX123" s="11" t="s">
        <v>80</v>
      </c>
      <c r="AY123" s="248" t="s">
        <v>158</v>
      </c>
    </row>
    <row r="124" s="13" customFormat="1">
      <c r="B124" s="260"/>
      <c r="C124" s="261"/>
      <c r="D124" s="235" t="s">
        <v>169</v>
      </c>
      <c r="E124" s="262" t="s">
        <v>37</v>
      </c>
      <c r="F124" s="263" t="s">
        <v>1055</v>
      </c>
      <c r="G124" s="261"/>
      <c r="H124" s="262" t="s">
        <v>37</v>
      </c>
      <c r="I124" s="264"/>
      <c r="J124" s="261"/>
      <c r="K124" s="261"/>
      <c r="L124" s="265"/>
      <c r="M124" s="266"/>
      <c r="N124" s="267"/>
      <c r="O124" s="267"/>
      <c r="P124" s="267"/>
      <c r="Q124" s="267"/>
      <c r="R124" s="267"/>
      <c r="S124" s="267"/>
      <c r="T124" s="268"/>
      <c r="AT124" s="269" t="s">
        <v>169</v>
      </c>
      <c r="AU124" s="269" t="s">
        <v>90</v>
      </c>
      <c r="AV124" s="13" t="s">
        <v>88</v>
      </c>
      <c r="AW124" s="13" t="s">
        <v>43</v>
      </c>
      <c r="AX124" s="13" t="s">
        <v>80</v>
      </c>
      <c r="AY124" s="269" t="s">
        <v>158</v>
      </c>
    </row>
    <row r="125" s="11" customFormat="1">
      <c r="B125" s="238"/>
      <c r="C125" s="239"/>
      <c r="D125" s="235" t="s">
        <v>169</v>
      </c>
      <c r="E125" s="240" t="s">
        <v>37</v>
      </c>
      <c r="F125" s="241" t="s">
        <v>1056</v>
      </c>
      <c r="G125" s="239"/>
      <c r="H125" s="242">
        <v>-375.35000000000002</v>
      </c>
      <c r="I125" s="243"/>
      <c r="J125" s="239"/>
      <c r="K125" s="239"/>
      <c r="L125" s="244"/>
      <c r="M125" s="245"/>
      <c r="N125" s="246"/>
      <c r="O125" s="246"/>
      <c r="P125" s="246"/>
      <c r="Q125" s="246"/>
      <c r="R125" s="246"/>
      <c r="S125" s="246"/>
      <c r="T125" s="247"/>
      <c r="AT125" s="248" t="s">
        <v>169</v>
      </c>
      <c r="AU125" s="248" t="s">
        <v>90</v>
      </c>
      <c r="AV125" s="11" t="s">
        <v>90</v>
      </c>
      <c r="AW125" s="11" t="s">
        <v>43</v>
      </c>
      <c r="AX125" s="11" t="s">
        <v>80</v>
      </c>
      <c r="AY125" s="248" t="s">
        <v>158</v>
      </c>
    </row>
    <row r="126" s="11" customFormat="1">
      <c r="B126" s="238"/>
      <c r="C126" s="239"/>
      <c r="D126" s="235" t="s">
        <v>169</v>
      </c>
      <c r="E126" s="240" t="s">
        <v>37</v>
      </c>
      <c r="F126" s="241" t="s">
        <v>1057</v>
      </c>
      <c r="G126" s="239"/>
      <c r="H126" s="242">
        <v>-216.12000000000001</v>
      </c>
      <c r="I126" s="243"/>
      <c r="J126" s="239"/>
      <c r="K126" s="239"/>
      <c r="L126" s="244"/>
      <c r="M126" s="245"/>
      <c r="N126" s="246"/>
      <c r="O126" s="246"/>
      <c r="P126" s="246"/>
      <c r="Q126" s="246"/>
      <c r="R126" s="246"/>
      <c r="S126" s="246"/>
      <c r="T126" s="247"/>
      <c r="AT126" s="248" t="s">
        <v>169</v>
      </c>
      <c r="AU126" s="248" t="s">
        <v>90</v>
      </c>
      <c r="AV126" s="11" t="s">
        <v>90</v>
      </c>
      <c r="AW126" s="11" t="s">
        <v>43</v>
      </c>
      <c r="AX126" s="11" t="s">
        <v>80</v>
      </c>
      <c r="AY126" s="248" t="s">
        <v>158</v>
      </c>
    </row>
    <row r="127" s="12" customFormat="1">
      <c r="B127" s="249"/>
      <c r="C127" s="250"/>
      <c r="D127" s="235" t="s">
        <v>169</v>
      </c>
      <c r="E127" s="251" t="s">
        <v>37</v>
      </c>
      <c r="F127" s="252" t="s">
        <v>180</v>
      </c>
      <c r="G127" s="250"/>
      <c r="H127" s="253">
        <v>1077.6669999999999</v>
      </c>
      <c r="I127" s="254"/>
      <c r="J127" s="250"/>
      <c r="K127" s="250"/>
      <c r="L127" s="255"/>
      <c r="M127" s="256"/>
      <c r="N127" s="257"/>
      <c r="O127" s="257"/>
      <c r="P127" s="257"/>
      <c r="Q127" s="257"/>
      <c r="R127" s="257"/>
      <c r="S127" s="257"/>
      <c r="T127" s="258"/>
      <c r="AT127" s="259" t="s">
        <v>169</v>
      </c>
      <c r="AU127" s="259" t="s">
        <v>90</v>
      </c>
      <c r="AV127" s="12" t="s">
        <v>165</v>
      </c>
      <c r="AW127" s="12" t="s">
        <v>43</v>
      </c>
      <c r="AX127" s="12" t="s">
        <v>88</v>
      </c>
      <c r="AY127" s="259" t="s">
        <v>158</v>
      </c>
    </row>
    <row r="128" s="1" customFormat="1" ht="38.25" customHeight="1">
      <c r="B128" s="47"/>
      <c r="C128" s="223" t="s">
        <v>165</v>
      </c>
      <c r="D128" s="223" t="s">
        <v>160</v>
      </c>
      <c r="E128" s="224" t="s">
        <v>1058</v>
      </c>
      <c r="F128" s="225" t="s">
        <v>1059</v>
      </c>
      <c r="G128" s="226" t="s">
        <v>202</v>
      </c>
      <c r="H128" s="227">
        <v>445.476</v>
      </c>
      <c r="I128" s="228"/>
      <c r="J128" s="229">
        <f>ROUND(I128*H128,2)</f>
        <v>0</v>
      </c>
      <c r="K128" s="225" t="s">
        <v>164</v>
      </c>
      <c r="L128" s="73"/>
      <c r="M128" s="230" t="s">
        <v>37</v>
      </c>
      <c r="N128" s="231" t="s">
        <v>51</v>
      </c>
      <c r="O128" s="48"/>
      <c r="P128" s="232">
        <f>O128*H128</f>
        <v>0</v>
      </c>
      <c r="Q128" s="232">
        <v>0</v>
      </c>
      <c r="R128" s="232">
        <f>Q128*H128</f>
        <v>0</v>
      </c>
      <c r="S128" s="232">
        <v>0.11500000000000001</v>
      </c>
      <c r="T128" s="233">
        <f>S128*H128</f>
        <v>51.22974</v>
      </c>
      <c r="AR128" s="24" t="s">
        <v>165</v>
      </c>
      <c r="AT128" s="24" t="s">
        <v>160</v>
      </c>
      <c r="AU128" s="24" t="s">
        <v>90</v>
      </c>
      <c r="AY128" s="24" t="s">
        <v>158</v>
      </c>
      <c r="BE128" s="234">
        <f>IF(N128="základní",J128,0)</f>
        <v>0</v>
      </c>
      <c r="BF128" s="234">
        <f>IF(N128="snížená",J128,0)</f>
        <v>0</v>
      </c>
      <c r="BG128" s="234">
        <f>IF(N128="zákl. přenesená",J128,0)</f>
        <v>0</v>
      </c>
      <c r="BH128" s="234">
        <f>IF(N128="sníž. přenesená",J128,0)</f>
        <v>0</v>
      </c>
      <c r="BI128" s="234">
        <f>IF(N128="nulová",J128,0)</f>
        <v>0</v>
      </c>
      <c r="BJ128" s="24" t="s">
        <v>88</v>
      </c>
      <c r="BK128" s="234">
        <f>ROUND(I128*H128,2)</f>
        <v>0</v>
      </c>
      <c r="BL128" s="24" t="s">
        <v>165</v>
      </c>
      <c r="BM128" s="24" t="s">
        <v>1060</v>
      </c>
    </row>
    <row r="129" s="1" customFormat="1">
      <c r="B129" s="47"/>
      <c r="C129" s="75"/>
      <c r="D129" s="235" t="s">
        <v>167</v>
      </c>
      <c r="E129" s="75"/>
      <c r="F129" s="236" t="s">
        <v>1061</v>
      </c>
      <c r="G129" s="75"/>
      <c r="H129" s="75"/>
      <c r="I129" s="193"/>
      <c r="J129" s="75"/>
      <c r="K129" s="75"/>
      <c r="L129" s="73"/>
      <c r="M129" s="237"/>
      <c r="N129" s="48"/>
      <c r="O129" s="48"/>
      <c r="P129" s="48"/>
      <c r="Q129" s="48"/>
      <c r="R129" s="48"/>
      <c r="S129" s="48"/>
      <c r="T129" s="96"/>
      <c r="AT129" s="24" t="s">
        <v>167</v>
      </c>
      <c r="AU129" s="24" t="s">
        <v>90</v>
      </c>
    </row>
    <row r="130" s="13" customFormat="1">
      <c r="B130" s="260"/>
      <c r="C130" s="261"/>
      <c r="D130" s="235" t="s">
        <v>169</v>
      </c>
      <c r="E130" s="262" t="s">
        <v>37</v>
      </c>
      <c r="F130" s="263" t="s">
        <v>1053</v>
      </c>
      <c r="G130" s="261"/>
      <c r="H130" s="262" t="s">
        <v>37</v>
      </c>
      <c r="I130" s="264"/>
      <c r="J130" s="261"/>
      <c r="K130" s="261"/>
      <c r="L130" s="265"/>
      <c r="M130" s="266"/>
      <c r="N130" s="267"/>
      <c r="O130" s="267"/>
      <c r="P130" s="267"/>
      <c r="Q130" s="267"/>
      <c r="R130" s="267"/>
      <c r="S130" s="267"/>
      <c r="T130" s="268"/>
      <c r="AT130" s="269" t="s">
        <v>169</v>
      </c>
      <c r="AU130" s="269" t="s">
        <v>90</v>
      </c>
      <c r="AV130" s="13" t="s">
        <v>88</v>
      </c>
      <c r="AW130" s="13" t="s">
        <v>43</v>
      </c>
      <c r="AX130" s="13" t="s">
        <v>80</v>
      </c>
      <c r="AY130" s="269" t="s">
        <v>158</v>
      </c>
    </row>
    <row r="131" s="11" customFormat="1">
      <c r="B131" s="238"/>
      <c r="C131" s="239"/>
      <c r="D131" s="235" t="s">
        <v>169</v>
      </c>
      <c r="E131" s="240" t="s">
        <v>37</v>
      </c>
      <c r="F131" s="241" t="s">
        <v>1062</v>
      </c>
      <c r="G131" s="239"/>
      <c r="H131" s="242">
        <v>133.56200000000001</v>
      </c>
      <c r="I131" s="243"/>
      <c r="J131" s="239"/>
      <c r="K131" s="239"/>
      <c r="L131" s="244"/>
      <c r="M131" s="245"/>
      <c r="N131" s="246"/>
      <c r="O131" s="246"/>
      <c r="P131" s="246"/>
      <c r="Q131" s="246"/>
      <c r="R131" s="246"/>
      <c r="S131" s="246"/>
      <c r="T131" s="247"/>
      <c r="AT131" s="248" t="s">
        <v>169</v>
      </c>
      <c r="AU131" s="248" t="s">
        <v>90</v>
      </c>
      <c r="AV131" s="11" t="s">
        <v>90</v>
      </c>
      <c r="AW131" s="11" t="s">
        <v>43</v>
      </c>
      <c r="AX131" s="11" t="s">
        <v>80</v>
      </c>
      <c r="AY131" s="248" t="s">
        <v>158</v>
      </c>
    </row>
    <row r="132" s="11" customFormat="1">
      <c r="B132" s="238"/>
      <c r="C132" s="239"/>
      <c r="D132" s="235" t="s">
        <v>169</v>
      </c>
      <c r="E132" s="240" t="s">
        <v>37</v>
      </c>
      <c r="F132" s="241" t="s">
        <v>1063</v>
      </c>
      <c r="G132" s="239"/>
      <c r="H132" s="242">
        <v>18.204000000000001</v>
      </c>
      <c r="I132" s="243"/>
      <c r="J132" s="239"/>
      <c r="K132" s="239"/>
      <c r="L132" s="244"/>
      <c r="M132" s="245"/>
      <c r="N132" s="246"/>
      <c r="O132" s="246"/>
      <c r="P132" s="246"/>
      <c r="Q132" s="246"/>
      <c r="R132" s="246"/>
      <c r="S132" s="246"/>
      <c r="T132" s="247"/>
      <c r="AT132" s="248" t="s">
        <v>169</v>
      </c>
      <c r="AU132" s="248" t="s">
        <v>90</v>
      </c>
      <c r="AV132" s="11" t="s">
        <v>90</v>
      </c>
      <c r="AW132" s="11" t="s">
        <v>43</v>
      </c>
      <c r="AX132" s="11" t="s">
        <v>80</v>
      </c>
      <c r="AY132" s="248" t="s">
        <v>158</v>
      </c>
    </row>
    <row r="133" s="11" customFormat="1">
      <c r="B133" s="238"/>
      <c r="C133" s="239"/>
      <c r="D133" s="235" t="s">
        <v>169</v>
      </c>
      <c r="E133" s="240" t="s">
        <v>37</v>
      </c>
      <c r="F133" s="241" t="s">
        <v>1064</v>
      </c>
      <c r="G133" s="239"/>
      <c r="H133" s="242">
        <v>17.390000000000001</v>
      </c>
      <c r="I133" s="243"/>
      <c r="J133" s="239"/>
      <c r="K133" s="239"/>
      <c r="L133" s="244"/>
      <c r="M133" s="245"/>
      <c r="N133" s="246"/>
      <c r="O133" s="246"/>
      <c r="P133" s="246"/>
      <c r="Q133" s="246"/>
      <c r="R133" s="246"/>
      <c r="S133" s="246"/>
      <c r="T133" s="247"/>
      <c r="AT133" s="248" t="s">
        <v>169</v>
      </c>
      <c r="AU133" s="248" t="s">
        <v>90</v>
      </c>
      <c r="AV133" s="11" t="s">
        <v>90</v>
      </c>
      <c r="AW133" s="11" t="s">
        <v>43</v>
      </c>
      <c r="AX133" s="11" t="s">
        <v>80</v>
      </c>
      <c r="AY133" s="248" t="s">
        <v>158</v>
      </c>
    </row>
    <row r="134" s="11" customFormat="1">
      <c r="B134" s="238"/>
      <c r="C134" s="239"/>
      <c r="D134" s="235" t="s">
        <v>169</v>
      </c>
      <c r="E134" s="240" t="s">
        <v>37</v>
      </c>
      <c r="F134" s="241" t="s">
        <v>1065</v>
      </c>
      <c r="G134" s="239"/>
      <c r="H134" s="242">
        <v>52.500999999999998</v>
      </c>
      <c r="I134" s="243"/>
      <c r="J134" s="239"/>
      <c r="K134" s="239"/>
      <c r="L134" s="244"/>
      <c r="M134" s="245"/>
      <c r="N134" s="246"/>
      <c r="O134" s="246"/>
      <c r="P134" s="246"/>
      <c r="Q134" s="246"/>
      <c r="R134" s="246"/>
      <c r="S134" s="246"/>
      <c r="T134" s="247"/>
      <c r="AT134" s="248" t="s">
        <v>169</v>
      </c>
      <c r="AU134" s="248" t="s">
        <v>90</v>
      </c>
      <c r="AV134" s="11" t="s">
        <v>90</v>
      </c>
      <c r="AW134" s="11" t="s">
        <v>43</v>
      </c>
      <c r="AX134" s="11" t="s">
        <v>80</v>
      </c>
      <c r="AY134" s="248" t="s">
        <v>158</v>
      </c>
    </row>
    <row r="135" s="11" customFormat="1">
      <c r="B135" s="238"/>
      <c r="C135" s="239"/>
      <c r="D135" s="235" t="s">
        <v>169</v>
      </c>
      <c r="E135" s="240" t="s">
        <v>37</v>
      </c>
      <c r="F135" s="241" t="s">
        <v>1066</v>
      </c>
      <c r="G135" s="239"/>
      <c r="H135" s="242">
        <v>14.445</v>
      </c>
      <c r="I135" s="243"/>
      <c r="J135" s="239"/>
      <c r="K135" s="239"/>
      <c r="L135" s="244"/>
      <c r="M135" s="245"/>
      <c r="N135" s="246"/>
      <c r="O135" s="246"/>
      <c r="P135" s="246"/>
      <c r="Q135" s="246"/>
      <c r="R135" s="246"/>
      <c r="S135" s="246"/>
      <c r="T135" s="247"/>
      <c r="AT135" s="248" t="s">
        <v>169</v>
      </c>
      <c r="AU135" s="248" t="s">
        <v>90</v>
      </c>
      <c r="AV135" s="11" t="s">
        <v>90</v>
      </c>
      <c r="AW135" s="11" t="s">
        <v>43</v>
      </c>
      <c r="AX135" s="11" t="s">
        <v>80</v>
      </c>
      <c r="AY135" s="248" t="s">
        <v>158</v>
      </c>
    </row>
    <row r="136" s="11" customFormat="1">
      <c r="B136" s="238"/>
      <c r="C136" s="239"/>
      <c r="D136" s="235" t="s">
        <v>169</v>
      </c>
      <c r="E136" s="240" t="s">
        <v>37</v>
      </c>
      <c r="F136" s="241" t="s">
        <v>1067</v>
      </c>
      <c r="G136" s="239"/>
      <c r="H136" s="242">
        <v>8.657</v>
      </c>
      <c r="I136" s="243"/>
      <c r="J136" s="239"/>
      <c r="K136" s="239"/>
      <c r="L136" s="244"/>
      <c r="M136" s="245"/>
      <c r="N136" s="246"/>
      <c r="O136" s="246"/>
      <c r="P136" s="246"/>
      <c r="Q136" s="246"/>
      <c r="R136" s="246"/>
      <c r="S136" s="246"/>
      <c r="T136" s="247"/>
      <c r="AT136" s="248" t="s">
        <v>169</v>
      </c>
      <c r="AU136" s="248" t="s">
        <v>90</v>
      </c>
      <c r="AV136" s="11" t="s">
        <v>90</v>
      </c>
      <c r="AW136" s="11" t="s">
        <v>43</v>
      </c>
      <c r="AX136" s="11" t="s">
        <v>80</v>
      </c>
      <c r="AY136" s="248" t="s">
        <v>158</v>
      </c>
    </row>
    <row r="137" s="11" customFormat="1">
      <c r="B137" s="238"/>
      <c r="C137" s="239"/>
      <c r="D137" s="235" t="s">
        <v>169</v>
      </c>
      <c r="E137" s="240" t="s">
        <v>37</v>
      </c>
      <c r="F137" s="241" t="s">
        <v>1068</v>
      </c>
      <c r="G137" s="239"/>
      <c r="H137" s="242">
        <v>13.868</v>
      </c>
      <c r="I137" s="243"/>
      <c r="J137" s="239"/>
      <c r="K137" s="239"/>
      <c r="L137" s="244"/>
      <c r="M137" s="245"/>
      <c r="N137" s="246"/>
      <c r="O137" s="246"/>
      <c r="P137" s="246"/>
      <c r="Q137" s="246"/>
      <c r="R137" s="246"/>
      <c r="S137" s="246"/>
      <c r="T137" s="247"/>
      <c r="AT137" s="248" t="s">
        <v>169</v>
      </c>
      <c r="AU137" s="248" t="s">
        <v>90</v>
      </c>
      <c r="AV137" s="11" t="s">
        <v>90</v>
      </c>
      <c r="AW137" s="11" t="s">
        <v>43</v>
      </c>
      <c r="AX137" s="11" t="s">
        <v>80</v>
      </c>
      <c r="AY137" s="248" t="s">
        <v>158</v>
      </c>
    </row>
    <row r="138" s="11" customFormat="1">
      <c r="B138" s="238"/>
      <c r="C138" s="239"/>
      <c r="D138" s="235" t="s">
        <v>169</v>
      </c>
      <c r="E138" s="240" t="s">
        <v>37</v>
      </c>
      <c r="F138" s="241" t="s">
        <v>1069</v>
      </c>
      <c r="G138" s="239"/>
      <c r="H138" s="242">
        <v>56.469000000000001</v>
      </c>
      <c r="I138" s="243"/>
      <c r="J138" s="239"/>
      <c r="K138" s="239"/>
      <c r="L138" s="244"/>
      <c r="M138" s="245"/>
      <c r="N138" s="246"/>
      <c r="O138" s="246"/>
      <c r="P138" s="246"/>
      <c r="Q138" s="246"/>
      <c r="R138" s="246"/>
      <c r="S138" s="246"/>
      <c r="T138" s="247"/>
      <c r="AT138" s="248" t="s">
        <v>169</v>
      </c>
      <c r="AU138" s="248" t="s">
        <v>90</v>
      </c>
      <c r="AV138" s="11" t="s">
        <v>90</v>
      </c>
      <c r="AW138" s="11" t="s">
        <v>43</v>
      </c>
      <c r="AX138" s="11" t="s">
        <v>80</v>
      </c>
      <c r="AY138" s="248" t="s">
        <v>158</v>
      </c>
    </row>
    <row r="139" s="11" customFormat="1">
      <c r="B139" s="238"/>
      <c r="C139" s="239"/>
      <c r="D139" s="235" t="s">
        <v>169</v>
      </c>
      <c r="E139" s="240" t="s">
        <v>37</v>
      </c>
      <c r="F139" s="241" t="s">
        <v>1070</v>
      </c>
      <c r="G139" s="239"/>
      <c r="H139" s="242">
        <v>130.38</v>
      </c>
      <c r="I139" s="243"/>
      <c r="J139" s="239"/>
      <c r="K139" s="239"/>
      <c r="L139" s="244"/>
      <c r="M139" s="245"/>
      <c r="N139" s="246"/>
      <c r="O139" s="246"/>
      <c r="P139" s="246"/>
      <c r="Q139" s="246"/>
      <c r="R139" s="246"/>
      <c r="S139" s="246"/>
      <c r="T139" s="247"/>
      <c r="AT139" s="248" t="s">
        <v>169</v>
      </c>
      <c r="AU139" s="248" t="s">
        <v>90</v>
      </c>
      <c r="AV139" s="11" t="s">
        <v>90</v>
      </c>
      <c r="AW139" s="11" t="s">
        <v>43</v>
      </c>
      <c r="AX139" s="11" t="s">
        <v>80</v>
      </c>
      <c r="AY139" s="248" t="s">
        <v>158</v>
      </c>
    </row>
    <row r="140" s="12" customFormat="1">
      <c r="B140" s="249"/>
      <c r="C140" s="250"/>
      <c r="D140" s="235" t="s">
        <v>169</v>
      </c>
      <c r="E140" s="251" t="s">
        <v>37</v>
      </c>
      <c r="F140" s="252" t="s">
        <v>180</v>
      </c>
      <c r="G140" s="250"/>
      <c r="H140" s="253">
        <v>445.476</v>
      </c>
      <c r="I140" s="254"/>
      <c r="J140" s="250"/>
      <c r="K140" s="250"/>
      <c r="L140" s="255"/>
      <c r="M140" s="256"/>
      <c r="N140" s="257"/>
      <c r="O140" s="257"/>
      <c r="P140" s="257"/>
      <c r="Q140" s="257"/>
      <c r="R140" s="257"/>
      <c r="S140" s="257"/>
      <c r="T140" s="258"/>
      <c r="AT140" s="259" t="s">
        <v>169</v>
      </c>
      <c r="AU140" s="259" t="s">
        <v>90</v>
      </c>
      <c r="AV140" s="12" t="s">
        <v>165</v>
      </c>
      <c r="AW140" s="12" t="s">
        <v>43</v>
      </c>
      <c r="AX140" s="12" t="s">
        <v>88</v>
      </c>
      <c r="AY140" s="259" t="s">
        <v>158</v>
      </c>
    </row>
    <row r="141" s="10" customFormat="1" ht="29.88" customHeight="1">
      <c r="B141" s="207"/>
      <c r="C141" s="208"/>
      <c r="D141" s="209" t="s">
        <v>79</v>
      </c>
      <c r="E141" s="221" t="s">
        <v>199</v>
      </c>
      <c r="F141" s="221" t="s">
        <v>500</v>
      </c>
      <c r="G141" s="208"/>
      <c r="H141" s="208"/>
      <c r="I141" s="211"/>
      <c r="J141" s="222">
        <f>BK141</f>
        <v>0</v>
      </c>
      <c r="K141" s="208"/>
      <c r="L141" s="213"/>
      <c r="M141" s="214"/>
      <c r="N141" s="215"/>
      <c r="O141" s="215"/>
      <c r="P141" s="216">
        <f>SUM(P142:P177)</f>
        <v>0</v>
      </c>
      <c r="Q141" s="215"/>
      <c r="R141" s="216">
        <f>SUM(R142:R177)</f>
        <v>0</v>
      </c>
      <c r="S141" s="215"/>
      <c r="T141" s="217">
        <f>SUM(T142:T177)</f>
        <v>0</v>
      </c>
      <c r="AR141" s="218" t="s">
        <v>88</v>
      </c>
      <c r="AT141" s="219" t="s">
        <v>79</v>
      </c>
      <c r="AU141" s="219" t="s">
        <v>88</v>
      </c>
      <c r="AY141" s="218" t="s">
        <v>158</v>
      </c>
      <c r="BK141" s="220">
        <f>SUM(BK142:BK177)</f>
        <v>0</v>
      </c>
    </row>
    <row r="142" s="1" customFormat="1" ht="25.5" customHeight="1">
      <c r="B142" s="47"/>
      <c r="C142" s="223" t="s">
        <v>199</v>
      </c>
      <c r="D142" s="223" t="s">
        <v>160</v>
      </c>
      <c r="E142" s="224" t="s">
        <v>1071</v>
      </c>
      <c r="F142" s="225" t="s">
        <v>1072</v>
      </c>
      <c r="G142" s="226" t="s">
        <v>163</v>
      </c>
      <c r="H142" s="227">
        <v>375.35000000000002</v>
      </c>
      <c r="I142" s="228"/>
      <c r="J142" s="229">
        <f>ROUND(I142*H142,2)</f>
        <v>0</v>
      </c>
      <c r="K142" s="225" t="s">
        <v>164</v>
      </c>
      <c r="L142" s="73"/>
      <c r="M142" s="230" t="s">
        <v>37</v>
      </c>
      <c r="N142" s="231" t="s">
        <v>51</v>
      </c>
      <c r="O142" s="48"/>
      <c r="P142" s="232">
        <f>O142*H142</f>
        <v>0</v>
      </c>
      <c r="Q142" s="232">
        <v>0</v>
      </c>
      <c r="R142" s="232">
        <f>Q142*H142</f>
        <v>0</v>
      </c>
      <c r="S142" s="232">
        <v>0</v>
      </c>
      <c r="T142" s="233">
        <f>S142*H142</f>
        <v>0</v>
      </c>
      <c r="AR142" s="24" t="s">
        <v>165</v>
      </c>
      <c r="AT142" s="24" t="s">
        <v>160</v>
      </c>
      <c r="AU142" s="24" t="s">
        <v>90</v>
      </c>
      <c r="AY142" s="24" t="s">
        <v>158</v>
      </c>
      <c r="BE142" s="234">
        <f>IF(N142="základní",J142,0)</f>
        <v>0</v>
      </c>
      <c r="BF142" s="234">
        <f>IF(N142="snížená",J142,0)</f>
        <v>0</v>
      </c>
      <c r="BG142" s="234">
        <f>IF(N142="zákl. přenesená",J142,0)</f>
        <v>0</v>
      </c>
      <c r="BH142" s="234">
        <f>IF(N142="sníž. přenesená",J142,0)</f>
        <v>0</v>
      </c>
      <c r="BI142" s="234">
        <f>IF(N142="nulová",J142,0)</f>
        <v>0</v>
      </c>
      <c r="BJ142" s="24" t="s">
        <v>88</v>
      </c>
      <c r="BK142" s="234">
        <f>ROUND(I142*H142,2)</f>
        <v>0</v>
      </c>
      <c r="BL142" s="24" t="s">
        <v>165</v>
      </c>
      <c r="BM142" s="24" t="s">
        <v>1073</v>
      </c>
    </row>
    <row r="143" s="11" customFormat="1">
      <c r="B143" s="238"/>
      <c r="C143" s="239"/>
      <c r="D143" s="235" t="s">
        <v>169</v>
      </c>
      <c r="E143" s="240" t="s">
        <v>37</v>
      </c>
      <c r="F143" s="241" t="s">
        <v>170</v>
      </c>
      <c r="G143" s="239"/>
      <c r="H143" s="242">
        <v>107.8</v>
      </c>
      <c r="I143" s="243"/>
      <c r="J143" s="239"/>
      <c r="K143" s="239"/>
      <c r="L143" s="244"/>
      <c r="M143" s="245"/>
      <c r="N143" s="246"/>
      <c r="O143" s="246"/>
      <c r="P143" s="246"/>
      <c r="Q143" s="246"/>
      <c r="R143" s="246"/>
      <c r="S143" s="246"/>
      <c r="T143" s="247"/>
      <c r="AT143" s="248" t="s">
        <v>169</v>
      </c>
      <c r="AU143" s="248" t="s">
        <v>90</v>
      </c>
      <c r="AV143" s="11" t="s">
        <v>90</v>
      </c>
      <c r="AW143" s="11" t="s">
        <v>43</v>
      </c>
      <c r="AX143" s="11" t="s">
        <v>80</v>
      </c>
      <c r="AY143" s="248" t="s">
        <v>158</v>
      </c>
    </row>
    <row r="144" s="11" customFormat="1">
      <c r="B144" s="238"/>
      <c r="C144" s="239"/>
      <c r="D144" s="235" t="s">
        <v>169</v>
      </c>
      <c r="E144" s="240" t="s">
        <v>37</v>
      </c>
      <c r="F144" s="241" t="s">
        <v>171</v>
      </c>
      <c r="G144" s="239"/>
      <c r="H144" s="242">
        <v>2.8999999999999999</v>
      </c>
      <c r="I144" s="243"/>
      <c r="J144" s="239"/>
      <c r="K144" s="239"/>
      <c r="L144" s="244"/>
      <c r="M144" s="245"/>
      <c r="N144" s="246"/>
      <c r="O144" s="246"/>
      <c r="P144" s="246"/>
      <c r="Q144" s="246"/>
      <c r="R144" s="246"/>
      <c r="S144" s="246"/>
      <c r="T144" s="247"/>
      <c r="AT144" s="248" t="s">
        <v>169</v>
      </c>
      <c r="AU144" s="248" t="s">
        <v>90</v>
      </c>
      <c r="AV144" s="11" t="s">
        <v>90</v>
      </c>
      <c r="AW144" s="11" t="s">
        <v>43</v>
      </c>
      <c r="AX144" s="11" t="s">
        <v>80</v>
      </c>
      <c r="AY144" s="248" t="s">
        <v>158</v>
      </c>
    </row>
    <row r="145" s="11" customFormat="1">
      <c r="B145" s="238"/>
      <c r="C145" s="239"/>
      <c r="D145" s="235" t="s">
        <v>169</v>
      </c>
      <c r="E145" s="240" t="s">
        <v>37</v>
      </c>
      <c r="F145" s="241" t="s">
        <v>172</v>
      </c>
      <c r="G145" s="239"/>
      <c r="H145" s="242">
        <v>1.8</v>
      </c>
      <c r="I145" s="243"/>
      <c r="J145" s="239"/>
      <c r="K145" s="239"/>
      <c r="L145" s="244"/>
      <c r="M145" s="245"/>
      <c r="N145" s="246"/>
      <c r="O145" s="246"/>
      <c r="P145" s="246"/>
      <c r="Q145" s="246"/>
      <c r="R145" s="246"/>
      <c r="S145" s="246"/>
      <c r="T145" s="247"/>
      <c r="AT145" s="248" t="s">
        <v>169</v>
      </c>
      <c r="AU145" s="248" t="s">
        <v>90</v>
      </c>
      <c r="AV145" s="11" t="s">
        <v>90</v>
      </c>
      <c r="AW145" s="11" t="s">
        <v>43</v>
      </c>
      <c r="AX145" s="11" t="s">
        <v>80</v>
      </c>
      <c r="AY145" s="248" t="s">
        <v>158</v>
      </c>
    </row>
    <row r="146" s="11" customFormat="1">
      <c r="B146" s="238"/>
      <c r="C146" s="239"/>
      <c r="D146" s="235" t="s">
        <v>169</v>
      </c>
      <c r="E146" s="240" t="s">
        <v>37</v>
      </c>
      <c r="F146" s="241" t="s">
        <v>173</v>
      </c>
      <c r="G146" s="239"/>
      <c r="H146" s="242">
        <v>1.8</v>
      </c>
      <c r="I146" s="243"/>
      <c r="J146" s="239"/>
      <c r="K146" s="239"/>
      <c r="L146" s="244"/>
      <c r="M146" s="245"/>
      <c r="N146" s="246"/>
      <c r="O146" s="246"/>
      <c r="P146" s="246"/>
      <c r="Q146" s="246"/>
      <c r="R146" s="246"/>
      <c r="S146" s="246"/>
      <c r="T146" s="247"/>
      <c r="AT146" s="248" t="s">
        <v>169</v>
      </c>
      <c r="AU146" s="248" t="s">
        <v>90</v>
      </c>
      <c r="AV146" s="11" t="s">
        <v>90</v>
      </c>
      <c r="AW146" s="11" t="s">
        <v>43</v>
      </c>
      <c r="AX146" s="11" t="s">
        <v>80</v>
      </c>
      <c r="AY146" s="248" t="s">
        <v>158</v>
      </c>
    </row>
    <row r="147" s="11" customFormat="1">
      <c r="B147" s="238"/>
      <c r="C147" s="239"/>
      <c r="D147" s="235" t="s">
        <v>169</v>
      </c>
      <c r="E147" s="240" t="s">
        <v>37</v>
      </c>
      <c r="F147" s="241" t="s">
        <v>174</v>
      </c>
      <c r="G147" s="239"/>
      <c r="H147" s="242">
        <v>54.600000000000001</v>
      </c>
      <c r="I147" s="243"/>
      <c r="J147" s="239"/>
      <c r="K147" s="239"/>
      <c r="L147" s="244"/>
      <c r="M147" s="245"/>
      <c r="N147" s="246"/>
      <c r="O147" s="246"/>
      <c r="P147" s="246"/>
      <c r="Q147" s="246"/>
      <c r="R147" s="246"/>
      <c r="S147" s="246"/>
      <c r="T147" s="247"/>
      <c r="AT147" s="248" t="s">
        <v>169</v>
      </c>
      <c r="AU147" s="248" t="s">
        <v>90</v>
      </c>
      <c r="AV147" s="11" t="s">
        <v>90</v>
      </c>
      <c r="AW147" s="11" t="s">
        <v>43</v>
      </c>
      <c r="AX147" s="11" t="s">
        <v>80</v>
      </c>
      <c r="AY147" s="248" t="s">
        <v>158</v>
      </c>
    </row>
    <row r="148" s="11" customFormat="1">
      <c r="B148" s="238"/>
      <c r="C148" s="239"/>
      <c r="D148" s="235" t="s">
        <v>169</v>
      </c>
      <c r="E148" s="240" t="s">
        <v>37</v>
      </c>
      <c r="F148" s="241" t="s">
        <v>175</v>
      </c>
      <c r="G148" s="239"/>
      <c r="H148" s="242">
        <v>1.3999999999999999</v>
      </c>
      <c r="I148" s="243"/>
      <c r="J148" s="239"/>
      <c r="K148" s="239"/>
      <c r="L148" s="244"/>
      <c r="M148" s="245"/>
      <c r="N148" s="246"/>
      <c r="O148" s="246"/>
      <c r="P148" s="246"/>
      <c r="Q148" s="246"/>
      <c r="R148" s="246"/>
      <c r="S148" s="246"/>
      <c r="T148" s="247"/>
      <c r="AT148" s="248" t="s">
        <v>169</v>
      </c>
      <c r="AU148" s="248" t="s">
        <v>90</v>
      </c>
      <c r="AV148" s="11" t="s">
        <v>90</v>
      </c>
      <c r="AW148" s="11" t="s">
        <v>43</v>
      </c>
      <c r="AX148" s="11" t="s">
        <v>80</v>
      </c>
      <c r="AY148" s="248" t="s">
        <v>158</v>
      </c>
    </row>
    <row r="149" s="11" customFormat="1">
      <c r="B149" s="238"/>
      <c r="C149" s="239"/>
      <c r="D149" s="235" t="s">
        <v>169</v>
      </c>
      <c r="E149" s="240" t="s">
        <v>37</v>
      </c>
      <c r="F149" s="241" t="s">
        <v>176</v>
      </c>
      <c r="G149" s="239"/>
      <c r="H149" s="242">
        <v>45.5</v>
      </c>
      <c r="I149" s="243"/>
      <c r="J149" s="239"/>
      <c r="K149" s="239"/>
      <c r="L149" s="244"/>
      <c r="M149" s="245"/>
      <c r="N149" s="246"/>
      <c r="O149" s="246"/>
      <c r="P149" s="246"/>
      <c r="Q149" s="246"/>
      <c r="R149" s="246"/>
      <c r="S149" s="246"/>
      <c r="T149" s="247"/>
      <c r="AT149" s="248" t="s">
        <v>169</v>
      </c>
      <c r="AU149" s="248" t="s">
        <v>90</v>
      </c>
      <c r="AV149" s="11" t="s">
        <v>90</v>
      </c>
      <c r="AW149" s="11" t="s">
        <v>43</v>
      </c>
      <c r="AX149" s="11" t="s">
        <v>80</v>
      </c>
      <c r="AY149" s="248" t="s">
        <v>158</v>
      </c>
    </row>
    <row r="150" s="11" customFormat="1">
      <c r="B150" s="238"/>
      <c r="C150" s="239"/>
      <c r="D150" s="235" t="s">
        <v>169</v>
      </c>
      <c r="E150" s="240" t="s">
        <v>37</v>
      </c>
      <c r="F150" s="241" t="s">
        <v>177</v>
      </c>
      <c r="G150" s="239"/>
      <c r="H150" s="242">
        <v>1.3999999999999999</v>
      </c>
      <c r="I150" s="243"/>
      <c r="J150" s="239"/>
      <c r="K150" s="239"/>
      <c r="L150" s="244"/>
      <c r="M150" s="245"/>
      <c r="N150" s="246"/>
      <c r="O150" s="246"/>
      <c r="P150" s="246"/>
      <c r="Q150" s="246"/>
      <c r="R150" s="246"/>
      <c r="S150" s="246"/>
      <c r="T150" s="247"/>
      <c r="AT150" s="248" t="s">
        <v>169</v>
      </c>
      <c r="AU150" s="248" t="s">
        <v>90</v>
      </c>
      <c r="AV150" s="11" t="s">
        <v>90</v>
      </c>
      <c r="AW150" s="11" t="s">
        <v>43</v>
      </c>
      <c r="AX150" s="11" t="s">
        <v>80</v>
      </c>
      <c r="AY150" s="248" t="s">
        <v>158</v>
      </c>
    </row>
    <row r="151" s="11" customFormat="1">
      <c r="B151" s="238"/>
      <c r="C151" s="239"/>
      <c r="D151" s="235" t="s">
        <v>169</v>
      </c>
      <c r="E151" s="240" t="s">
        <v>37</v>
      </c>
      <c r="F151" s="241" t="s">
        <v>178</v>
      </c>
      <c r="G151" s="239"/>
      <c r="H151" s="242">
        <v>42.25</v>
      </c>
      <c r="I151" s="243"/>
      <c r="J151" s="239"/>
      <c r="K151" s="239"/>
      <c r="L151" s="244"/>
      <c r="M151" s="245"/>
      <c r="N151" s="246"/>
      <c r="O151" s="246"/>
      <c r="P151" s="246"/>
      <c r="Q151" s="246"/>
      <c r="R151" s="246"/>
      <c r="S151" s="246"/>
      <c r="T151" s="247"/>
      <c r="AT151" s="248" t="s">
        <v>169</v>
      </c>
      <c r="AU151" s="248" t="s">
        <v>90</v>
      </c>
      <c r="AV151" s="11" t="s">
        <v>90</v>
      </c>
      <c r="AW151" s="11" t="s">
        <v>43</v>
      </c>
      <c r="AX151" s="11" t="s">
        <v>80</v>
      </c>
      <c r="AY151" s="248" t="s">
        <v>158</v>
      </c>
    </row>
    <row r="152" s="11" customFormat="1">
      <c r="B152" s="238"/>
      <c r="C152" s="239"/>
      <c r="D152" s="235" t="s">
        <v>169</v>
      </c>
      <c r="E152" s="240" t="s">
        <v>37</v>
      </c>
      <c r="F152" s="241" t="s">
        <v>179</v>
      </c>
      <c r="G152" s="239"/>
      <c r="H152" s="242">
        <v>2.7000000000000002</v>
      </c>
      <c r="I152" s="243"/>
      <c r="J152" s="239"/>
      <c r="K152" s="239"/>
      <c r="L152" s="244"/>
      <c r="M152" s="245"/>
      <c r="N152" s="246"/>
      <c r="O152" s="246"/>
      <c r="P152" s="246"/>
      <c r="Q152" s="246"/>
      <c r="R152" s="246"/>
      <c r="S152" s="246"/>
      <c r="T152" s="247"/>
      <c r="AT152" s="248" t="s">
        <v>169</v>
      </c>
      <c r="AU152" s="248" t="s">
        <v>90</v>
      </c>
      <c r="AV152" s="11" t="s">
        <v>90</v>
      </c>
      <c r="AW152" s="11" t="s">
        <v>43</v>
      </c>
      <c r="AX152" s="11" t="s">
        <v>80</v>
      </c>
      <c r="AY152" s="248" t="s">
        <v>158</v>
      </c>
    </row>
    <row r="153" s="13" customFormat="1">
      <c r="B153" s="260"/>
      <c r="C153" s="261"/>
      <c r="D153" s="235" t="s">
        <v>169</v>
      </c>
      <c r="E153" s="262" t="s">
        <v>37</v>
      </c>
      <c r="F153" s="263" t="s">
        <v>1033</v>
      </c>
      <c r="G153" s="261"/>
      <c r="H153" s="262" t="s">
        <v>37</v>
      </c>
      <c r="I153" s="264"/>
      <c r="J153" s="261"/>
      <c r="K153" s="261"/>
      <c r="L153" s="265"/>
      <c r="M153" s="266"/>
      <c r="N153" s="267"/>
      <c r="O153" s="267"/>
      <c r="P153" s="267"/>
      <c r="Q153" s="267"/>
      <c r="R153" s="267"/>
      <c r="S153" s="267"/>
      <c r="T153" s="268"/>
      <c r="AT153" s="269" t="s">
        <v>169</v>
      </c>
      <c r="AU153" s="269" t="s">
        <v>90</v>
      </c>
      <c r="AV153" s="13" t="s">
        <v>88</v>
      </c>
      <c r="AW153" s="13" t="s">
        <v>43</v>
      </c>
      <c r="AX153" s="13" t="s">
        <v>80</v>
      </c>
      <c r="AY153" s="269" t="s">
        <v>158</v>
      </c>
    </row>
    <row r="154" s="11" customFormat="1">
      <c r="B154" s="238"/>
      <c r="C154" s="239"/>
      <c r="D154" s="235" t="s">
        <v>169</v>
      </c>
      <c r="E154" s="240" t="s">
        <v>37</v>
      </c>
      <c r="F154" s="241" t="s">
        <v>691</v>
      </c>
      <c r="G154" s="239"/>
      <c r="H154" s="242">
        <v>28.5</v>
      </c>
      <c r="I154" s="243"/>
      <c r="J154" s="239"/>
      <c r="K154" s="239"/>
      <c r="L154" s="244"/>
      <c r="M154" s="245"/>
      <c r="N154" s="246"/>
      <c r="O154" s="246"/>
      <c r="P154" s="246"/>
      <c r="Q154" s="246"/>
      <c r="R154" s="246"/>
      <c r="S154" s="246"/>
      <c r="T154" s="247"/>
      <c r="AT154" s="248" t="s">
        <v>169</v>
      </c>
      <c r="AU154" s="248" t="s">
        <v>90</v>
      </c>
      <c r="AV154" s="11" t="s">
        <v>90</v>
      </c>
      <c r="AW154" s="11" t="s">
        <v>43</v>
      </c>
      <c r="AX154" s="11" t="s">
        <v>80</v>
      </c>
      <c r="AY154" s="248" t="s">
        <v>158</v>
      </c>
    </row>
    <row r="155" s="11" customFormat="1">
      <c r="B155" s="238"/>
      <c r="C155" s="239"/>
      <c r="D155" s="235" t="s">
        <v>169</v>
      </c>
      <c r="E155" s="240" t="s">
        <v>37</v>
      </c>
      <c r="F155" s="241" t="s">
        <v>692</v>
      </c>
      <c r="G155" s="239"/>
      <c r="H155" s="242">
        <v>4.7000000000000002</v>
      </c>
      <c r="I155" s="243"/>
      <c r="J155" s="239"/>
      <c r="K155" s="239"/>
      <c r="L155" s="244"/>
      <c r="M155" s="245"/>
      <c r="N155" s="246"/>
      <c r="O155" s="246"/>
      <c r="P155" s="246"/>
      <c r="Q155" s="246"/>
      <c r="R155" s="246"/>
      <c r="S155" s="246"/>
      <c r="T155" s="247"/>
      <c r="AT155" s="248" t="s">
        <v>169</v>
      </c>
      <c r="AU155" s="248" t="s">
        <v>90</v>
      </c>
      <c r="AV155" s="11" t="s">
        <v>90</v>
      </c>
      <c r="AW155" s="11" t="s">
        <v>43</v>
      </c>
      <c r="AX155" s="11" t="s">
        <v>80</v>
      </c>
      <c r="AY155" s="248" t="s">
        <v>158</v>
      </c>
    </row>
    <row r="156" s="11" customFormat="1">
      <c r="B156" s="238"/>
      <c r="C156" s="239"/>
      <c r="D156" s="235" t="s">
        <v>169</v>
      </c>
      <c r="E156" s="240" t="s">
        <v>37</v>
      </c>
      <c r="F156" s="241" t="s">
        <v>693</v>
      </c>
      <c r="G156" s="239"/>
      <c r="H156" s="242">
        <v>26.550000000000001</v>
      </c>
      <c r="I156" s="243"/>
      <c r="J156" s="239"/>
      <c r="K156" s="239"/>
      <c r="L156" s="244"/>
      <c r="M156" s="245"/>
      <c r="N156" s="246"/>
      <c r="O156" s="246"/>
      <c r="P156" s="246"/>
      <c r="Q156" s="246"/>
      <c r="R156" s="246"/>
      <c r="S156" s="246"/>
      <c r="T156" s="247"/>
      <c r="AT156" s="248" t="s">
        <v>169</v>
      </c>
      <c r="AU156" s="248" t="s">
        <v>90</v>
      </c>
      <c r="AV156" s="11" t="s">
        <v>90</v>
      </c>
      <c r="AW156" s="11" t="s">
        <v>43</v>
      </c>
      <c r="AX156" s="11" t="s">
        <v>80</v>
      </c>
      <c r="AY156" s="248" t="s">
        <v>158</v>
      </c>
    </row>
    <row r="157" s="13" customFormat="1">
      <c r="B157" s="260"/>
      <c r="C157" s="261"/>
      <c r="D157" s="235" t="s">
        <v>169</v>
      </c>
      <c r="E157" s="262" t="s">
        <v>37</v>
      </c>
      <c r="F157" s="263" t="s">
        <v>1034</v>
      </c>
      <c r="G157" s="261"/>
      <c r="H157" s="262" t="s">
        <v>37</v>
      </c>
      <c r="I157" s="264"/>
      <c r="J157" s="261"/>
      <c r="K157" s="261"/>
      <c r="L157" s="265"/>
      <c r="M157" s="266"/>
      <c r="N157" s="267"/>
      <c r="O157" s="267"/>
      <c r="P157" s="267"/>
      <c r="Q157" s="267"/>
      <c r="R157" s="267"/>
      <c r="S157" s="267"/>
      <c r="T157" s="268"/>
      <c r="AT157" s="269" t="s">
        <v>169</v>
      </c>
      <c r="AU157" s="269" t="s">
        <v>90</v>
      </c>
      <c r="AV157" s="13" t="s">
        <v>88</v>
      </c>
      <c r="AW157" s="13" t="s">
        <v>43</v>
      </c>
      <c r="AX157" s="13" t="s">
        <v>80</v>
      </c>
      <c r="AY157" s="269" t="s">
        <v>158</v>
      </c>
    </row>
    <row r="158" s="11" customFormat="1">
      <c r="B158" s="238"/>
      <c r="C158" s="239"/>
      <c r="D158" s="235" t="s">
        <v>169</v>
      </c>
      <c r="E158" s="240" t="s">
        <v>37</v>
      </c>
      <c r="F158" s="241" t="s">
        <v>896</v>
      </c>
      <c r="G158" s="239"/>
      <c r="H158" s="242">
        <v>53.450000000000003</v>
      </c>
      <c r="I158" s="243"/>
      <c r="J158" s="239"/>
      <c r="K158" s="239"/>
      <c r="L158" s="244"/>
      <c r="M158" s="245"/>
      <c r="N158" s="246"/>
      <c r="O158" s="246"/>
      <c r="P158" s="246"/>
      <c r="Q158" s="246"/>
      <c r="R158" s="246"/>
      <c r="S158" s="246"/>
      <c r="T158" s="247"/>
      <c r="AT158" s="248" t="s">
        <v>169</v>
      </c>
      <c r="AU158" s="248" t="s">
        <v>90</v>
      </c>
      <c r="AV158" s="11" t="s">
        <v>90</v>
      </c>
      <c r="AW158" s="11" t="s">
        <v>43</v>
      </c>
      <c r="AX158" s="11" t="s">
        <v>80</v>
      </c>
      <c r="AY158" s="248" t="s">
        <v>158</v>
      </c>
    </row>
    <row r="159" s="12" customFormat="1">
      <c r="B159" s="249"/>
      <c r="C159" s="250"/>
      <c r="D159" s="235" t="s">
        <v>169</v>
      </c>
      <c r="E159" s="251" t="s">
        <v>1025</v>
      </c>
      <c r="F159" s="252" t="s">
        <v>180</v>
      </c>
      <c r="G159" s="250"/>
      <c r="H159" s="253">
        <v>375.35000000000002</v>
      </c>
      <c r="I159" s="254"/>
      <c r="J159" s="250"/>
      <c r="K159" s="250"/>
      <c r="L159" s="255"/>
      <c r="M159" s="256"/>
      <c r="N159" s="257"/>
      <c r="O159" s="257"/>
      <c r="P159" s="257"/>
      <c r="Q159" s="257"/>
      <c r="R159" s="257"/>
      <c r="S159" s="257"/>
      <c r="T159" s="258"/>
      <c r="AT159" s="259" t="s">
        <v>169</v>
      </c>
      <c r="AU159" s="259" t="s">
        <v>90</v>
      </c>
      <c r="AV159" s="12" t="s">
        <v>165</v>
      </c>
      <c r="AW159" s="12" t="s">
        <v>43</v>
      </c>
      <c r="AX159" s="12" t="s">
        <v>88</v>
      </c>
      <c r="AY159" s="259" t="s">
        <v>158</v>
      </c>
    </row>
    <row r="160" s="1" customFormat="1" ht="25.5" customHeight="1">
      <c r="B160" s="47"/>
      <c r="C160" s="223" t="s">
        <v>112</v>
      </c>
      <c r="D160" s="223" t="s">
        <v>160</v>
      </c>
      <c r="E160" s="224" t="s">
        <v>809</v>
      </c>
      <c r="F160" s="225" t="s">
        <v>810</v>
      </c>
      <c r="G160" s="226" t="s">
        <v>163</v>
      </c>
      <c r="H160" s="227">
        <v>375.35000000000002</v>
      </c>
      <c r="I160" s="228"/>
      <c r="J160" s="229">
        <f>ROUND(I160*H160,2)</f>
        <v>0</v>
      </c>
      <c r="K160" s="225" t="s">
        <v>164</v>
      </c>
      <c r="L160" s="73"/>
      <c r="M160" s="230" t="s">
        <v>37</v>
      </c>
      <c r="N160" s="231" t="s">
        <v>51</v>
      </c>
      <c r="O160" s="48"/>
      <c r="P160" s="232">
        <f>O160*H160</f>
        <v>0</v>
      </c>
      <c r="Q160" s="232">
        <v>0</v>
      </c>
      <c r="R160" s="232">
        <f>Q160*H160</f>
        <v>0</v>
      </c>
      <c r="S160" s="232">
        <v>0</v>
      </c>
      <c r="T160" s="233">
        <f>S160*H160</f>
        <v>0</v>
      </c>
      <c r="AR160" s="24" t="s">
        <v>165</v>
      </c>
      <c r="AT160" s="24" t="s">
        <v>160</v>
      </c>
      <c r="AU160" s="24" t="s">
        <v>90</v>
      </c>
      <c r="AY160" s="24" t="s">
        <v>158</v>
      </c>
      <c r="BE160" s="234">
        <f>IF(N160="základní",J160,0)</f>
        <v>0</v>
      </c>
      <c r="BF160" s="234">
        <f>IF(N160="snížená",J160,0)</f>
        <v>0</v>
      </c>
      <c r="BG160" s="234">
        <f>IF(N160="zákl. přenesená",J160,0)</f>
        <v>0</v>
      </c>
      <c r="BH160" s="234">
        <f>IF(N160="sníž. přenesená",J160,0)</f>
        <v>0</v>
      </c>
      <c r="BI160" s="234">
        <f>IF(N160="nulová",J160,0)</f>
        <v>0</v>
      </c>
      <c r="BJ160" s="24" t="s">
        <v>88</v>
      </c>
      <c r="BK160" s="234">
        <f>ROUND(I160*H160,2)</f>
        <v>0</v>
      </c>
      <c r="BL160" s="24" t="s">
        <v>165</v>
      </c>
      <c r="BM160" s="24" t="s">
        <v>1074</v>
      </c>
    </row>
    <row r="161" s="11" customFormat="1">
      <c r="B161" s="238"/>
      <c r="C161" s="239"/>
      <c r="D161" s="235" t="s">
        <v>169</v>
      </c>
      <c r="E161" s="240" t="s">
        <v>37</v>
      </c>
      <c r="F161" s="241" t="s">
        <v>1025</v>
      </c>
      <c r="G161" s="239"/>
      <c r="H161" s="242">
        <v>375.35000000000002</v>
      </c>
      <c r="I161" s="243"/>
      <c r="J161" s="239"/>
      <c r="K161" s="239"/>
      <c r="L161" s="244"/>
      <c r="M161" s="245"/>
      <c r="N161" s="246"/>
      <c r="O161" s="246"/>
      <c r="P161" s="246"/>
      <c r="Q161" s="246"/>
      <c r="R161" s="246"/>
      <c r="S161" s="246"/>
      <c r="T161" s="247"/>
      <c r="AT161" s="248" t="s">
        <v>169</v>
      </c>
      <c r="AU161" s="248" t="s">
        <v>90</v>
      </c>
      <c r="AV161" s="11" t="s">
        <v>90</v>
      </c>
      <c r="AW161" s="11" t="s">
        <v>43</v>
      </c>
      <c r="AX161" s="11" t="s">
        <v>88</v>
      </c>
      <c r="AY161" s="248" t="s">
        <v>158</v>
      </c>
    </row>
    <row r="162" s="1" customFormat="1" ht="38.25" customHeight="1">
      <c r="B162" s="47"/>
      <c r="C162" s="223" t="s">
        <v>215</v>
      </c>
      <c r="D162" s="223" t="s">
        <v>160</v>
      </c>
      <c r="E162" s="224" t="s">
        <v>1075</v>
      </c>
      <c r="F162" s="225" t="s">
        <v>1076</v>
      </c>
      <c r="G162" s="226" t="s">
        <v>163</v>
      </c>
      <c r="H162" s="227">
        <v>375.35000000000002</v>
      </c>
      <c r="I162" s="228"/>
      <c r="J162" s="229">
        <f>ROUND(I162*H162,2)</f>
        <v>0</v>
      </c>
      <c r="K162" s="225" t="s">
        <v>164</v>
      </c>
      <c r="L162" s="73"/>
      <c r="M162" s="230" t="s">
        <v>37</v>
      </c>
      <c r="N162" s="231" t="s">
        <v>51</v>
      </c>
      <c r="O162" s="48"/>
      <c r="P162" s="232">
        <f>O162*H162</f>
        <v>0</v>
      </c>
      <c r="Q162" s="232">
        <v>0</v>
      </c>
      <c r="R162" s="232">
        <f>Q162*H162</f>
        <v>0</v>
      </c>
      <c r="S162" s="232">
        <v>0</v>
      </c>
      <c r="T162" s="233">
        <f>S162*H162</f>
        <v>0</v>
      </c>
      <c r="AR162" s="24" t="s">
        <v>165</v>
      </c>
      <c r="AT162" s="24" t="s">
        <v>160</v>
      </c>
      <c r="AU162" s="24" t="s">
        <v>90</v>
      </c>
      <c r="AY162" s="24" t="s">
        <v>158</v>
      </c>
      <c r="BE162" s="234">
        <f>IF(N162="základní",J162,0)</f>
        <v>0</v>
      </c>
      <c r="BF162" s="234">
        <f>IF(N162="snížená",J162,0)</f>
        <v>0</v>
      </c>
      <c r="BG162" s="234">
        <f>IF(N162="zákl. přenesená",J162,0)</f>
        <v>0</v>
      </c>
      <c r="BH162" s="234">
        <f>IF(N162="sníž. přenesená",J162,0)</f>
        <v>0</v>
      </c>
      <c r="BI162" s="234">
        <f>IF(N162="nulová",J162,0)</f>
        <v>0</v>
      </c>
      <c r="BJ162" s="24" t="s">
        <v>88</v>
      </c>
      <c r="BK162" s="234">
        <f>ROUND(I162*H162,2)</f>
        <v>0</v>
      </c>
      <c r="BL162" s="24" t="s">
        <v>165</v>
      </c>
      <c r="BM162" s="24" t="s">
        <v>1077</v>
      </c>
    </row>
    <row r="163" s="1" customFormat="1">
      <c r="B163" s="47"/>
      <c r="C163" s="75"/>
      <c r="D163" s="235" t="s">
        <v>167</v>
      </c>
      <c r="E163" s="75"/>
      <c r="F163" s="236" t="s">
        <v>1078</v>
      </c>
      <c r="G163" s="75"/>
      <c r="H163" s="75"/>
      <c r="I163" s="193"/>
      <c r="J163" s="75"/>
      <c r="K163" s="75"/>
      <c r="L163" s="73"/>
      <c r="M163" s="237"/>
      <c r="N163" s="48"/>
      <c r="O163" s="48"/>
      <c r="P163" s="48"/>
      <c r="Q163" s="48"/>
      <c r="R163" s="48"/>
      <c r="S163" s="48"/>
      <c r="T163" s="96"/>
      <c r="AT163" s="24" t="s">
        <v>167</v>
      </c>
      <c r="AU163" s="24" t="s">
        <v>90</v>
      </c>
    </row>
    <row r="164" s="11" customFormat="1">
      <c r="B164" s="238"/>
      <c r="C164" s="239"/>
      <c r="D164" s="235" t="s">
        <v>169</v>
      </c>
      <c r="E164" s="240" t="s">
        <v>37</v>
      </c>
      <c r="F164" s="241" t="s">
        <v>1027</v>
      </c>
      <c r="G164" s="239"/>
      <c r="H164" s="242">
        <v>375.35000000000002</v>
      </c>
      <c r="I164" s="243"/>
      <c r="J164" s="239"/>
      <c r="K164" s="239"/>
      <c r="L164" s="244"/>
      <c r="M164" s="245"/>
      <c r="N164" s="246"/>
      <c r="O164" s="246"/>
      <c r="P164" s="246"/>
      <c r="Q164" s="246"/>
      <c r="R164" s="246"/>
      <c r="S164" s="246"/>
      <c r="T164" s="247"/>
      <c r="AT164" s="248" t="s">
        <v>169</v>
      </c>
      <c r="AU164" s="248" t="s">
        <v>90</v>
      </c>
      <c r="AV164" s="11" t="s">
        <v>90</v>
      </c>
      <c r="AW164" s="11" t="s">
        <v>43</v>
      </c>
      <c r="AX164" s="11" t="s">
        <v>88</v>
      </c>
      <c r="AY164" s="248" t="s">
        <v>158</v>
      </c>
    </row>
    <row r="165" s="1" customFormat="1" ht="25.5" customHeight="1">
      <c r="B165" s="47"/>
      <c r="C165" s="223" t="s">
        <v>224</v>
      </c>
      <c r="D165" s="223" t="s">
        <v>160</v>
      </c>
      <c r="E165" s="224" t="s">
        <v>1079</v>
      </c>
      <c r="F165" s="225" t="s">
        <v>1080</v>
      </c>
      <c r="G165" s="226" t="s">
        <v>163</v>
      </c>
      <c r="H165" s="227">
        <v>591.47000000000003</v>
      </c>
      <c r="I165" s="228"/>
      <c r="J165" s="229">
        <f>ROUND(I165*H165,2)</f>
        <v>0</v>
      </c>
      <c r="K165" s="225" t="s">
        <v>164</v>
      </c>
      <c r="L165" s="73"/>
      <c r="M165" s="230" t="s">
        <v>37</v>
      </c>
      <c r="N165" s="231" t="s">
        <v>51</v>
      </c>
      <c r="O165" s="48"/>
      <c r="P165" s="232">
        <f>O165*H165</f>
        <v>0</v>
      </c>
      <c r="Q165" s="232">
        <v>0</v>
      </c>
      <c r="R165" s="232">
        <f>Q165*H165</f>
        <v>0</v>
      </c>
      <c r="S165" s="232">
        <v>0</v>
      </c>
      <c r="T165" s="233">
        <f>S165*H165</f>
        <v>0</v>
      </c>
      <c r="AR165" s="24" t="s">
        <v>165</v>
      </c>
      <c r="AT165" s="24" t="s">
        <v>160</v>
      </c>
      <c r="AU165" s="24" t="s">
        <v>90</v>
      </c>
      <c r="AY165" s="24" t="s">
        <v>158</v>
      </c>
      <c r="BE165" s="234">
        <f>IF(N165="základní",J165,0)</f>
        <v>0</v>
      </c>
      <c r="BF165" s="234">
        <f>IF(N165="snížená",J165,0)</f>
        <v>0</v>
      </c>
      <c r="BG165" s="234">
        <f>IF(N165="zákl. přenesená",J165,0)</f>
        <v>0</v>
      </c>
      <c r="BH165" s="234">
        <f>IF(N165="sníž. přenesená",J165,0)</f>
        <v>0</v>
      </c>
      <c r="BI165" s="234">
        <f>IF(N165="nulová",J165,0)</f>
        <v>0</v>
      </c>
      <c r="BJ165" s="24" t="s">
        <v>88</v>
      </c>
      <c r="BK165" s="234">
        <f>ROUND(I165*H165,2)</f>
        <v>0</v>
      </c>
      <c r="BL165" s="24" t="s">
        <v>165</v>
      </c>
      <c r="BM165" s="24" t="s">
        <v>1081</v>
      </c>
    </row>
    <row r="166" s="11" customFormat="1">
      <c r="B166" s="238"/>
      <c r="C166" s="239"/>
      <c r="D166" s="235" t="s">
        <v>169</v>
      </c>
      <c r="E166" s="240" t="s">
        <v>37</v>
      </c>
      <c r="F166" s="241" t="s">
        <v>1082</v>
      </c>
      <c r="G166" s="239"/>
      <c r="H166" s="242">
        <v>591.47000000000003</v>
      </c>
      <c r="I166" s="243"/>
      <c r="J166" s="239"/>
      <c r="K166" s="239"/>
      <c r="L166" s="244"/>
      <c r="M166" s="245"/>
      <c r="N166" s="246"/>
      <c r="O166" s="246"/>
      <c r="P166" s="246"/>
      <c r="Q166" s="246"/>
      <c r="R166" s="246"/>
      <c r="S166" s="246"/>
      <c r="T166" s="247"/>
      <c r="AT166" s="248" t="s">
        <v>169</v>
      </c>
      <c r="AU166" s="248" t="s">
        <v>90</v>
      </c>
      <c r="AV166" s="11" t="s">
        <v>90</v>
      </c>
      <c r="AW166" s="11" t="s">
        <v>43</v>
      </c>
      <c r="AX166" s="11" t="s">
        <v>88</v>
      </c>
      <c r="AY166" s="248" t="s">
        <v>158</v>
      </c>
    </row>
    <row r="167" s="1" customFormat="1" ht="25.5" customHeight="1">
      <c r="B167" s="47"/>
      <c r="C167" s="223" t="s">
        <v>228</v>
      </c>
      <c r="D167" s="223" t="s">
        <v>160</v>
      </c>
      <c r="E167" s="224" t="s">
        <v>1083</v>
      </c>
      <c r="F167" s="225" t="s">
        <v>1084</v>
      </c>
      <c r="G167" s="226" t="s">
        <v>163</v>
      </c>
      <c r="H167" s="227">
        <v>1669.1369999999999</v>
      </c>
      <c r="I167" s="228"/>
      <c r="J167" s="229">
        <f>ROUND(I167*H167,2)</f>
        <v>0</v>
      </c>
      <c r="K167" s="225" t="s">
        <v>164</v>
      </c>
      <c r="L167" s="73"/>
      <c r="M167" s="230" t="s">
        <v>37</v>
      </c>
      <c r="N167" s="231" t="s">
        <v>51</v>
      </c>
      <c r="O167" s="48"/>
      <c r="P167" s="232">
        <f>O167*H167</f>
        <v>0</v>
      </c>
      <c r="Q167" s="232">
        <v>0</v>
      </c>
      <c r="R167" s="232">
        <f>Q167*H167</f>
        <v>0</v>
      </c>
      <c r="S167" s="232">
        <v>0</v>
      </c>
      <c r="T167" s="233">
        <f>S167*H167</f>
        <v>0</v>
      </c>
      <c r="AR167" s="24" t="s">
        <v>165</v>
      </c>
      <c r="AT167" s="24" t="s">
        <v>160</v>
      </c>
      <c r="AU167" s="24" t="s">
        <v>90</v>
      </c>
      <c r="AY167" s="24" t="s">
        <v>158</v>
      </c>
      <c r="BE167" s="234">
        <f>IF(N167="základní",J167,0)</f>
        <v>0</v>
      </c>
      <c r="BF167" s="234">
        <f>IF(N167="snížená",J167,0)</f>
        <v>0</v>
      </c>
      <c r="BG167" s="234">
        <f>IF(N167="zákl. přenesená",J167,0)</f>
        <v>0</v>
      </c>
      <c r="BH167" s="234">
        <f>IF(N167="sníž. přenesená",J167,0)</f>
        <v>0</v>
      </c>
      <c r="BI167" s="234">
        <f>IF(N167="nulová",J167,0)</f>
        <v>0</v>
      </c>
      <c r="BJ167" s="24" t="s">
        <v>88</v>
      </c>
      <c r="BK167" s="234">
        <f>ROUND(I167*H167,2)</f>
        <v>0</v>
      </c>
      <c r="BL167" s="24" t="s">
        <v>165</v>
      </c>
      <c r="BM167" s="24" t="s">
        <v>1085</v>
      </c>
    </row>
    <row r="168" s="13" customFormat="1">
      <c r="B168" s="260"/>
      <c r="C168" s="261"/>
      <c r="D168" s="235" t="s">
        <v>169</v>
      </c>
      <c r="E168" s="262" t="s">
        <v>37</v>
      </c>
      <c r="F168" s="263" t="s">
        <v>1053</v>
      </c>
      <c r="G168" s="261"/>
      <c r="H168" s="262" t="s">
        <v>37</v>
      </c>
      <c r="I168" s="264"/>
      <c r="J168" s="261"/>
      <c r="K168" s="261"/>
      <c r="L168" s="265"/>
      <c r="M168" s="266"/>
      <c r="N168" s="267"/>
      <c r="O168" s="267"/>
      <c r="P168" s="267"/>
      <c r="Q168" s="267"/>
      <c r="R168" s="267"/>
      <c r="S168" s="267"/>
      <c r="T168" s="268"/>
      <c r="AT168" s="269" t="s">
        <v>169</v>
      </c>
      <c r="AU168" s="269" t="s">
        <v>90</v>
      </c>
      <c r="AV168" s="13" t="s">
        <v>88</v>
      </c>
      <c r="AW168" s="13" t="s">
        <v>43</v>
      </c>
      <c r="AX168" s="13" t="s">
        <v>80</v>
      </c>
      <c r="AY168" s="269" t="s">
        <v>158</v>
      </c>
    </row>
    <row r="169" s="11" customFormat="1">
      <c r="B169" s="238"/>
      <c r="C169" s="239"/>
      <c r="D169" s="235" t="s">
        <v>169</v>
      </c>
      <c r="E169" s="240" t="s">
        <v>37</v>
      </c>
      <c r="F169" s="241" t="s">
        <v>1054</v>
      </c>
      <c r="G169" s="239"/>
      <c r="H169" s="242">
        <v>1669.1369999999999</v>
      </c>
      <c r="I169" s="243"/>
      <c r="J169" s="239"/>
      <c r="K169" s="239"/>
      <c r="L169" s="244"/>
      <c r="M169" s="245"/>
      <c r="N169" s="246"/>
      <c r="O169" s="246"/>
      <c r="P169" s="246"/>
      <c r="Q169" s="246"/>
      <c r="R169" s="246"/>
      <c r="S169" s="246"/>
      <c r="T169" s="247"/>
      <c r="AT169" s="248" t="s">
        <v>169</v>
      </c>
      <c r="AU169" s="248" t="s">
        <v>90</v>
      </c>
      <c r="AV169" s="11" t="s">
        <v>90</v>
      </c>
      <c r="AW169" s="11" t="s">
        <v>43</v>
      </c>
      <c r="AX169" s="11" t="s">
        <v>80</v>
      </c>
      <c r="AY169" s="248" t="s">
        <v>158</v>
      </c>
    </row>
    <row r="170" s="12" customFormat="1">
      <c r="B170" s="249"/>
      <c r="C170" s="250"/>
      <c r="D170" s="235" t="s">
        <v>169</v>
      </c>
      <c r="E170" s="251" t="s">
        <v>37</v>
      </c>
      <c r="F170" s="252" t="s">
        <v>180</v>
      </c>
      <c r="G170" s="250"/>
      <c r="H170" s="253">
        <v>1669.1369999999999</v>
      </c>
      <c r="I170" s="254"/>
      <c r="J170" s="250"/>
      <c r="K170" s="250"/>
      <c r="L170" s="255"/>
      <c r="M170" s="256"/>
      <c r="N170" s="257"/>
      <c r="O170" s="257"/>
      <c r="P170" s="257"/>
      <c r="Q170" s="257"/>
      <c r="R170" s="257"/>
      <c r="S170" s="257"/>
      <c r="T170" s="258"/>
      <c r="AT170" s="259" t="s">
        <v>169</v>
      </c>
      <c r="AU170" s="259" t="s">
        <v>90</v>
      </c>
      <c r="AV170" s="12" t="s">
        <v>165</v>
      </c>
      <c r="AW170" s="12" t="s">
        <v>43</v>
      </c>
      <c r="AX170" s="12" t="s">
        <v>88</v>
      </c>
      <c r="AY170" s="259" t="s">
        <v>158</v>
      </c>
    </row>
    <row r="171" s="1" customFormat="1" ht="38.25" customHeight="1">
      <c r="B171" s="47"/>
      <c r="C171" s="223" t="s">
        <v>233</v>
      </c>
      <c r="D171" s="223" t="s">
        <v>160</v>
      </c>
      <c r="E171" s="224" t="s">
        <v>1086</v>
      </c>
      <c r="F171" s="225" t="s">
        <v>1087</v>
      </c>
      <c r="G171" s="226" t="s">
        <v>163</v>
      </c>
      <c r="H171" s="227">
        <v>1669.1369999999999</v>
      </c>
      <c r="I171" s="228"/>
      <c r="J171" s="229">
        <f>ROUND(I171*H171,2)</f>
        <v>0</v>
      </c>
      <c r="K171" s="225" t="s">
        <v>164</v>
      </c>
      <c r="L171" s="73"/>
      <c r="M171" s="230" t="s">
        <v>37</v>
      </c>
      <c r="N171" s="231" t="s">
        <v>51</v>
      </c>
      <c r="O171" s="48"/>
      <c r="P171" s="232">
        <f>O171*H171</f>
        <v>0</v>
      </c>
      <c r="Q171" s="232">
        <v>0</v>
      </c>
      <c r="R171" s="232">
        <f>Q171*H171</f>
        <v>0</v>
      </c>
      <c r="S171" s="232">
        <v>0</v>
      </c>
      <c r="T171" s="233">
        <f>S171*H171</f>
        <v>0</v>
      </c>
      <c r="AR171" s="24" t="s">
        <v>165</v>
      </c>
      <c r="AT171" s="24" t="s">
        <v>160</v>
      </c>
      <c r="AU171" s="24" t="s">
        <v>90</v>
      </c>
      <c r="AY171" s="24" t="s">
        <v>158</v>
      </c>
      <c r="BE171" s="234">
        <f>IF(N171="základní",J171,0)</f>
        <v>0</v>
      </c>
      <c r="BF171" s="234">
        <f>IF(N171="snížená",J171,0)</f>
        <v>0</v>
      </c>
      <c r="BG171" s="234">
        <f>IF(N171="zákl. přenesená",J171,0)</f>
        <v>0</v>
      </c>
      <c r="BH171" s="234">
        <f>IF(N171="sníž. přenesená",J171,0)</f>
        <v>0</v>
      </c>
      <c r="BI171" s="234">
        <f>IF(N171="nulová",J171,0)</f>
        <v>0</v>
      </c>
      <c r="BJ171" s="24" t="s">
        <v>88</v>
      </c>
      <c r="BK171" s="234">
        <f>ROUND(I171*H171,2)</f>
        <v>0</v>
      </c>
      <c r="BL171" s="24" t="s">
        <v>165</v>
      </c>
      <c r="BM171" s="24" t="s">
        <v>1088</v>
      </c>
    </row>
    <row r="172" s="1" customFormat="1">
      <c r="B172" s="47"/>
      <c r="C172" s="75"/>
      <c r="D172" s="235" t="s">
        <v>167</v>
      </c>
      <c r="E172" s="75"/>
      <c r="F172" s="236" t="s">
        <v>1089</v>
      </c>
      <c r="G172" s="75"/>
      <c r="H172" s="75"/>
      <c r="I172" s="193"/>
      <c r="J172" s="75"/>
      <c r="K172" s="75"/>
      <c r="L172" s="73"/>
      <c r="M172" s="237"/>
      <c r="N172" s="48"/>
      <c r="O172" s="48"/>
      <c r="P172" s="48"/>
      <c r="Q172" s="48"/>
      <c r="R172" s="48"/>
      <c r="S172" s="48"/>
      <c r="T172" s="96"/>
      <c r="AT172" s="24" t="s">
        <v>167</v>
      </c>
      <c r="AU172" s="24" t="s">
        <v>90</v>
      </c>
    </row>
    <row r="173" s="13" customFormat="1">
      <c r="B173" s="260"/>
      <c r="C173" s="261"/>
      <c r="D173" s="235" t="s">
        <v>169</v>
      </c>
      <c r="E173" s="262" t="s">
        <v>37</v>
      </c>
      <c r="F173" s="263" t="s">
        <v>1053</v>
      </c>
      <c r="G173" s="261"/>
      <c r="H173" s="262" t="s">
        <v>37</v>
      </c>
      <c r="I173" s="264"/>
      <c r="J173" s="261"/>
      <c r="K173" s="261"/>
      <c r="L173" s="265"/>
      <c r="M173" s="266"/>
      <c r="N173" s="267"/>
      <c r="O173" s="267"/>
      <c r="P173" s="267"/>
      <c r="Q173" s="267"/>
      <c r="R173" s="267"/>
      <c r="S173" s="267"/>
      <c r="T173" s="268"/>
      <c r="AT173" s="269" t="s">
        <v>169</v>
      </c>
      <c r="AU173" s="269" t="s">
        <v>90</v>
      </c>
      <c r="AV173" s="13" t="s">
        <v>88</v>
      </c>
      <c r="AW173" s="13" t="s">
        <v>43</v>
      </c>
      <c r="AX173" s="13" t="s">
        <v>80</v>
      </c>
      <c r="AY173" s="269" t="s">
        <v>158</v>
      </c>
    </row>
    <row r="174" s="11" customFormat="1">
      <c r="B174" s="238"/>
      <c r="C174" s="239"/>
      <c r="D174" s="235" t="s">
        <v>169</v>
      </c>
      <c r="E174" s="240" t="s">
        <v>37</v>
      </c>
      <c r="F174" s="241" t="s">
        <v>1054</v>
      </c>
      <c r="G174" s="239"/>
      <c r="H174" s="242">
        <v>1669.1369999999999</v>
      </c>
      <c r="I174" s="243"/>
      <c r="J174" s="239"/>
      <c r="K174" s="239"/>
      <c r="L174" s="244"/>
      <c r="M174" s="245"/>
      <c r="N174" s="246"/>
      <c r="O174" s="246"/>
      <c r="P174" s="246"/>
      <c r="Q174" s="246"/>
      <c r="R174" s="246"/>
      <c r="S174" s="246"/>
      <c r="T174" s="247"/>
      <c r="AT174" s="248" t="s">
        <v>169</v>
      </c>
      <c r="AU174" s="248" t="s">
        <v>90</v>
      </c>
      <c r="AV174" s="11" t="s">
        <v>90</v>
      </c>
      <c r="AW174" s="11" t="s">
        <v>43</v>
      </c>
      <c r="AX174" s="11" t="s">
        <v>88</v>
      </c>
      <c r="AY174" s="248" t="s">
        <v>158</v>
      </c>
    </row>
    <row r="175" s="1" customFormat="1" ht="25.5" customHeight="1">
      <c r="B175" s="47"/>
      <c r="C175" s="223" t="s">
        <v>237</v>
      </c>
      <c r="D175" s="223" t="s">
        <v>160</v>
      </c>
      <c r="E175" s="224" t="s">
        <v>1090</v>
      </c>
      <c r="F175" s="225" t="s">
        <v>1091</v>
      </c>
      <c r="G175" s="226" t="s">
        <v>163</v>
      </c>
      <c r="H175" s="227">
        <v>591.47000000000003</v>
      </c>
      <c r="I175" s="228"/>
      <c r="J175" s="229">
        <f>ROUND(I175*H175,2)</f>
        <v>0</v>
      </c>
      <c r="K175" s="225" t="s">
        <v>164</v>
      </c>
      <c r="L175" s="73"/>
      <c r="M175" s="230" t="s">
        <v>37</v>
      </c>
      <c r="N175" s="231" t="s">
        <v>51</v>
      </c>
      <c r="O175" s="48"/>
      <c r="P175" s="232">
        <f>O175*H175</f>
        <v>0</v>
      </c>
      <c r="Q175" s="232">
        <v>0</v>
      </c>
      <c r="R175" s="232">
        <f>Q175*H175</f>
        <v>0</v>
      </c>
      <c r="S175" s="232">
        <v>0</v>
      </c>
      <c r="T175" s="233">
        <f>S175*H175</f>
        <v>0</v>
      </c>
      <c r="AR175" s="24" t="s">
        <v>165</v>
      </c>
      <c r="AT175" s="24" t="s">
        <v>160</v>
      </c>
      <c r="AU175" s="24" t="s">
        <v>90</v>
      </c>
      <c r="AY175" s="24" t="s">
        <v>158</v>
      </c>
      <c r="BE175" s="234">
        <f>IF(N175="základní",J175,0)</f>
        <v>0</v>
      </c>
      <c r="BF175" s="234">
        <f>IF(N175="snížená",J175,0)</f>
        <v>0</v>
      </c>
      <c r="BG175" s="234">
        <f>IF(N175="zákl. přenesená",J175,0)</f>
        <v>0</v>
      </c>
      <c r="BH175" s="234">
        <f>IF(N175="sníž. přenesená",J175,0)</f>
        <v>0</v>
      </c>
      <c r="BI175" s="234">
        <f>IF(N175="nulová",J175,0)</f>
        <v>0</v>
      </c>
      <c r="BJ175" s="24" t="s">
        <v>88</v>
      </c>
      <c r="BK175" s="234">
        <f>ROUND(I175*H175,2)</f>
        <v>0</v>
      </c>
      <c r="BL175" s="24" t="s">
        <v>165</v>
      </c>
      <c r="BM175" s="24" t="s">
        <v>1092</v>
      </c>
    </row>
    <row r="176" s="1" customFormat="1">
      <c r="B176" s="47"/>
      <c r="C176" s="75"/>
      <c r="D176" s="235" t="s">
        <v>167</v>
      </c>
      <c r="E176" s="75"/>
      <c r="F176" s="236" t="s">
        <v>1093</v>
      </c>
      <c r="G176" s="75"/>
      <c r="H176" s="75"/>
      <c r="I176" s="193"/>
      <c r="J176" s="75"/>
      <c r="K176" s="75"/>
      <c r="L176" s="73"/>
      <c r="M176" s="237"/>
      <c r="N176" s="48"/>
      <c r="O176" s="48"/>
      <c r="P176" s="48"/>
      <c r="Q176" s="48"/>
      <c r="R176" s="48"/>
      <c r="S176" s="48"/>
      <c r="T176" s="96"/>
      <c r="AT176" s="24" t="s">
        <v>167</v>
      </c>
      <c r="AU176" s="24" t="s">
        <v>90</v>
      </c>
    </row>
    <row r="177" s="11" customFormat="1">
      <c r="B177" s="238"/>
      <c r="C177" s="239"/>
      <c r="D177" s="235" t="s">
        <v>169</v>
      </c>
      <c r="E177" s="240" t="s">
        <v>37</v>
      </c>
      <c r="F177" s="241" t="s">
        <v>1082</v>
      </c>
      <c r="G177" s="239"/>
      <c r="H177" s="242">
        <v>591.47000000000003</v>
      </c>
      <c r="I177" s="243"/>
      <c r="J177" s="239"/>
      <c r="K177" s="239"/>
      <c r="L177" s="244"/>
      <c r="M177" s="245"/>
      <c r="N177" s="246"/>
      <c r="O177" s="246"/>
      <c r="P177" s="246"/>
      <c r="Q177" s="246"/>
      <c r="R177" s="246"/>
      <c r="S177" s="246"/>
      <c r="T177" s="247"/>
      <c r="AT177" s="248" t="s">
        <v>169</v>
      </c>
      <c r="AU177" s="248" t="s">
        <v>90</v>
      </c>
      <c r="AV177" s="11" t="s">
        <v>90</v>
      </c>
      <c r="AW177" s="11" t="s">
        <v>43</v>
      </c>
      <c r="AX177" s="11" t="s">
        <v>88</v>
      </c>
      <c r="AY177" s="248" t="s">
        <v>158</v>
      </c>
    </row>
    <row r="178" s="10" customFormat="1" ht="29.88" customHeight="1">
      <c r="B178" s="207"/>
      <c r="C178" s="208"/>
      <c r="D178" s="209" t="s">
        <v>79</v>
      </c>
      <c r="E178" s="221" t="s">
        <v>228</v>
      </c>
      <c r="F178" s="221" t="s">
        <v>618</v>
      </c>
      <c r="G178" s="208"/>
      <c r="H178" s="208"/>
      <c r="I178" s="211"/>
      <c r="J178" s="222">
        <f>BK178</f>
        <v>0</v>
      </c>
      <c r="K178" s="208"/>
      <c r="L178" s="213"/>
      <c r="M178" s="214"/>
      <c r="N178" s="215"/>
      <c r="O178" s="215"/>
      <c r="P178" s="216">
        <f>SUM(P179:P237)</f>
        <v>0</v>
      </c>
      <c r="Q178" s="215"/>
      <c r="R178" s="216">
        <f>SUM(R179:R237)</f>
        <v>107.49450539999999</v>
      </c>
      <c r="S178" s="215"/>
      <c r="T178" s="217">
        <f>SUM(T179:T237)</f>
        <v>190.24828199999999</v>
      </c>
      <c r="AR178" s="218" t="s">
        <v>88</v>
      </c>
      <c r="AT178" s="219" t="s">
        <v>79</v>
      </c>
      <c r="AU178" s="219" t="s">
        <v>88</v>
      </c>
      <c r="AY178" s="218" t="s">
        <v>158</v>
      </c>
      <c r="BK178" s="220">
        <f>SUM(BK179:BK237)</f>
        <v>0</v>
      </c>
    </row>
    <row r="179" s="1" customFormat="1" ht="38.25" customHeight="1">
      <c r="B179" s="47"/>
      <c r="C179" s="223" t="s">
        <v>252</v>
      </c>
      <c r="D179" s="223" t="s">
        <v>160</v>
      </c>
      <c r="E179" s="224" t="s">
        <v>1094</v>
      </c>
      <c r="F179" s="225" t="s">
        <v>1095</v>
      </c>
      <c r="G179" s="226" t="s">
        <v>202</v>
      </c>
      <c r="H179" s="227">
        <v>445.476</v>
      </c>
      <c r="I179" s="228"/>
      <c r="J179" s="229">
        <f>ROUND(I179*H179,2)</f>
        <v>0</v>
      </c>
      <c r="K179" s="225" t="s">
        <v>164</v>
      </c>
      <c r="L179" s="73"/>
      <c r="M179" s="230" t="s">
        <v>37</v>
      </c>
      <c r="N179" s="231" t="s">
        <v>51</v>
      </c>
      <c r="O179" s="48"/>
      <c r="P179" s="232">
        <f>O179*H179</f>
        <v>0</v>
      </c>
      <c r="Q179" s="232">
        <v>0.15540000000000001</v>
      </c>
      <c r="R179" s="232">
        <f>Q179*H179</f>
        <v>69.226970399999999</v>
      </c>
      <c r="S179" s="232">
        <v>0</v>
      </c>
      <c r="T179" s="233">
        <f>S179*H179</f>
        <v>0</v>
      </c>
      <c r="AR179" s="24" t="s">
        <v>165</v>
      </c>
      <c r="AT179" s="24" t="s">
        <v>160</v>
      </c>
      <c r="AU179" s="24" t="s">
        <v>90</v>
      </c>
      <c r="AY179" s="24" t="s">
        <v>158</v>
      </c>
      <c r="BE179" s="234">
        <f>IF(N179="základní",J179,0)</f>
        <v>0</v>
      </c>
      <c r="BF179" s="234">
        <f>IF(N179="snížená",J179,0)</f>
        <v>0</v>
      </c>
      <c r="BG179" s="234">
        <f>IF(N179="zákl. přenesená",J179,0)</f>
        <v>0</v>
      </c>
      <c r="BH179" s="234">
        <f>IF(N179="sníž. přenesená",J179,0)</f>
        <v>0</v>
      </c>
      <c r="BI179" s="234">
        <f>IF(N179="nulová",J179,0)</f>
        <v>0</v>
      </c>
      <c r="BJ179" s="24" t="s">
        <v>88</v>
      </c>
      <c r="BK179" s="234">
        <f>ROUND(I179*H179,2)</f>
        <v>0</v>
      </c>
      <c r="BL179" s="24" t="s">
        <v>165</v>
      </c>
      <c r="BM179" s="24" t="s">
        <v>1096</v>
      </c>
    </row>
    <row r="180" s="1" customFormat="1">
      <c r="B180" s="47"/>
      <c r="C180" s="75"/>
      <c r="D180" s="235" t="s">
        <v>167</v>
      </c>
      <c r="E180" s="75"/>
      <c r="F180" s="236" t="s">
        <v>1097</v>
      </c>
      <c r="G180" s="75"/>
      <c r="H180" s="75"/>
      <c r="I180" s="193"/>
      <c r="J180" s="75"/>
      <c r="K180" s="75"/>
      <c r="L180" s="73"/>
      <c r="M180" s="237"/>
      <c r="N180" s="48"/>
      <c r="O180" s="48"/>
      <c r="P180" s="48"/>
      <c r="Q180" s="48"/>
      <c r="R180" s="48"/>
      <c r="S180" s="48"/>
      <c r="T180" s="96"/>
      <c r="AT180" s="24" t="s">
        <v>167</v>
      </c>
      <c r="AU180" s="24" t="s">
        <v>90</v>
      </c>
    </row>
    <row r="181" s="13" customFormat="1">
      <c r="B181" s="260"/>
      <c r="C181" s="261"/>
      <c r="D181" s="235" t="s">
        <v>169</v>
      </c>
      <c r="E181" s="262" t="s">
        <v>37</v>
      </c>
      <c r="F181" s="263" t="s">
        <v>1053</v>
      </c>
      <c r="G181" s="261"/>
      <c r="H181" s="262" t="s">
        <v>37</v>
      </c>
      <c r="I181" s="264"/>
      <c r="J181" s="261"/>
      <c r="K181" s="261"/>
      <c r="L181" s="265"/>
      <c r="M181" s="266"/>
      <c r="N181" s="267"/>
      <c r="O181" s="267"/>
      <c r="P181" s="267"/>
      <c r="Q181" s="267"/>
      <c r="R181" s="267"/>
      <c r="S181" s="267"/>
      <c r="T181" s="268"/>
      <c r="AT181" s="269" t="s">
        <v>169</v>
      </c>
      <c r="AU181" s="269" t="s">
        <v>90</v>
      </c>
      <c r="AV181" s="13" t="s">
        <v>88</v>
      </c>
      <c r="AW181" s="13" t="s">
        <v>43</v>
      </c>
      <c r="AX181" s="13" t="s">
        <v>80</v>
      </c>
      <c r="AY181" s="269" t="s">
        <v>158</v>
      </c>
    </row>
    <row r="182" s="11" customFormat="1">
      <c r="B182" s="238"/>
      <c r="C182" s="239"/>
      <c r="D182" s="235" t="s">
        <v>169</v>
      </c>
      <c r="E182" s="240" t="s">
        <v>37</v>
      </c>
      <c r="F182" s="241" t="s">
        <v>1062</v>
      </c>
      <c r="G182" s="239"/>
      <c r="H182" s="242">
        <v>133.56200000000001</v>
      </c>
      <c r="I182" s="243"/>
      <c r="J182" s="239"/>
      <c r="K182" s="239"/>
      <c r="L182" s="244"/>
      <c r="M182" s="245"/>
      <c r="N182" s="246"/>
      <c r="O182" s="246"/>
      <c r="P182" s="246"/>
      <c r="Q182" s="246"/>
      <c r="R182" s="246"/>
      <c r="S182" s="246"/>
      <c r="T182" s="247"/>
      <c r="AT182" s="248" t="s">
        <v>169</v>
      </c>
      <c r="AU182" s="248" t="s">
        <v>90</v>
      </c>
      <c r="AV182" s="11" t="s">
        <v>90</v>
      </c>
      <c r="AW182" s="11" t="s">
        <v>43</v>
      </c>
      <c r="AX182" s="11" t="s">
        <v>80</v>
      </c>
      <c r="AY182" s="248" t="s">
        <v>158</v>
      </c>
    </row>
    <row r="183" s="11" customFormat="1">
      <c r="B183" s="238"/>
      <c r="C183" s="239"/>
      <c r="D183" s="235" t="s">
        <v>169</v>
      </c>
      <c r="E183" s="240" t="s">
        <v>37</v>
      </c>
      <c r="F183" s="241" t="s">
        <v>1063</v>
      </c>
      <c r="G183" s="239"/>
      <c r="H183" s="242">
        <v>18.204000000000001</v>
      </c>
      <c r="I183" s="243"/>
      <c r="J183" s="239"/>
      <c r="K183" s="239"/>
      <c r="L183" s="244"/>
      <c r="M183" s="245"/>
      <c r="N183" s="246"/>
      <c r="O183" s="246"/>
      <c r="P183" s="246"/>
      <c r="Q183" s="246"/>
      <c r="R183" s="246"/>
      <c r="S183" s="246"/>
      <c r="T183" s="247"/>
      <c r="AT183" s="248" t="s">
        <v>169</v>
      </c>
      <c r="AU183" s="248" t="s">
        <v>90</v>
      </c>
      <c r="AV183" s="11" t="s">
        <v>90</v>
      </c>
      <c r="AW183" s="11" t="s">
        <v>43</v>
      </c>
      <c r="AX183" s="11" t="s">
        <v>80</v>
      </c>
      <c r="AY183" s="248" t="s">
        <v>158</v>
      </c>
    </row>
    <row r="184" s="11" customFormat="1">
      <c r="B184" s="238"/>
      <c r="C184" s="239"/>
      <c r="D184" s="235" t="s">
        <v>169</v>
      </c>
      <c r="E184" s="240" t="s">
        <v>37</v>
      </c>
      <c r="F184" s="241" t="s">
        <v>1064</v>
      </c>
      <c r="G184" s="239"/>
      <c r="H184" s="242">
        <v>17.390000000000001</v>
      </c>
      <c r="I184" s="243"/>
      <c r="J184" s="239"/>
      <c r="K184" s="239"/>
      <c r="L184" s="244"/>
      <c r="M184" s="245"/>
      <c r="N184" s="246"/>
      <c r="O184" s="246"/>
      <c r="P184" s="246"/>
      <c r="Q184" s="246"/>
      <c r="R184" s="246"/>
      <c r="S184" s="246"/>
      <c r="T184" s="247"/>
      <c r="AT184" s="248" t="s">
        <v>169</v>
      </c>
      <c r="AU184" s="248" t="s">
        <v>90</v>
      </c>
      <c r="AV184" s="11" t="s">
        <v>90</v>
      </c>
      <c r="AW184" s="11" t="s">
        <v>43</v>
      </c>
      <c r="AX184" s="11" t="s">
        <v>80</v>
      </c>
      <c r="AY184" s="248" t="s">
        <v>158</v>
      </c>
    </row>
    <row r="185" s="11" customFormat="1">
      <c r="B185" s="238"/>
      <c r="C185" s="239"/>
      <c r="D185" s="235" t="s">
        <v>169</v>
      </c>
      <c r="E185" s="240" t="s">
        <v>37</v>
      </c>
      <c r="F185" s="241" t="s">
        <v>1065</v>
      </c>
      <c r="G185" s="239"/>
      <c r="H185" s="242">
        <v>52.500999999999998</v>
      </c>
      <c r="I185" s="243"/>
      <c r="J185" s="239"/>
      <c r="K185" s="239"/>
      <c r="L185" s="244"/>
      <c r="M185" s="245"/>
      <c r="N185" s="246"/>
      <c r="O185" s="246"/>
      <c r="P185" s="246"/>
      <c r="Q185" s="246"/>
      <c r="R185" s="246"/>
      <c r="S185" s="246"/>
      <c r="T185" s="247"/>
      <c r="AT185" s="248" t="s">
        <v>169</v>
      </c>
      <c r="AU185" s="248" t="s">
        <v>90</v>
      </c>
      <c r="AV185" s="11" t="s">
        <v>90</v>
      </c>
      <c r="AW185" s="11" t="s">
        <v>43</v>
      </c>
      <c r="AX185" s="11" t="s">
        <v>80</v>
      </c>
      <c r="AY185" s="248" t="s">
        <v>158</v>
      </c>
    </row>
    <row r="186" s="11" customFormat="1">
      <c r="B186" s="238"/>
      <c r="C186" s="239"/>
      <c r="D186" s="235" t="s">
        <v>169</v>
      </c>
      <c r="E186" s="240" t="s">
        <v>37</v>
      </c>
      <c r="F186" s="241" t="s">
        <v>1066</v>
      </c>
      <c r="G186" s="239"/>
      <c r="H186" s="242">
        <v>14.445</v>
      </c>
      <c r="I186" s="243"/>
      <c r="J186" s="239"/>
      <c r="K186" s="239"/>
      <c r="L186" s="244"/>
      <c r="M186" s="245"/>
      <c r="N186" s="246"/>
      <c r="O186" s="246"/>
      <c r="P186" s="246"/>
      <c r="Q186" s="246"/>
      <c r="R186" s="246"/>
      <c r="S186" s="246"/>
      <c r="T186" s="247"/>
      <c r="AT186" s="248" t="s">
        <v>169</v>
      </c>
      <c r="AU186" s="248" t="s">
        <v>90</v>
      </c>
      <c r="AV186" s="11" t="s">
        <v>90</v>
      </c>
      <c r="AW186" s="11" t="s">
        <v>43</v>
      </c>
      <c r="AX186" s="11" t="s">
        <v>80</v>
      </c>
      <c r="AY186" s="248" t="s">
        <v>158</v>
      </c>
    </row>
    <row r="187" s="11" customFormat="1">
      <c r="B187" s="238"/>
      <c r="C187" s="239"/>
      <c r="D187" s="235" t="s">
        <v>169</v>
      </c>
      <c r="E187" s="240" t="s">
        <v>37</v>
      </c>
      <c r="F187" s="241" t="s">
        <v>1067</v>
      </c>
      <c r="G187" s="239"/>
      <c r="H187" s="242">
        <v>8.657</v>
      </c>
      <c r="I187" s="243"/>
      <c r="J187" s="239"/>
      <c r="K187" s="239"/>
      <c r="L187" s="244"/>
      <c r="M187" s="245"/>
      <c r="N187" s="246"/>
      <c r="O187" s="246"/>
      <c r="P187" s="246"/>
      <c r="Q187" s="246"/>
      <c r="R187" s="246"/>
      <c r="S187" s="246"/>
      <c r="T187" s="247"/>
      <c r="AT187" s="248" t="s">
        <v>169</v>
      </c>
      <c r="AU187" s="248" t="s">
        <v>90</v>
      </c>
      <c r="AV187" s="11" t="s">
        <v>90</v>
      </c>
      <c r="AW187" s="11" t="s">
        <v>43</v>
      </c>
      <c r="AX187" s="11" t="s">
        <v>80</v>
      </c>
      <c r="AY187" s="248" t="s">
        <v>158</v>
      </c>
    </row>
    <row r="188" s="11" customFormat="1">
      <c r="B188" s="238"/>
      <c r="C188" s="239"/>
      <c r="D188" s="235" t="s">
        <v>169</v>
      </c>
      <c r="E188" s="240" t="s">
        <v>37</v>
      </c>
      <c r="F188" s="241" t="s">
        <v>1068</v>
      </c>
      <c r="G188" s="239"/>
      <c r="H188" s="242">
        <v>13.868</v>
      </c>
      <c r="I188" s="243"/>
      <c r="J188" s="239"/>
      <c r="K188" s="239"/>
      <c r="L188" s="244"/>
      <c r="M188" s="245"/>
      <c r="N188" s="246"/>
      <c r="O188" s="246"/>
      <c r="P188" s="246"/>
      <c r="Q188" s="246"/>
      <c r="R188" s="246"/>
      <c r="S188" s="246"/>
      <c r="T188" s="247"/>
      <c r="AT188" s="248" t="s">
        <v>169</v>
      </c>
      <c r="AU188" s="248" t="s">
        <v>90</v>
      </c>
      <c r="AV188" s="11" t="s">
        <v>90</v>
      </c>
      <c r="AW188" s="11" t="s">
        <v>43</v>
      </c>
      <c r="AX188" s="11" t="s">
        <v>80</v>
      </c>
      <c r="AY188" s="248" t="s">
        <v>158</v>
      </c>
    </row>
    <row r="189" s="11" customFormat="1">
      <c r="B189" s="238"/>
      <c r="C189" s="239"/>
      <c r="D189" s="235" t="s">
        <v>169</v>
      </c>
      <c r="E189" s="240" t="s">
        <v>37</v>
      </c>
      <c r="F189" s="241" t="s">
        <v>1069</v>
      </c>
      <c r="G189" s="239"/>
      <c r="H189" s="242">
        <v>56.469000000000001</v>
      </c>
      <c r="I189" s="243"/>
      <c r="J189" s="239"/>
      <c r="K189" s="239"/>
      <c r="L189" s="244"/>
      <c r="M189" s="245"/>
      <c r="N189" s="246"/>
      <c r="O189" s="246"/>
      <c r="P189" s="246"/>
      <c r="Q189" s="246"/>
      <c r="R189" s="246"/>
      <c r="S189" s="246"/>
      <c r="T189" s="247"/>
      <c r="AT189" s="248" t="s">
        <v>169</v>
      </c>
      <c r="AU189" s="248" t="s">
        <v>90</v>
      </c>
      <c r="AV189" s="11" t="s">
        <v>90</v>
      </c>
      <c r="AW189" s="11" t="s">
        <v>43</v>
      </c>
      <c r="AX189" s="11" t="s">
        <v>80</v>
      </c>
      <c r="AY189" s="248" t="s">
        <v>158</v>
      </c>
    </row>
    <row r="190" s="11" customFormat="1">
      <c r="B190" s="238"/>
      <c r="C190" s="239"/>
      <c r="D190" s="235" t="s">
        <v>169</v>
      </c>
      <c r="E190" s="240" t="s">
        <v>37</v>
      </c>
      <c r="F190" s="241" t="s">
        <v>1070</v>
      </c>
      <c r="G190" s="239"/>
      <c r="H190" s="242">
        <v>130.38</v>
      </c>
      <c r="I190" s="243"/>
      <c r="J190" s="239"/>
      <c r="K190" s="239"/>
      <c r="L190" s="244"/>
      <c r="M190" s="245"/>
      <c r="N190" s="246"/>
      <c r="O190" s="246"/>
      <c r="P190" s="246"/>
      <c r="Q190" s="246"/>
      <c r="R190" s="246"/>
      <c r="S190" s="246"/>
      <c r="T190" s="247"/>
      <c r="AT190" s="248" t="s">
        <v>169</v>
      </c>
      <c r="AU190" s="248" t="s">
        <v>90</v>
      </c>
      <c r="AV190" s="11" t="s">
        <v>90</v>
      </c>
      <c r="AW190" s="11" t="s">
        <v>43</v>
      </c>
      <c r="AX190" s="11" t="s">
        <v>80</v>
      </c>
      <c r="AY190" s="248" t="s">
        <v>158</v>
      </c>
    </row>
    <row r="191" s="12" customFormat="1">
      <c r="B191" s="249"/>
      <c r="C191" s="250"/>
      <c r="D191" s="235" t="s">
        <v>169</v>
      </c>
      <c r="E191" s="251" t="s">
        <v>37</v>
      </c>
      <c r="F191" s="252" t="s">
        <v>180</v>
      </c>
      <c r="G191" s="250"/>
      <c r="H191" s="253">
        <v>445.476</v>
      </c>
      <c r="I191" s="254"/>
      <c r="J191" s="250"/>
      <c r="K191" s="250"/>
      <c r="L191" s="255"/>
      <c r="M191" s="256"/>
      <c r="N191" s="257"/>
      <c r="O191" s="257"/>
      <c r="P191" s="257"/>
      <c r="Q191" s="257"/>
      <c r="R191" s="257"/>
      <c r="S191" s="257"/>
      <c r="T191" s="258"/>
      <c r="AT191" s="259" t="s">
        <v>169</v>
      </c>
      <c r="AU191" s="259" t="s">
        <v>90</v>
      </c>
      <c r="AV191" s="12" t="s">
        <v>165</v>
      </c>
      <c r="AW191" s="12" t="s">
        <v>43</v>
      </c>
      <c r="AX191" s="12" t="s">
        <v>88</v>
      </c>
      <c r="AY191" s="259" t="s">
        <v>158</v>
      </c>
    </row>
    <row r="192" s="1" customFormat="1" ht="16.5" customHeight="1">
      <c r="B192" s="47"/>
      <c r="C192" s="281" t="s">
        <v>284</v>
      </c>
      <c r="D192" s="281" t="s">
        <v>406</v>
      </c>
      <c r="E192" s="282" t="s">
        <v>1098</v>
      </c>
      <c r="F192" s="283" t="s">
        <v>1099</v>
      </c>
      <c r="G192" s="284" t="s">
        <v>488</v>
      </c>
      <c r="H192" s="285">
        <v>449.93099999999998</v>
      </c>
      <c r="I192" s="286"/>
      <c r="J192" s="287">
        <f>ROUND(I192*H192,2)</f>
        <v>0</v>
      </c>
      <c r="K192" s="283" t="s">
        <v>164</v>
      </c>
      <c r="L192" s="288"/>
      <c r="M192" s="289" t="s">
        <v>37</v>
      </c>
      <c r="N192" s="290" t="s">
        <v>51</v>
      </c>
      <c r="O192" s="48"/>
      <c r="P192" s="232">
        <f>O192*H192</f>
        <v>0</v>
      </c>
      <c r="Q192" s="232">
        <v>0.085000000000000006</v>
      </c>
      <c r="R192" s="232">
        <f>Q192*H192</f>
        <v>38.244135</v>
      </c>
      <c r="S192" s="232">
        <v>0</v>
      </c>
      <c r="T192" s="233">
        <f>S192*H192</f>
        <v>0</v>
      </c>
      <c r="AR192" s="24" t="s">
        <v>224</v>
      </c>
      <c r="AT192" s="24" t="s">
        <v>406</v>
      </c>
      <c r="AU192" s="24" t="s">
        <v>90</v>
      </c>
      <c r="AY192" s="24" t="s">
        <v>158</v>
      </c>
      <c r="BE192" s="234">
        <f>IF(N192="základní",J192,0)</f>
        <v>0</v>
      </c>
      <c r="BF192" s="234">
        <f>IF(N192="snížená",J192,0)</f>
        <v>0</v>
      </c>
      <c r="BG192" s="234">
        <f>IF(N192="zákl. přenesená",J192,0)</f>
        <v>0</v>
      </c>
      <c r="BH192" s="234">
        <f>IF(N192="sníž. přenesená",J192,0)</f>
        <v>0</v>
      </c>
      <c r="BI192" s="234">
        <f>IF(N192="nulová",J192,0)</f>
        <v>0</v>
      </c>
      <c r="BJ192" s="24" t="s">
        <v>88</v>
      </c>
      <c r="BK192" s="234">
        <f>ROUND(I192*H192,2)</f>
        <v>0</v>
      </c>
      <c r="BL192" s="24" t="s">
        <v>165</v>
      </c>
      <c r="BM192" s="24" t="s">
        <v>1100</v>
      </c>
    </row>
    <row r="193" s="11" customFormat="1">
      <c r="B193" s="238"/>
      <c r="C193" s="239"/>
      <c r="D193" s="235" t="s">
        <v>169</v>
      </c>
      <c r="E193" s="239"/>
      <c r="F193" s="241" t="s">
        <v>1101</v>
      </c>
      <c r="G193" s="239"/>
      <c r="H193" s="242">
        <v>449.93099999999998</v>
      </c>
      <c r="I193" s="243"/>
      <c r="J193" s="239"/>
      <c r="K193" s="239"/>
      <c r="L193" s="244"/>
      <c r="M193" s="245"/>
      <c r="N193" s="246"/>
      <c r="O193" s="246"/>
      <c r="P193" s="246"/>
      <c r="Q193" s="246"/>
      <c r="R193" s="246"/>
      <c r="S193" s="246"/>
      <c r="T193" s="247"/>
      <c r="AT193" s="248" t="s">
        <v>169</v>
      </c>
      <c r="AU193" s="248" t="s">
        <v>90</v>
      </c>
      <c r="AV193" s="11" t="s">
        <v>90</v>
      </c>
      <c r="AW193" s="11" t="s">
        <v>6</v>
      </c>
      <c r="AX193" s="11" t="s">
        <v>88</v>
      </c>
      <c r="AY193" s="248" t="s">
        <v>158</v>
      </c>
    </row>
    <row r="194" s="1" customFormat="1" ht="25.5" customHeight="1">
      <c r="B194" s="47"/>
      <c r="C194" s="223" t="s">
        <v>289</v>
      </c>
      <c r="D194" s="223" t="s">
        <v>160</v>
      </c>
      <c r="E194" s="224" t="s">
        <v>1102</v>
      </c>
      <c r="F194" s="225" t="s">
        <v>1103</v>
      </c>
      <c r="G194" s="226" t="s">
        <v>202</v>
      </c>
      <c r="H194" s="227">
        <v>716.39999999999998</v>
      </c>
      <c r="I194" s="228"/>
      <c r="J194" s="229">
        <f>ROUND(I194*H194,2)</f>
        <v>0</v>
      </c>
      <c r="K194" s="225" t="s">
        <v>164</v>
      </c>
      <c r="L194" s="73"/>
      <c r="M194" s="230" t="s">
        <v>37</v>
      </c>
      <c r="N194" s="231" t="s">
        <v>51</v>
      </c>
      <c r="O194" s="48"/>
      <c r="P194" s="232">
        <f>O194*H194</f>
        <v>0</v>
      </c>
      <c r="Q194" s="232">
        <v>0</v>
      </c>
      <c r="R194" s="232">
        <f>Q194*H194</f>
        <v>0</v>
      </c>
      <c r="S194" s="232">
        <v>0</v>
      </c>
      <c r="T194" s="233">
        <f>S194*H194</f>
        <v>0</v>
      </c>
      <c r="AR194" s="24" t="s">
        <v>165</v>
      </c>
      <c r="AT194" s="24" t="s">
        <v>160</v>
      </c>
      <c r="AU194" s="24" t="s">
        <v>90</v>
      </c>
      <c r="AY194" s="24" t="s">
        <v>158</v>
      </c>
      <c r="BE194" s="234">
        <f>IF(N194="základní",J194,0)</f>
        <v>0</v>
      </c>
      <c r="BF194" s="234">
        <f>IF(N194="snížená",J194,0)</f>
        <v>0</v>
      </c>
      <c r="BG194" s="234">
        <f>IF(N194="zákl. přenesená",J194,0)</f>
        <v>0</v>
      </c>
      <c r="BH194" s="234">
        <f>IF(N194="sníž. přenesená",J194,0)</f>
        <v>0</v>
      </c>
      <c r="BI194" s="234">
        <f>IF(N194="nulová",J194,0)</f>
        <v>0</v>
      </c>
      <c r="BJ194" s="24" t="s">
        <v>88</v>
      </c>
      <c r="BK194" s="234">
        <f>ROUND(I194*H194,2)</f>
        <v>0</v>
      </c>
      <c r="BL194" s="24" t="s">
        <v>165</v>
      </c>
      <c r="BM194" s="24" t="s">
        <v>1104</v>
      </c>
    </row>
    <row r="195" s="1" customFormat="1">
      <c r="B195" s="47"/>
      <c r="C195" s="75"/>
      <c r="D195" s="235" t="s">
        <v>167</v>
      </c>
      <c r="E195" s="75"/>
      <c r="F195" s="236" t="s">
        <v>1105</v>
      </c>
      <c r="G195" s="75"/>
      <c r="H195" s="75"/>
      <c r="I195" s="193"/>
      <c r="J195" s="75"/>
      <c r="K195" s="75"/>
      <c r="L195" s="73"/>
      <c r="M195" s="237"/>
      <c r="N195" s="48"/>
      <c r="O195" s="48"/>
      <c r="P195" s="48"/>
      <c r="Q195" s="48"/>
      <c r="R195" s="48"/>
      <c r="S195" s="48"/>
      <c r="T195" s="96"/>
      <c r="AT195" s="24" t="s">
        <v>167</v>
      </c>
      <c r="AU195" s="24" t="s">
        <v>90</v>
      </c>
    </row>
    <row r="196" s="11" customFormat="1">
      <c r="B196" s="238"/>
      <c r="C196" s="239"/>
      <c r="D196" s="235" t="s">
        <v>169</v>
      </c>
      <c r="E196" s="240" t="s">
        <v>37</v>
      </c>
      <c r="F196" s="241" t="s">
        <v>221</v>
      </c>
      <c r="G196" s="239"/>
      <c r="H196" s="242">
        <v>196</v>
      </c>
      <c r="I196" s="243"/>
      <c r="J196" s="239"/>
      <c r="K196" s="239"/>
      <c r="L196" s="244"/>
      <c r="M196" s="245"/>
      <c r="N196" s="246"/>
      <c r="O196" s="246"/>
      <c r="P196" s="246"/>
      <c r="Q196" s="246"/>
      <c r="R196" s="246"/>
      <c r="S196" s="246"/>
      <c r="T196" s="247"/>
      <c r="AT196" s="248" t="s">
        <v>169</v>
      </c>
      <c r="AU196" s="248" t="s">
        <v>90</v>
      </c>
      <c r="AV196" s="11" t="s">
        <v>90</v>
      </c>
      <c r="AW196" s="11" t="s">
        <v>43</v>
      </c>
      <c r="AX196" s="11" t="s">
        <v>80</v>
      </c>
      <c r="AY196" s="248" t="s">
        <v>158</v>
      </c>
    </row>
    <row r="197" s="11" customFormat="1">
      <c r="B197" s="238"/>
      <c r="C197" s="239"/>
      <c r="D197" s="235" t="s">
        <v>169</v>
      </c>
      <c r="E197" s="240" t="s">
        <v>37</v>
      </c>
      <c r="F197" s="241" t="s">
        <v>1106</v>
      </c>
      <c r="G197" s="239"/>
      <c r="H197" s="242">
        <v>6.9000000000000004</v>
      </c>
      <c r="I197" s="243"/>
      <c r="J197" s="239"/>
      <c r="K197" s="239"/>
      <c r="L197" s="244"/>
      <c r="M197" s="245"/>
      <c r="N197" s="246"/>
      <c r="O197" s="246"/>
      <c r="P197" s="246"/>
      <c r="Q197" s="246"/>
      <c r="R197" s="246"/>
      <c r="S197" s="246"/>
      <c r="T197" s="247"/>
      <c r="AT197" s="248" t="s">
        <v>169</v>
      </c>
      <c r="AU197" s="248" t="s">
        <v>90</v>
      </c>
      <c r="AV197" s="11" t="s">
        <v>90</v>
      </c>
      <c r="AW197" s="11" t="s">
        <v>43</v>
      </c>
      <c r="AX197" s="11" t="s">
        <v>80</v>
      </c>
      <c r="AY197" s="248" t="s">
        <v>158</v>
      </c>
    </row>
    <row r="198" s="11" customFormat="1">
      <c r="B198" s="238"/>
      <c r="C198" s="239"/>
      <c r="D198" s="235" t="s">
        <v>169</v>
      </c>
      <c r="E198" s="240" t="s">
        <v>37</v>
      </c>
      <c r="F198" s="241" t="s">
        <v>1107</v>
      </c>
      <c r="G198" s="239"/>
      <c r="H198" s="242">
        <v>5.7999999999999998</v>
      </c>
      <c r="I198" s="243"/>
      <c r="J198" s="239"/>
      <c r="K198" s="239"/>
      <c r="L198" s="244"/>
      <c r="M198" s="245"/>
      <c r="N198" s="246"/>
      <c r="O198" s="246"/>
      <c r="P198" s="246"/>
      <c r="Q198" s="246"/>
      <c r="R198" s="246"/>
      <c r="S198" s="246"/>
      <c r="T198" s="247"/>
      <c r="AT198" s="248" t="s">
        <v>169</v>
      </c>
      <c r="AU198" s="248" t="s">
        <v>90</v>
      </c>
      <c r="AV198" s="11" t="s">
        <v>90</v>
      </c>
      <c r="AW198" s="11" t="s">
        <v>43</v>
      </c>
      <c r="AX198" s="11" t="s">
        <v>80</v>
      </c>
      <c r="AY198" s="248" t="s">
        <v>158</v>
      </c>
    </row>
    <row r="199" s="11" customFormat="1">
      <c r="B199" s="238"/>
      <c r="C199" s="239"/>
      <c r="D199" s="235" t="s">
        <v>169</v>
      </c>
      <c r="E199" s="240" t="s">
        <v>37</v>
      </c>
      <c r="F199" s="241" t="s">
        <v>1108</v>
      </c>
      <c r="G199" s="239"/>
      <c r="H199" s="242">
        <v>5.7999999999999998</v>
      </c>
      <c r="I199" s="243"/>
      <c r="J199" s="239"/>
      <c r="K199" s="239"/>
      <c r="L199" s="244"/>
      <c r="M199" s="245"/>
      <c r="N199" s="246"/>
      <c r="O199" s="246"/>
      <c r="P199" s="246"/>
      <c r="Q199" s="246"/>
      <c r="R199" s="246"/>
      <c r="S199" s="246"/>
      <c r="T199" s="247"/>
      <c r="AT199" s="248" t="s">
        <v>169</v>
      </c>
      <c r="AU199" s="248" t="s">
        <v>90</v>
      </c>
      <c r="AV199" s="11" t="s">
        <v>90</v>
      </c>
      <c r="AW199" s="11" t="s">
        <v>43</v>
      </c>
      <c r="AX199" s="11" t="s">
        <v>80</v>
      </c>
      <c r="AY199" s="248" t="s">
        <v>158</v>
      </c>
    </row>
    <row r="200" s="11" customFormat="1">
      <c r="B200" s="238"/>
      <c r="C200" s="239"/>
      <c r="D200" s="235" t="s">
        <v>169</v>
      </c>
      <c r="E200" s="240" t="s">
        <v>37</v>
      </c>
      <c r="F200" s="241" t="s">
        <v>624</v>
      </c>
      <c r="G200" s="239"/>
      <c r="H200" s="242">
        <v>84</v>
      </c>
      <c r="I200" s="243"/>
      <c r="J200" s="239"/>
      <c r="K200" s="239"/>
      <c r="L200" s="244"/>
      <c r="M200" s="245"/>
      <c r="N200" s="246"/>
      <c r="O200" s="246"/>
      <c r="P200" s="246"/>
      <c r="Q200" s="246"/>
      <c r="R200" s="246"/>
      <c r="S200" s="246"/>
      <c r="T200" s="247"/>
      <c r="AT200" s="248" t="s">
        <v>169</v>
      </c>
      <c r="AU200" s="248" t="s">
        <v>90</v>
      </c>
      <c r="AV200" s="11" t="s">
        <v>90</v>
      </c>
      <c r="AW200" s="11" t="s">
        <v>43</v>
      </c>
      <c r="AX200" s="11" t="s">
        <v>80</v>
      </c>
      <c r="AY200" s="248" t="s">
        <v>158</v>
      </c>
    </row>
    <row r="201" s="11" customFormat="1">
      <c r="B201" s="238"/>
      <c r="C201" s="239"/>
      <c r="D201" s="235" t="s">
        <v>169</v>
      </c>
      <c r="E201" s="240" t="s">
        <v>37</v>
      </c>
      <c r="F201" s="241" t="s">
        <v>1109</v>
      </c>
      <c r="G201" s="239"/>
      <c r="H201" s="242">
        <v>5.4000000000000004</v>
      </c>
      <c r="I201" s="243"/>
      <c r="J201" s="239"/>
      <c r="K201" s="239"/>
      <c r="L201" s="244"/>
      <c r="M201" s="245"/>
      <c r="N201" s="246"/>
      <c r="O201" s="246"/>
      <c r="P201" s="246"/>
      <c r="Q201" s="246"/>
      <c r="R201" s="246"/>
      <c r="S201" s="246"/>
      <c r="T201" s="247"/>
      <c r="AT201" s="248" t="s">
        <v>169</v>
      </c>
      <c r="AU201" s="248" t="s">
        <v>90</v>
      </c>
      <c r="AV201" s="11" t="s">
        <v>90</v>
      </c>
      <c r="AW201" s="11" t="s">
        <v>43</v>
      </c>
      <c r="AX201" s="11" t="s">
        <v>80</v>
      </c>
      <c r="AY201" s="248" t="s">
        <v>158</v>
      </c>
    </row>
    <row r="202" s="11" customFormat="1">
      <c r="B202" s="238"/>
      <c r="C202" s="239"/>
      <c r="D202" s="235" t="s">
        <v>169</v>
      </c>
      <c r="E202" s="240" t="s">
        <v>37</v>
      </c>
      <c r="F202" s="241" t="s">
        <v>625</v>
      </c>
      <c r="G202" s="239"/>
      <c r="H202" s="242">
        <v>70</v>
      </c>
      <c r="I202" s="243"/>
      <c r="J202" s="239"/>
      <c r="K202" s="239"/>
      <c r="L202" s="244"/>
      <c r="M202" s="245"/>
      <c r="N202" s="246"/>
      <c r="O202" s="246"/>
      <c r="P202" s="246"/>
      <c r="Q202" s="246"/>
      <c r="R202" s="246"/>
      <c r="S202" s="246"/>
      <c r="T202" s="247"/>
      <c r="AT202" s="248" t="s">
        <v>169</v>
      </c>
      <c r="AU202" s="248" t="s">
        <v>90</v>
      </c>
      <c r="AV202" s="11" t="s">
        <v>90</v>
      </c>
      <c r="AW202" s="11" t="s">
        <v>43</v>
      </c>
      <c r="AX202" s="11" t="s">
        <v>80</v>
      </c>
      <c r="AY202" s="248" t="s">
        <v>158</v>
      </c>
    </row>
    <row r="203" s="11" customFormat="1">
      <c r="B203" s="238"/>
      <c r="C203" s="239"/>
      <c r="D203" s="235" t="s">
        <v>169</v>
      </c>
      <c r="E203" s="240" t="s">
        <v>37</v>
      </c>
      <c r="F203" s="241" t="s">
        <v>1110</v>
      </c>
      <c r="G203" s="239"/>
      <c r="H203" s="242">
        <v>5.4000000000000004</v>
      </c>
      <c r="I203" s="243"/>
      <c r="J203" s="239"/>
      <c r="K203" s="239"/>
      <c r="L203" s="244"/>
      <c r="M203" s="245"/>
      <c r="N203" s="246"/>
      <c r="O203" s="246"/>
      <c r="P203" s="246"/>
      <c r="Q203" s="246"/>
      <c r="R203" s="246"/>
      <c r="S203" s="246"/>
      <c r="T203" s="247"/>
      <c r="AT203" s="248" t="s">
        <v>169</v>
      </c>
      <c r="AU203" s="248" t="s">
        <v>90</v>
      </c>
      <c r="AV203" s="11" t="s">
        <v>90</v>
      </c>
      <c r="AW203" s="11" t="s">
        <v>43</v>
      </c>
      <c r="AX203" s="11" t="s">
        <v>80</v>
      </c>
      <c r="AY203" s="248" t="s">
        <v>158</v>
      </c>
    </row>
    <row r="204" s="11" customFormat="1">
      <c r="B204" s="238"/>
      <c r="C204" s="239"/>
      <c r="D204" s="235" t="s">
        <v>169</v>
      </c>
      <c r="E204" s="240" t="s">
        <v>37</v>
      </c>
      <c r="F204" s="241" t="s">
        <v>626</v>
      </c>
      <c r="G204" s="239"/>
      <c r="H204" s="242">
        <v>65</v>
      </c>
      <c r="I204" s="243"/>
      <c r="J204" s="239"/>
      <c r="K204" s="239"/>
      <c r="L204" s="244"/>
      <c r="M204" s="245"/>
      <c r="N204" s="246"/>
      <c r="O204" s="246"/>
      <c r="P204" s="246"/>
      <c r="Q204" s="246"/>
      <c r="R204" s="246"/>
      <c r="S204" s="246"/>
      <c r="T204" s="247"/>
      <c r="AT204" s="248" t="s">
        <v>169</v>
      </c>
      <c r="AU204" s="248" t="s">
        <v>90</v>
      </c>
      <c r="AV204" s="11" t="s">
        <v>90</v>
      </c>
      <c r="AW204" s="11" t="s">
        <v>43</v>
      </c>
      <c r="AX204" s="11" t="s">
        <v>80</v>
      </c>
      <c r="AY204" s="248" t="s">
        <v>158</v>
      </c>
    </row>
    <row r="205" s="11" customFormat="1">
      <c r="B205" s="238"/>
      <c r="C205" s="239"/>
      <c r="D205" s="235" t="s">
        <v>169</v>
      </c>
      <c r="E205" s="240" t="s">
        <v>37</v>
      </c>
      <c r="F205" s="241" t="s">
        <v>1111</v>
      </c>
      <c r="G205" s="239"/>
      <c r="H205" s="242">
        <v>6.7000000000000002</v>
      </c>
      <c r="I205" s="243"/>
      <c r="J205" s="239"/>
      <c r="K205" s="239"/>
      <c r="L205" s="244"/>
      <c r="M205" s="245"/>
      <c r="N205" s="246"/>
      <c r="O205" s="246"/>
      <c r="P205" s="246"/>
      <c r="Q205" s="246"/>
      <c r="R205" s="246"/>
      <c r="S205" s="246"/>
      <c r="T205" s="247"/>
      <c r="AT205" s="248" t="s">
        <v>169</v>
      </c>
      <c r="AU205" s="248" t="s">
        <v>90</v>
      </c>
      <c r="AV205" s="11" t="s">
        <v>90</v>
      </c>
      <c r="AW205" s="11" t="s">
        <v>43</v>
      </c>
      <c r="AX205" s="11" t="s">
        <v>80</v>
      </c>
      <c r="AY205" s="248" t="s">
        <v>158</v>
      </c>
    </row>
    <row r="206" s="13" customFormat="1">
      <c r="B206" s="260"/>
      <c r="C206" s="261"/>
      <c r="D206" s="235" t="s">
        <v>169</v>
      </c>
      <c r="E206" s="262" t="s">
        <v>37</v>
      </c>
      <c r="F206" s="263" t="s">
        <v>1112</v>
      </c>
      <c r="G206" s="261"/>
      <c r="H206" s="262" t="s">
        <v>37</v>
      </c>
      <c r="I206" s="264"/>
      <c r="J206" s="261"/>
      <c r="K206" s="261"/>
      <c r="L206" s="265"/>
      <c r="M206" s="266"/>
      <c r="N206" s="267"/>
      <c r="O206" s="267"/>
      <c r="P206" s="267"/>
      <c r="Q206" s="267"/>
      <c r="R206" s="267"/>
      <c r="S206" s="267"/>
      <c r="T206" s="268"/>
      <c r="AT206" s="269" t="s">
        <v>169</v>
      </c>
      <c r="AU206" s="269" t="s">
        <v>90</v>
      </c>
      <c r="AV206" s="13" t="s">
        <v>88</v>
      </c>
      <c r="AW206" s="13" t="s">
        <v>43</v>
      </c>
      <c r="AX206" s="13" t="s">
        <v>80</v>
      </c>
      <c r="AY206" s="269" t="s">
        <v>158</v>
      </c>
    </row>
    <row r="207" s="11" customFormat="1">
      <c r="B207" s="238"/>
      <c r="C207" s="239"/>
      <c r="D207" s="235" t="s">
        <v>169</v>
      </c>
      <c r="E207" s="240" t="s">
        <v>37</v>
      </c>
      <c r="F207" s="241" t="s">
        <v>1113</v>
      </c>
      <c r="G207" s="239"/>
      <c r="H207" s="242">
        <v>16</v>
      </c>
      <c r="I207" s="243"/>
      <c r="J207" s="239"/>
      <c r="K207" s="239"/>
      <c r="L207" s="244"/>
      <c r="M207" s="245"/>
      <c r="N207" s="246"/>
      <c r="O207" s="246"/>
      <c r="P207" s="246"/>
      <c r="Q207" s="246"/>
      <c r="R207" s="246"/>
      <c r="S207" s="246"/>
      <c r="T207" s="247"/>
      <c r="AT207" s="248" t="s">
        <v>169</v>
      </c>
      <c r="AU207" s="248" t="s">
        <v>90</v>
      </c>
      <c r="AV207" s="11" t="s">
        <v>90</v>
      </c>
      <c r="AW207" s="11" t="s">
        <v>43</v>
      </c>
      <c r="AX207" s="11" t="s">
        <v>80</v>
      </c>
      <c r="AY207" s="248" t="s">
        <v>158</v>
      </c>
    </row>
    <row r="208" s="13" customFormat="1">
      <c r="B208" s="260"/>
      <c r="C208" s="261"/>
      <c r="D208" s="235" t="s">
        <v>169</v>
      </c>
      <c r="E208" s="262" t="s">
        <v>37</v>
      </c>
      <c r="F208" s="263" t="s">
        <v>1114</v>
      </c>
      <c r="G208" s="261"/>
      <c r="H208" s="262" t="s">
        <v>37</v>
      </c>
      <c r="I208" s="264"/>
      <c r="J208" s="261"/>
      <c r="K208" s="261"/>
      <c r="L208" s="265"/>
      <c r="M208" s="266"/>
      <c r="N208" s="267"/>
      <c r="O208" s="267"/>
      <c r="P208" s="267"/>
      <c r="Q208" s="267"/>
      <c r="R208" s="267"/>
      <c r="S208" s="267"/>
      <c r="T208" s="268"/>
      <c r="AT208" s="269" t="s">
        <v>169</v>
      </c>
      <c r="AU208" s="269" t="s">
        <v>90</v>
      </c>
      <c r="AV208" s="13" t="s">
        <v>88</v>
      </c>
      <c r="AW208" s="13" t="s">
        <v>43</v>
      </c>
      <c r="AX208" s="13" t="s">
        <v>80</v>
      </c>
      <c r="AY208" s="269" t="s">
        <v>158</v>
      </c>
    </row>
    <row r="209" s="11" customFormat="1">
      <c r="B209" s="238"/>
      <c r="C209" s="239"/>
      <c r="D209" s="235" t="s">
        <v>169</v>
      </c>
      <c r="E209" s="240" t="s">
        <v>37</v>
      </c>
      <c r="F209" s="241" t="s">
        <v>1115</v>
      </c>
      <c r="G209" s="239"/>
      <c r="H209" s="242">
        <v>16</v>
      </c>
      <c r="I209" s="243"/>
      <c r="J209" s="239"/>
      <c r="K209" s="239"/>
      <c r="L209" s="244"/>
      <c r="M209" s="245"/>
      <c r="N209" s="246"/>
      <c r="O209" s="246"/>
      <c r="P209" s="246"/>
      <c r="Q209" s="246"/>
      <c r="R209" s="246"/>
      <c r="S209" s="246"/>
      <c r="T209" s="247"/>
      <c r="AT209" s="248" t="s">
        <v>169</v>
      </c>
      <c r="AU209" s="248" t="s">
        <v>90</v>
      </c>
      <c r="AV209" s="11" t="s">
        <v>90</v>
      </c>
      <c r="AW209" s="11" t="s">
        <v>43</v>
      </c>
      <c r="AX209" s="11" t="s">
        <v>80</v>
      </c>
      <c r="AY209" s="248" t="s">
        <v>158</v>
      </c>
    </row>
    <row r="210" s="13" customFormat="1">
      <c r="B210" s="260"/>
      <c r="C210" s="261"/>
      <c r="D210" s="235" t="s">
        <v>169</v>
      </c>
      <c r="E210" s="262" t="s">
        <v>37</v>
      </c>
      <c r="F210" s="263" t="s">
        <v>1116</v>
      </c>
      <c r="G210" s="261"/>
      <c r="H210" s="262" t="s">
        <v>37</v>
      </c>
      <c r="I210" s="264"/>
      <c r="J210" s="261"/>
      <c r="K210" s="261"/>
      <c r="L210" s="265"/>
      <c r="M210" s="266"/>
      <c r="N210" s="267"/>
      <c r="O210" s="267"/>
      <c r="P210" s="267"/>
      <c r="Q210" s="267"/>
      <c r="R210" s="267"/>
      <c r="S210" s="267"/>
      <c r="T210" s="268"/>
      <c r="AT210" s="269" t="s">
        <v>169</v>
      </c>
      <c r="AU210" s="269" t="s">
        <v>90</v>
      </c>
      <c r="AV210" s="13" t="s">
        <v>88</v>
      </c>
      <c r="AW210" s="13" t="s">
        <v>43</v>
      </c>
      <c r="AX210" s="13" t="s">
        <v>80</v>
      </c>
      <c r="AY210" s="269" t="s">
        <v>158</v>
      </c>
    </row>
    <row r="211" s="11" customFormat="1">
      <c r="B211" s="238"/>
      <c r="C211" s="239"/>
      <c r="D211" s="235" t="s">
        <v>169</v>
      </c>
      <c r="E211" s="240" t="s">
        <v>37</v>
      </c>
      <c r="F211" s="241" t="s">
        <v>215</v>
      </c>
      <c r="G211" s="239"/>
      <c r="H211" s="242">
        <v>7</v>
      </c>
      <c r="I211" s="243"/>
      <c r="J211" s="239"/>
      <c r="K211" s="239"/>
      <c r="L211" s="244"/>
      <c r="M211" s="245"/>
      <c r="N211" s="246"/>
      <c r="O211" s="246"/>
      <c r="P211" s="246"/>
      <c r="Q211" s="246"/>
      <c r="R211" s="246"/>
      <c r="S211" s="246"/>
      <c r="T211" s="247"/>
      <c r="AT211" s="248" t="s">
        <v>169</v>
      </c>
      <c r="AU211" s="248" t="s">
        <v>90</v>
      </c>
      <c r="AV211" s="11" t="s">
        <v>90</v>
      </c>
      <c r="AW211" s="11" t="s">
        <v>43</v>
      </c>
      <c r="AX211" s="11" t="s">
        <v>80</v>
      </c>
      <c r="AY211" s="248" t="s">
        <v>158</v>
      </c>
    </row>
    <row r="212" s="13" customFormat="1">
      <c r="B212" s="260"/>
      <c r="C212" s="261"/>
      <c r="D212" s="235" t="s">
        <v>169</v>
      </c>
      <c r="E212" s="262" t="s">
        <v>37</v>
      </c>
      <c r="F212" s="263" t="s">
        <v>1033</v>
      </c>
      <c r="G212" s="261"/>
      <c r="H212" s="262" t="s">
        <v>37</v>
      </c>
      <c r="I212" s="264"/>
      <c r="J212" s="261"/>
      <c r="K212" s="261"/>
      <c r="L212" s="265"/>
      <c r="M212" s="266"/>
      <c r="N212" s="267"/>
      <c r="O212" s="267"/>
      <c r="P212" s="267"/>
      <c r="Q212" s="267"/>
      <c r="R212" s="267"/>
      <c r="S212" s="267"/>
      <c r="T212" s="268"/>
      <c r="AT212" s="269" t="s">
        <v>169</v>
      </c>
      <c r="AU212" s="269" t="s">
        <v>90</v>
      </c>
      <c r="AV212" s="13" t="s">
        <v>88</v>
      </c>
      <c r="AW212" s="13" t="s">
        <v>43</v>
      </c>
      <c r="AX212" s="13" t="s">
        <v>80</v>
      </c>
      <c r="AY212" s="269" t="s">
        <v>158</v>
      </c>
    </row>
    <row r="213" s="11" customFormat="1">
      <c r="B213" s="238"/>
      <c r="C213" s="239"/>
      <c r="D213" s="235" t="s">
        <v>169</v>
      </c>
      <c r="E213" s="240" t="s">
        <v>37</v>
      </c>
      <c r="F213" s="241" t="s">
        <v>864</v>
      </c>
      <c r="G213" s="239"/>
      <c r="H213" s="242">
        <v>57</v>
      </c>
      <c r="I213" s="243"/>
      <c r="J213" s="239"/>
      <c r="K213" s="239"/>
      <c r="L213" s="244"/>
      <c r="M213" s="245"/>
      <c r="N213" s="246"/>
      <c r="O213" s="246"/>
      <c r="P213" s="246"/>
      <c r="Q213" s="246"/>
      <c r="R213" s="246"/>
      <c r="S213" s="246"/>
      <c r="T213" s="247"/>
      <c r="AT213" s="248" t="s">
        <v>169</v>
      </c>
      <c r="AU213" s="248" t="s">
        <v>90</v>
      </c>
      <c r="AV213" s="11" t="s">
        <v>90</v>
      </c>
      <c r="AW213" s="11" t="s">
        <v>43</v>
      </c>
      <c r="AX213" s="11" t="s">
        <v>80</v>
      </c>
      <c r="AY213" s="248" t="s">
        <v>158</v>
      </c>
    </row>
    <row r="214" s="11" customFormat="1">
      <c r="B214" s="238"/>
      <c r="C214" s="239"/>
      <c r="D214" s="235" t="s">
        <v>169</v>
      </c>
      <c r="E214" s="240" t="s">
        <v>37</v>
      </c>
      <c r="F214" s="241" t="s">
        <v>865</v>
      </c>
      <c r="G214" s="239"/>
      <c r="H214" s="242">
        <v>9.4000000000000004</v>
      </c>
      <c r="I214" s="243"/>
      <c r="J214" s="239"/>
      <c r="K214" s="239"/>
      <c r="L214" s="244"/>
      <c r="M214" s="245"/>
      <c r="N214" s="246"/>
      <c r="O214" s="246"/>
      <c r="P214" s="246"/>
      <c r="Q214" s="246"/>
      <c r="R214" s="246"/>
      <c r="S214" s="246"/>
      <c r="T214" s="247"/>
      <c r="AT214" s="248" t="s">
        <v>169</v>
      </c>
      <c r="AU214" s="248" t="s">
        <v>90</v>
      </c>
      <c r="AV214" s="11" t="s">
        <v>90</v>
      </c>
      <c r="AW214" s="11" t="s">
        <v>43</v>
      </c>
      <c r="AX214" s="11" t="s">
        <v>80</v>
      </c>
      <c r="AY214" s="248" t="s">
        <v>158</v>
      </c>
    </row>
    <row r="215" s="11" customFormat="1">
      <c r="B215" s="238"/>
      <c r="C215" s="239"/>
      <c r="D215" s="235" t="s">
        <v>169</v>
      </c>
      <c r="E215" s="240" t="s">
        <v>37</v>
      </c>
      <c r="F215" s="241" t="s">
        <v>866</v>
      </c>
      <c r="G215" s="239"/>
      <c r="H215" s="242">
        <v>53.100000000000001</v>
      </c>
      <c r="I215" s="243"/>
      <c r="J215" s="239"/>
      <c r="K215" s="239"/>
      <c r="L215" s="244"/>
      <c r="M215" s="245"/>
      <c r="N215" s="246"/>
      <c r="O215" s="246"/>
      <c r="P215" s="246"/>
      <c r="Q215" s="246"/>
      <c r="R215" s="246"/>
      <c r="S215" s="246"/>
      <c r="T215" s="247"/>
      <c r="AT215" s="248" t="s">
        <v>169</v>
      </c>
      <c r="AU215" s="248" t="s">
        <v>90</v>
      </c>
      <c r="AV215" s="11" t="s">
        <v>90</v>
      </c>
      <c r="AW215" s="11" t="s">
        <v>43</v>
      </c>
      <c r="AX215" s="11" t="s">
        <v>80</v>
      </c>
      <c r="AY215" s="248" t="s">
        <v>158</v>
      </c>
    </row>
    <row r="216" s="13" customFormat="1">
      <c r="B216" s="260"/>
      <c r="C216" s="261"/>
      <c r="D216" s="235" t="s">
        <v>169</v>
      </c>
      <c r="E216" s="262" t="s">
        <v>37</v>
      </c>
      <c r="F216" s="263" t="s">
        <v>1034</v>
      </c>
      <c r="G216" s="261"/>
      <c r="H216" s="262" t="s">
        <v>37</v>
      </c>
      <c r="I216" s="264"/>
      <c r="J216" s="261"/>
      <c r="K216" s="261"/>
      <c r="L216" s="265"/>
      <c r="M216" s="266"/>
      <c r="N216" s="267"/>
      <c r="O216" s="267"/>
      <c r="P216" s="267"/>
      <c r="Q216" s="267"/>
      <c r="R216" s="267"/>
      <c r="S216" s="267"/>
      <c r="T216" s="268"/>
      <c r="AT216" s="269" t="s">
        <v>169</v>
      </c>
      <c r="AU216" s="269" t="s">
        <v>90</v>
      </c>
      <c r="AV216" s="13" t="s">
        <v>88</v>
      </c>
      <c r="AW216" s="13" t="s">
        <v>43</v>
      </c>
      <c r="AX216" s="13" t="s">
        <v>80</v>
      </c>
      <c r="AY216" s="269" t="s">
        <v>158</v>
      </c>
    </row>
    <row r="217" s="11" customFormat="1">
      <c r="B217" s="238"/>
      <c r="C217" s="239"/>
      <c r="D217" s="235" t="s">
        <v>169</v>
      </c>
      <c r="E217" s="240" t="s">
        <v>37</v>
      </c>
      <c r="F217" s="241" t="s">
        <v>1010</v>
      </c>
      <c r="G217" s="239"/>
      <c r="H217" s="242">
        <v>106.90000000000001</v>
      </c>
      <c r="I217" s="243"/>
      <c r="J217" s="239"/>
      <c r="K217" s="239"/>
      <c r="L217" s="244"/>
      <c r="M217" s="245"/>
      <c r="N217" s="246"/>
      <c r="O217" s="246"/>
      <c r="P217" s="246"/>
      <c r="Q217" s="246"/>
      <c r="R217" s="246"/>
      <c r="S217" s="246"/>
      <c r="T217" s="247"/>
      <c r="AT217" s="248" t="s">
        <v>169</v>
      </c>
      <c r="AU217" s="248" t="s">
        <v>90</v>
      </c>
      <c r="AV217" s="11" t="s">
        <v>90</v>
      </c>
      <c r="AW217" s="11" t="s">
        <v>43</v>
      </c>
      <c r="AX217" s="11" t="s">
        <v>80</v>
      </c>
      <c r="AY217" s="248" t="s">
        <v>158</v>
      </c>
    </row>
    <row r="218" s="12" customFormat="1">
      <c r="B218" s="249"/>
      <c r="C218" s="250"/>
      <c r="D218" s="235" t="s">
        <v>169</v>
      </c>
      <c r="E218" s="251" t="s">
        <v>37</v>
      </c>
      <c r="F218" s="252" t="s">
        <v>180</v>
      </c>
      <c r="G218" s="250"/>
      <c r="H218" s="253">
        <v>716.39999999999998</v>
      </c>
      <c r="I218" s="254"/>
      <c r="J218" s="250"/>
      <c r="K218" s="250"/>
      <c r="L218" s="255"/>
      <c r="M218" s="256"/>
      <c r="N218" s="257"/>
      <c r="O218" s="257"/>
      <c r="P218" s="257"/>
      <c r="Q218" s="257"/>
      <c r="R218" s="257"/>
      <c r="S218" s="257"/>
      <c r="T218" s="258"/>
      <c r="AT218" s="259" t="s">
        <v>169</v>
      </c>
      <c r="AU218" s="259" t="s">
        <v>90</v>
      </c>
      <c r="AV218" s="12" t="s">
        <v>165</v>
      </c>
      <c r="AW218" s="12" t="s">
        <v>43</v>
      </c>
      <c r="AX218" s="12" t="s">
        <v>88</v>
      </c>
      <c r="AY218" s="259" t="s">
        <v>158</v>
      </c>
    </row>
    <row r="219" s="1" customFormat="1" ht="38.25" customHeight="1">
      <c r="B219" s="47"/>
      <c r="C219" s="223" t="s">
        <v>10</v>
      </c>
      <c r="D219" s="223" t="s">
        <v>160</v>
      </c>
      <c r="E219" s="224" t="s">
        <v>1117</v>
      </c>
      <c r="F219" s="225" t="s">
        <v>1118</v>
      </c>
      <c r="G219" s="226" t="s">
        <v>202</v>
      </c>
      <c r="H219" s="227">
        <v>39</v>
      </c>
      <c r="I219" s="228"/>
      <c r="J219" s="229">
        <f>ROUND(I219*H219,2)</f>
        <v>0</v>
      </c>
      <c r="K219" s="225" t="s">
        <v>164</v>
      </c>
      <c r="L219" s="73"/>
      <c r="M219" s="230" t="s">
        <v>37</v>
      </c>
      <c r="N219" s="231" t="s">
        <v>51</v>
      </c>
      <c r="O219" s="48"/>
      <c r="P219" s="232">
        <f>O219*H219</f>
        <v>0</v>
      </c>
      <c r="Q219" s="232">
        <v>0.00059999999999999995</v>
      </c>
      <c r="R219" s="232">
        <f>Q219*H219</f>
        <v>0.023399999999999997</v>
      </c>
      <c r="S219" s="232">
        <v>0</v>
      </c>
      <c r="T219" s="233">
        <f>S219*H219</f>
        <v>0</v>
      </c>
      <c r="AR219" s="24" t="s">
        <v>165</v>
      </c>
      <c r="AT219" s="24" t="s">
        <v>160</v>
      </c>
      <c r="AU219" s="24" t="s">
        <v>90</v>
      </c>
      <c r="AY219" s="24" t="s">
        <v>158</v>
      </c>
      <c r="BE219" s="234">
        <f>IF(N219="základní",J219,0)</f>
        <v>0</v>
      </c>
      <c r="BF219" s="234">
        <f>IF(N219="snížená",J219,0)</f>
        <v>0</v>
      </c>
      <c r="BG219" s="234">
        <f>IF(N219="zákl. přenesená",J219,0)</f>
        <v>0</v>
      </c>
      <c r="BH219" s="234">
        <f>IF(N219="sníž. přenesená",J219,0)</f>
        <v>0</v>
      </c>
      <c r="BI219" s="234">
        <f>IF(N219="nulová",J219,0)</f>
        <v>0</v>
      </c>
      <c r="BJ219" s="24" t="s">
        <v>88</v>
      </c>
      <c r="BK219" s="234">
        <f>ROUND(I219*H219,2)</f>
        <v>0</v>
      </c>
      <c r="BL219" s="24" t="s">
        <v>165</v>
      </c>
      <c r="BM219" s="24" t="s">
        <v>1119</v>
      </c>
    </row>
    <row r="220" s="1" customFormat="1">
      <c r="B220" s="47"/>
      <c r="C220" s="75"/>
      <c r="D220" s="235" t="s">
        <v>167</v>
      </c>
      <c r="E220" s="75"/>
      <c r="F220" s="236" t="s">
        <v>1120</v>
      </c>
      <c r="G220" s="75"/>
      <c r="H220" s="75"/>
      <c r="I220" s="193"/>
      <c r="J220" s="75"/>
      <c r="K220" s="75"/>
      <c r="L220" s="73"/>
      <c r="M220" s="237"/>
      <c r="N220" s="48"/>
      <c r="O220" s="48"/>
      <c r="P220" s="48"/>
      <c r="Q220" s="48"/>
      <c r="R220" s="48"/>
      <c r="S220" s="48"/>
      <c r="T220" s="96"/>
      <c r="AT220" s="24" t="s">
        <v>167</v>
      </c>
      <c r="AU220" s="24" t="s">
        <v>90</v>
      </c>
    </row>
    <row r="221" s="13" customFormat="1">
      <c r="B221" s="260"/>
      <c r="C221" s="261"/>
      <c r="D221" s="235" t="s">
        <v>169</v>
      </c>
      <c r="E221" s="262" t="s">
        <v>37</v>
      </c>
      <c r="F221" s="263" t="s">
        <v>1112</v>
      </c>
      <c r="G221" s="261"/>
      <c r="H221" s="262" t="s">
        <v>37</v>
      </c>
      <c r="I221" s="264"/>
      <c r="J221" s="261"/>
      <c r="K221" s="261"/>
      <c r="L221" s="265"/>
      <c r="M221" s="266"/>
      <c r="N221" s="267"/>
      <c r="O221" s="267"/>
      <c r="P221" s="267"/>
      <c r="Q221" s="267"/>
      <c r="R221" s="267"/>
      <c r="S221" s="267"/>
      <c r="T221" s="268"/>
      <c r="AT221" s="269" t="s">
        <v>169</v>
      </c>
      <c r="AU221" s="269" t="s">
        <v>90</v>
      </c>
      <c r="AV221" s="13" t="s">
        <v>88</v>
      </c>
      <c r="AW221" s="13" t="s">
        <v>43</v>
      </c>
      <c r="AX221" s="13" t="s">
        <v>80</v>
      </c>
      <c r="AY221" s="269" t="s">
        <v>158</v>
      </c>
    </row>
    <row r="222" s="11" customFormat="1">
      <c r="B222" s="238"/>
      <c r="C222" s="239"/>
      <c r="D222" s="235" t="s">
        <v>169</v>
      </c>
      <c r="E222" s="240" t="s">
        <v>37</v>
      </c>
      <c r="F222" s="241" t="s">
        <v>1113</v>
      </c>
      <c r="G222" s="239"/>
      <c r="H222" s="242">
        <v>16</v>
      </c>
      <c r="I222" s="243"/>
      <c r="J222" s="239"/>
      <c r="K222" s="239"/>
      <c r="L222" s="244"/>
      <c r="M222" s="245"/>
      <c r="N222" s="246"/>
      <c r="O222" s="246"/>
      <c r="P222" s="246"/>
      <c r="Q222" s="246"/>
      <c r="R222" s="246"/>
      <c r="S222" s="246"/>
      <c r="T222" s="247"/>
      <c r="AT222" s="248" t="s">
        <v>169</v>
      </c>
      <c r="AU222" s="248" t="s">
        <v>90</v>
      </c>
      <c r="AV222" s="11" t="s">
        <v>90</v>
      </c>
      <c r="AW222" s="11" t="s">
        <v>43</v>
      </c>
      <c r="AX222" s="11" t="s">
        <v>80</v>
      </c>
      <c r="AY222" s="248" t="s">
        <v>158</v>
      </c>
    </row>
    <row r="223" s="13" customFormat="1">
      <c r="B223" s="260"/>
      <c r="C223" s="261"/>
      <c r="D223" s="235" t="s">
        <v>169</v>
      </c>
      <c r="E223" s="262" t="s">
        <v>37</v>
      </c>
      <c r="F223" s="263" t="s">
        <v>1114</v>
      </c>
      <c r="G223" s="261"/>
      <c r="H223" s="262" t="s">
        <v>37</v>
      </c>
      <c r="I223" s="264"/>
      <c r="J223" s="261"/>
      <c r="K223" s="261"/>
      <c r="L223" s="265"/>
      <c r="M223" s="266"/>
      <c r="N223" s="267"/>
      <c r="O223" s="267"/>
      <c r="P223" s="267"/>
      <c r="Q223" s="267"/>
      <c r="R223" s="267"/>
      <c r="S223" s="267"/>
      <c r="T223" s="268"/>
      <c r="AT223" s="269" t="s">
        <v>169</v>
      </c>
      <c r="AU223" s="269" t="s">
        <v>90</v>
      </c>
      <c r="AV223" s="13" t="s">
        <v>88</v>
      </c>
      <c r="AW223" s="13" t="s">
        <v>43</v>
      </c>
      <c r="AX223" s="13" t="s">
        <v>80</v>
      </c>
      <c r="AY223" s="269" t="s">
        <v>158</v>
      </c>
    </row>
    <row r="224" s="11" customFormat="1">
      <c r="B224" s="238"/>
      <c r="C224" s="239"/>
      <c r="D224" s="235" t="s">
        <v>169</v>
      </c>
      <c r="E224" s="240" t="s">
        <v>37</v>
      </c>
      <c r="F224" s="241" t="s">
        <v>1115</v>
      </c>
      <c r="G224" s="239"/>
      <c r="H224" s="242">
        <v>16</v>
      </c>
      <c r="I224" s="243"/>
      <c r="J224" s="239"/>
      <c r="K224" s="239"/>
      <c r="L224" s="244"/>
      <c r="M224" s="245"/>
      <c r="N224" s="246"/>
      <c r="O224" s="246"/>
      <c r="P224" s="246"/>
      <c r="Q224" s="246"/>
      <c r="R224" s="246"/>
      <c r="S224" s="246"/>
      <c r="T224" s="247"/>
      <c r="AT224" s="248" t="s">
        <v>169</v>
      </c>
      <c r="AU224" s="248" t="s">
        <v>90</v>
      </c>
      <c r="AV224" s="11" t="s">
        <v>90</v>
      </c>
      <c r="AW224" s="11" t="s">
        <v>43</v>
      </c>
      <c r="AX224" s="11" t="s">
        <v>80</v>
      </c>
      <c r="AY224" s="248" t="s">
        <v>158</v>
      </c>
    </row>
    <row r="225" s="13" customFormat="1">
      <c r="B225" s="260"/>
      <c r="C225" s="261"/>
      <c r="D225" s="235" t="s">
        <v>169</v>
      </c>
      <c r="E225" s="262" t="s">
        <v>37</v>
      </c>
      <c r="F225" s="263" t="s">
        <v>1116</v>
      </c>
      <c r="G225" s="261"/>
      <c r="H225" s="262" t="s">
        <v>37</v>
      </c>
      <c r="I225" s="264"/>
      <c r="J225" s="261"/>
      <c r="K225" s="261"/>
      <c r="L225" s="265"/>
      <c r="M225" s="266"/>
      <c r="N225" s="267"/>
      <c r="O225" s="267"/>
      <c r="P225" s="267"/>
      <c r="Q225" s="267"/>
      <c r="R225" s="267"/>
      <c r="S225" s="267"/>
      <c r="T225" s="268"/>
      <c r="AT225" s="269" t="s">
        <v>169</v>
      </c>
      <c r="AU225" s="269" t="s">
        <v>90</v>
      </c>
      <c r="AV225" s="13" t="s">
        <v>88</v>
      </c>
      <c r="AW225" s="13" t="s">
        <v>43</v>
      </c>
      <c r="AX225" s="13" t="s">
        <v>80</v>
      </c>
      <c r="AY225" s="269" t="s">
        <v>158</v>
      </c>
    </row>
    <row r="226" s="11" customFormat="1">
      <c r="B226" s="238"/>
      <c r="C226" s="239"/>
      <c r="D226" s="235" t="s">
        <v>169</v>
      </c>
      <c r="E226" s="240" t="s">
        <v>37</v>
      </c>
      <c r="F226" s="241" t="s">
        <v>215</v>
      </c>
      <c r="G226" s="239"/>
      <c r="H226" s="242">
        <v>7</v>
      </c>
      <c r="I226" s="243"/>
      <c r="J226" s="239"/>
      <c r="K226" s="239"/>
      <c r="L226" s="244"/>
      <c r="M226" s="245"/>
      <c r="N226" s="246"/>
      <c r="O226" s="246"/>
      <c r="P226" s="246"/>
      <c r="Q226" s="246"/>
      <c r="R226" s="246"/>
      <c r="S226" s="246"/>
      <c r="T226" s="247"/>
      <c r="AT226" s="248" t="s">
        <v>169</v>
      </c>
      <c r="AU226" s="248" t="s">
        <v>90</v>
      </c>
      <c r="AV226" s="11" t="s">
        <v>90</v>
      </c>
      <c r="AW226" s="11" t="s">
        <v>43</v>
      </c>
      <c r="AX226" s="11" t="s">
        <v>80</v>
      </c>
      <c r="AY226" s="248" t="s">
        <v>158</v>
      </c>
    </row>
    <row r="227" s="12" customFormat="1">
      <c r="B227" s="249"/>
      <c r="C227" s="250"/>
      <c r="D227" s="235" t="s">
        <v>169</v>
      </c>
      <c r="E227" s="251" t="s">
        <v>37</v>
      </c>
      <c r="F227" s="252" t="s">
        <v>180</v>
      </c>
      <c r="G227" s="250"/>
      <c r="H227" s="253">
        <v>39</v>
      </c>
      <c r="I227" s="254"/>
      <c r="J227" s="250"/>
      <c r="K227" s="250"/>
      <c r="L227" s="255"/>
      <c r="M227" s="256"/>
      <c r="N227" s="257"/>
      <c r="O227" s="257"/>
      <c r="P227" s="257"/>
      <c r="Q227" s="257"/>
      <c r="R227" s="257"/>
      <c r="S227" s="257"/>
      <c r="T227" s="258"/>
      <c r="AT227" s="259" t="s">
        <v>169</v>
      </c>
      <c r="AU227" s="259" t="s">
        <v>90</v>
      </c>
      <c r="AV227" s="12" t="s">
        <v>165</v>
      </c>
      <c r="AW227" s="12" t="s">
        <v>43</v>
      </c>
      <c r="AX227" s="12" t="s">
        <v>88</v>
      </c>
      <c r="AY227" s="259" t="s">
        <v>158</v>
      </c>
    </row>
    <row r="228" s="1" customFormat="1" ht="51" customHeight="1">
      <c r="B228" s="47"/>
      <c r="C228" s="223" t="s">
        <v>299</v>
      </c>
      <c r="D228" s="223" t="s">
        <v>160</v>
      </c>
      <c r="E228" s="224" t="s">
        <v>1121</v>
      </c>
      <c r="F228" s="225" t="s">
        <v>1122</v>
      </c>
      <c r="G228" s="226" t="s">
        <v>163</v>
      </c>
      <c r="H228" s="227">
        <v>1509.9069999999999</v>
      </c>
      <c r="I228" s="228"/>
      <c r="J228" s="229">
        <f>ROUND(I228*H228,2)</f>
        <v>0</v>
      </c>
      <c r="K228" s="225" t="s">
        <v>164</v>
      </c>
      <c r="L228" s="73"/>
      <c r="M228" s="230" t="s">
        <v>37</v>
      </c>
      <c r="N228" s="231" t="s">
        <v>51</v>
      </c>
      <c r="O228" s="48"/>
      <c r="P228" s="232">
        <f>O228*H228</f>
        <v>0</v>
      </c>
      <c r="Q228" s="232">
        <v>0</v>
      </c>
      <c r="R228" s="232">
        <f>Q228*H228</f>
        <v>0</v>
      </c>
      <c r="S228" s="232">
        <v>0.126</v>
      </c>
      <c r="T228" s="233">
        <f>S228*H228</f>
        <v>190.24828199999999</v>
      </c>
      <c r="AR228" s="24" t="s">
        <v>165</v>
      </c>
      <c r="AT228" s="24" t="s">
        <v>160</v>
      </c>
      <c r="AU228" s="24" t="s">
        <v>90</v>
      </c>
      <c r="AY228" s="24" t="s">
        <v>158</v>
      </c>
      <c r="BE228" s="234">
        <f>IF(N228="základní",J228,0)</f>
        <v>0</v>
      </c>
      <c r="BF228" s="234">
        <f>IF(N228="snížená",J228,0)</f>
        <v>0</v>
      </c>
      <c r="BG228" s="234">
        <f>IF(N228="zákl. přenesená",J228,0)</f>
        <v>0</v>
      </c>
      <c r="BH228" s="234">
        <f>IF(N228="sníž. přenesená",J228,0)</f>
        <v>0</v>
      </c>
      <c r="BI228" s="234">
        <f>IF(N228="nulová",J228,0)</f>
        <v>0</v>
      </c>
      <c r="BJ228" s="24" t="s">
        <v>88</v>
      </c>
      <c r="BK228" s="234">
        <f>ROUND(I228*H228,2)</f>
        <v>0</v>
      </c>
      <c r="BL228" s="24" t="s">
        <v>165</v>
      </c>
      <c r="BM228" s="24" t="s">
        <v>1123</v>
      </c>
    </row>
    <row r="229" s="1" customFormat="1">
      <c r="B229" s="47"/>
      <c r="C229" s="75"/>
      <c r="D229" s="235" t="s">
        <v>167</v>
      </c>
      <c r="E229" s="75"/>
      <c r="F229" s="236" t="s">
        <v>1124</v>
      </c>
      <c r="G229" s="75"/>
      <c r="H229" s="75"/>
      <c r="I229" s="193"/>
      <c r="J229" s="75"/>
      <c r="K229" s="75"/>
      <c r="L229" s="73"/>
      <c r="M229" s="237"/>
      <c r="N229" s="48"/>
      <c r="O229" s="48"/>
      <c r="P229" s="48"/>
      <c r="Q229" s="48"/>
      <c r="R229" s="48"/>
      <c r="S229" s="48"/>
      <c r="T229" s="96"/>
      <c r="AT229" s="24" t="s">
        <v>167</v>
      </c>
      <c r="AU229" s="24" t="s">
        <v>90</v>
      </c>
    </row>
    <row r="230" s="13" customFormat="1">
      <c r="B230" s="260"/>
      <c r="C230" s="261"/>
      <c r="D230" s="235" t="s">
        <v>169</v>
      </c>
      <c r="E230" s="262" t="s">
        <v>37</v>
      </c>
      <c r="F230" s="263" t="s">
        <v>1125</v>
      </c>
      <c r="G230" s="261"/>
      <c r="H230" s="262" t="s">
        <v>37</v>
      </c>
      <c r="I230" s="264"/>
      <c r="J230" s="261"/>
      <c r="K230" s="261"/>
      <c r="L230" s="265"/>
      <c r="M230" s="266"/>
      <c r="N230" s="267"/>
      <c r="O230" s="267"/>
      <c r="P230" s="267"/>
      <c r="Q230" s="267"/>
      <c r="R230" s="267"/>
      <c r="S230" s="267"/>
      <c r="T230" s="268"/>
      <c r="AT230" s="269" t="s">
        <v>169</v>
      </c>
      <c r="AU230" s="269" t="s">
        <v>90</v>
      </c>
      <c r="AV230" s="13" t="s">
        <v>88</v>
      </c>
      <c r="AW230" s="13" t="s">
        <v>43</v>
      </c>
      <c r="AX230" s="13" t="s">
        <v>80</v>
      </c>
      <c r="AY230" s="269" t="s">
        <v>158</v>
      </c>
    </row>
    <row r="231" s="11" customFormat="1">
      <c r="B231" s="238"/>
      <c r="C231" s="239"/>
      <c r="D231" s="235" t="s">
        <v>169</v>
      </c>
      <c r="E231" s="240" t="s">
        <v>37</v>
      </c>
      <c r="F231" s="241" t="s">
        <v>1054</v>
      </c>
      <c r="G231" s="239"/>
      <c r="H231" s="242">
        <v>1669.1369999999999</v>
      </c>
      <c r="I231" s="243"/>
      <c r="J231" s="239"/>
      <c r="K231" s="239"/>
      <c r="L231" s="244"/>
      <c r="M231" s="245"/>
      <c r="N231" s="246"/>
      <c r="O231" s="246"/>
      <c r="P231" s="246"/>
      <c r="Q231" s="246"/>
      <c r="R231" s="246"/>
      <c r="S231" s="246"/>
      <c r="T231" s="247"/>
      <c r="AT231" s="248" t="s">
        <v>169</v>
      </c>
      <c r="AU231" s="248" t="s">
        <v>90</v>
      </c>
      <c r="AV231" s="11" t="s">
        <v>90</v>
      </c>
      <c r="AW231" s="11" t="s">
        <v>43</v>
      </c>
      <c r="AX231" s="11" t="s">
        <v>80</v>
      </c>
      <c r="AY231" s="248" t="s">
        <v>158</v>
      </c>
    </row>
    <row r="232" s="11" customFormat="1">
      <c r="B232" s="238"/>
      <c r="C232" s="239"/>
      <c r="D232" s="235" t="s">
        <v>169</v>
      </c>
      <c r="E232" s="240" t="s">
        <v>37</v>
      </c>
      <c r="F232" s="241" t="s">
        <v>1022</v>
      </c>
      <c r="G232" s="239"/>
      <c r="H232" s="242">
        <v>216.12000000000001</v>
      </c>
      <c r="I232" s="243"/>
      <c r="J232" s="239"/>
      <c r="K232" s="239"/>
      <c r="L232" s="244"/>
      <c r="M232" s="245"/>
      <c r="N232" s="246"/>
      <c r="O232" s="246"/>
      <c r="P232" s="246"/>
      <c r="Q232" s="246"/>
      <c r="R232" s="246"/>
      <c r="S232" s="246"/>
      <c r="T232" s="247"/>
      <c r="AT232" s="248" t="s">
        <v>169</v>
      </c>
      <c r="AU232" s="248" t="s">
        <v>90</v>
      </c>
      <c r="AV232" s="11" t="s">
        <v>90</v>
      </c>
      <c r="AW232" s="11" t="s">
        <v>43</v>
      </c>
      <c r="AX232" s="11" t="s">
        <v>80</v>
      </c>
      <c r="AY232" s="248" t="s">
        <v>158</v>
      </c>
    </row>
    <row r="233" s="11" customFormat="1">
      <c r="B233" s="238"/>
      <c r="C233" s="239"/>
      <c r="D233" s="235" t="s">
        <v>169</v>
      </c>
      <c r="E233" s="240" t="s">
        <v>37</v>
      </c>
      <c r="F233" s="241" t="s">
        <v>1056</v>
      </c>
      <c r="G233" s="239"/>
      <c r="H233" s="242">
        <v>-375.35000000000002</v>
      </c>
      <c r="I233" s="243"/>
      <c r="J233" s="239"/>
      <c r="K233" s="239"/>
      <c r="L233" s="244"/>
      <c r="M233" s="245"/>
      <c r="N233" s="246"/>
      <c r="O233" s="246"/>
      <c r="P233" s="246"/>
      <c r="Q233" s="246"/>
      <c r="R233" s="246"/>
      <c r="S233" s="246"/>
      <c r="T233" s="247"/>
      <c r="AT233" s="248" t="s">
        <v>169</v>
      </c>
      <c r="AU233" s="248" t="s">
        <v>90</v>
      </c>
      <c r="AV233" s="11" t="s">
        <v>90</v>
      </c>
      <c r="AW233" s="11" t="s">
        <v>43</v>
      </c>
      <c r="AX233" s="11" t="s">
        <v>80</v>
      </c>
      <c r="AY233" s="248" t="s">
        <v>158</v>
      </c>
    </row>
    <row r="234" s="12" customFormat="1">
      <c r="B234" s="249"/>
      <c r="C234" s="250"/>
      <c r="D234" s="235" t="s">
        <v>169</v>
      </c>
      <c r="E234" s="251" t="s">
        <v>37</v>
      </c>
      <c r="F234" s="252" t="s">
        <v>180</v>
      </c>
      <c r="G234" s="250"/>
      <c r="H234" s="253">
        <v>1509.9069999999999</v>
      </c>
      <c r="I234" s="254"/>
      <c r="J234" s="250"/>
      <c r="K234" s="250"/>
      <c r="L234" s="255"/>
      <c r="M234" s="256"/>
      <c r="N234" s="257"/>
      <c r="O234" s="257"/>
      <c r="P234" s="257"/>
      <c r="Q234" s="257"/>
      <c r="R234" s="257"/>
      <c r="S234" s="257"/>
      <c r="T234" s="258"/>
      <c r="AT234" s="259" t="s">
        <v>169</v>
      </c>
      <c r="AU234" s="259" t="s">
        <v>90</v>
      </c>
      <c r="AV234" s="12" t="s">
        <v>165</v>
      </c>
      <c r="AW234" s="12" t="s">
        <v>43</v>
      </c>
      <c r="AX234" s="12" t="s">
        <v>88</v>
      </c>
      <c r="AY234" s="259" t="s">
        <v>158</v>
      </c>
    </row>
    <row r="235" s="1" customFormat="1" ht="51" customHeight="1">
      <c r="B235" s="47"/>
      <c r="C235" s="223" t="s">
        <v>310</v>
      </c>
      <c r="D235" s="223" t="s">
        <v>160</v>
      </c>
      <c r="E235" s="224" t="s">
        <v>1126</v>
      </c>
      <c r="F235" s="225" t="s">
        <v>1127</v>
      </c>
      <c r="G235" s="226" t="s">
        <v>163</v>
      </c>
      <c r="H235" s="227">
        <v>66.820999999999998</v>
      </c>
      <c r="I235" s="228"/>
      <c r="J235" s="229">
        <f>ROUND(I235*H235,2)</f>
        <v>0</v>
      </c>
      <c r="K235" s="225" t="s">
        <v>164</v>
      </c>
      <c r="L235" s="73"/>
      <c r="M235" s="230" t="s">
        <v>37</v>
      </c>
      <c r="N235" s="231" t="s">
        <v>51</v>
      </c>
      <c r="O235" s="48"/>
      <c r="P235" s="232">
        <f>O235*H235</f>
        <v>0</v>
      </c>
      <c r="Q235" s="232">
        <v>0</v>
      </c>
      <c r="R235" s="232">
        <f>Q235*H235</f>
        <v>0</v>
      </c>
      <c r="S235" s="232">
        <v>0</v>
      </c>
      <c r="T235" s="233">
        <f>S235*H235</f>
        <v>0</v>
      </c>
      <c r="AR235" s="24" t="s">
        <v>165</v>
      </c>
      <c r="AT235" s="24" t="s">
        <v>160</v>
      </c>
      <c r="AU235" s="24" t="s">
        <v>90</v>
      </c>
      <c r="AY235" s="24" t="s">
        <v>158</v>
      </c>
      <c r="BE235" s="234">
        <f>IF(N235="základní",J235,0)</f>
        <v>0</v>
      </c>
      <c r="BF235" s="234">
        <f>IF(N235="snížená",J235,0)</f>
        <v>0</v>
      </c>
      <c r="BG235" s="234">
        <f>IF(N235="zákl. přenesená",J235,0)</f>
        <v>0</v>
      </c>
      <c r="BH235" s="234">
        <f>IF(N235="sníž. přenesená",J235,0)</f>
        <v>0</v>
      </c>
      <c r="BI235" s="234">
        <f>IF(N235="nulová",J235,0)</f>
        <v>0</v>
      </c>
      <c r="BJ235" s="24" t="s">
        <v>88</v>
      </c>
      <c r="BK235" s="234">
        <f>ROUND(I235*H235,2)</f>
        <v>0</v>
      </c>
      <c r="BL235" s="24" t="s">
        <v>165</v>
      </c>
      <c r="BM235" s="24" t="s">
        <v>1128</v>
      </c>
    </row>
    <row r="236" s="1" customFormat="1">
      <c r="B236" s="47"/>
      <c r="C236" s="75"/>
      <c r="D236" s="235" t="s">
        <v>167</v>
      </c>
      <c r="E236" s="75"/>
      <c r="F236" s="236" t="s">
        <v>1129</v>
      </c>
      <c r="G236" s="75"/>
      <c r="H236" s="75"/>
      <c r="I236" s="193"/>
      <c r="J236" s="75"/>
      <c r="K236" s="75"/>
      <c r="L236" s="73"/>
      <c r="M236" s="237"/>
      <c r="N236" s="48"/>
      <c r="O236" s="48"/>
      <c r="P236" s="48"/>
      <c r="Q236" s="48"/>
      <c r="R236" s="48"/>
      <c r="S236" s="48"/>
      <c r="T236" s="96"/>
      <c r="AT236" s="24" t="s">
        <v>167</v>
      </c>
      <c r="AU236" s="24" t="s">
        <v>90</v>
      </c>
    </row>
    <row r="237" s="11" customFormat="1">
      <c r="B237" s="238"/>
      <c r="C237" s="239"/>
      <c r="D237" s="235" t="s">
        <v>169</v>
      </c>
      <c r="E237" s="240" t="s">
        <v>37</v>
      </c>
      <c r="F237" s="241" t="s">
        <v>1130</v>
      </c>
      <c r="G237" s="239"/>
      <c r="H237" s="242">
        <v>66.820999999999998</v>
      </c>
      <c r="I237" s="243"/>
      <c r="J237" s="239"/>
      <c r="K237" s="239"/>
      <c r="L237" s="244"/>
      <c r="M237" s="245"/>
      <c r="N237" s="246"/>
      <c r="O237" s="246"/>
      <c r="P237" s="246"/>
      <c r="Q237" s="246"/>
      <c r="R237" s="246"/>
      <c r="S237" s="246"/>
      <c r="T237" s="247"/>
      <c r="AT237" s="248" t="s">
        <v>169</v>
      </c>
      <c r="AU237" s="248" t="s">
        <v>90</v>
      </c>
      <c r="AV237" s="11" t="s">
        <v>90</v>
      </c>
      <c r="AW237" s="11" t="s">
        <v>43</v>
      </c>
      <c r="AX237" s="11" t="s">
        <v>88</v>
      </c>
      <c r="AY237" s="248" t="s">
        <v>158</v>
      </c>
    </row>
    <row r="238" s="10" customFormat="1" ht="29.88" customHeight="1">
      <c r="B238" s="207"/>
      <c r="C238" s="208"/>
      <c r="D238" s="209" t="s">
        <v>79</v>
      </c>
      <c r="E238" s="221" t="s">
        <v>627</v>
      </c>
      <c r="F238" s="221" t="s">
        <v>628</v>
      </c>
      <c r="G238" s="208"/>
      <c r="H238" s="208"/>
      <c r="I238" s="211"/>
      <c r="J238" s="222">
        <f>BK238</f>
        <v>0</v>
      </c>
      <c r="K238" s="208"/>
      <c r="L238" s="213"/>
      <c r="M238" s="214"/>
      <c r="N238" s="215"/>
      <c r="O238" s="215"/>
      <c r="P238" s="216">
        <f>SUM(P239:P253)</f>
        <v>0</v>
      </c>
      <c r="Q238" s="215"/>
      <c r="R238" s="216">
        <f>SUM(R239:R253)</f>
        <v>0</v>
      </c>
      <c r="S238" s="215"/>
      <c r="T238" s="217">
        <f>SUM(T239:T253)</f>
        <v>0</v>
      </c>
      <c r="AR238" s="218" t="s">
        <v>88</v>
      </c>
      <c r="AT238" s="219" t="s">
        <v>79</v>
      </c>
      <c r="AU238" s="219" t="s">
        <v>88</v>
      </c>
      <c r="AY238" s="218" t="s">
        <v>158</v>
      </c>
      <c r="BK238" s="220">
        <f>SUM(BK239:BK253)</f>
        <v>0</v>
      </c>
    </row>
    <row r="239" s="1" customFormat="1" ht="25.5" customHeight="1">
      <c r="B239" s="47"/>
      <c r="C239" s="223" t="s">
        <v>315</v>
      </c>
      <c r="D239" s="223" t="s">
        <v>160</v>
      </c>
      <c r="E239" s="224" t="s">
        <v>630</v>
      </c>
      <c r="F239" s="225" t="s">
        <v>631</v>
      </c>
      <c r="G239" s="226" t="s">
        <v>386</v>
      </c>
      <c r="H239" s="227">
        <v>470.892</v>
      </c>
      <c r="I239" s="228"/>
      <c r="J239" s="229">
        <f>ROUND(I239*H239,2)</f>
        <v>0</v>
      </c>
      <c r="K239" s="225" t="s">
        <v>164</v>
      </c>
      <c r="L239" s="73"/>
      <c r="M239" s="230" t="s">
        <v>37</v>
      </c>
      <c r="N239" s="231" t="s">
        <v>51</v>
      </c>
      <c r="O239" s="48"/>
      <c r="P239" s="232">
        <f>O239*H239</f>
        <v>0</v>
      </c>
      <c r="Q239" s="232">
        <v>0</v>
      </c>
      <c r="R239" s="232">
        <f>Q239*H239</f>
        <v>0</v>
      </c>
      <c r="S239" s="232">
        <v>0</v>
      </c>
      <c r="T239" s="233">
        <f>S239*H239</f>
        <v>0</v>
      </c>
      <c r="AR239" s="24" t="s">
        <v>165</v>
      </c>
      <c r="AT239" s="24" t="s">
        <v>160</v>
      </c>
      <c r="AU239" s="24" t="s">
        <v>90</v>
      </c>
      <c r="AY239" s="24" t="s">
        <v>158</v>
      </c>
      <c r="BE239" s="234">
        <f>IF(N239="základní",J239,0)</f>
        <v>0</v>
      </c>
      <c r="BF239" s="234">
        <f>IF(N239="snížená",J239,0)</f>
        <v>0</v>
      </c>
      <c r="BG239" s="234">
        <f>IF(N239="zákl. přenesená",J239,0)</f>
        <v>0</v>
      </c>
      <c r="BH239" s="234">
        <f>IF(N239="sníž. přenesená",J239,0)</f>
        <v>0</v>
      </c>
      <c r="BI239" s="234">
        <f>IF(N239="nulová",J239,0)</f>
        <v>0</v>
      </c>
      <c r="BJ239" s="24" t="s">
        <v>88</v>
      </c>
      <c r="BK239" s="234">
        <f>ROUND(I239*H239,2)</f>
        <v>0</v>
      </c>
      <c r="BL239" s="24" t="s">
        <v>165</v>
      </c>
      <c r="BM239" s="24" t="s">
        <v>1131</v>
      </c>
    </row>
    <row r="240" s="1" customFormat="1">
      <c r="B240" s="47"/>
      <c r="C240" s="75"/>
      <c r="D240" s="235" t="s">
        <v>167</v>
      </c>
      <c r="E240" s="75"/>
      <c r="F240" s="236" t="s">
        <v>633</v>
      </c>
      <c r="G240" s="75"/>
      <c r="H240" s="75"/>
      <c r="I240" s="193"/>
      <c r="J240" s="75"/>
      <c r="K240" s="75"/>
      <c r="L240" s="73"/>
      <c r="M240" s="237"/>
      <c r="N240" s="48"/>
      <c r="O240" s="48"/>
      <c r="P240" s="48"/>
      <c r="Q240" s="48"/>
      <c r="R240" s="48"/>
      <c r="S240" s="48"/>
      <c r="T240" s="96"/>
      <c r="AT240" s="24" t="s">
        <v>167</v>
      </c>
      <c r="AU240" s="24" t="s">
        <v>90</v>
      </c>
    </row>
    <row r="241" s="1" customFormat="1" ht="25.5" customHeight="1">
      <c r="B241" s="47"/>
      <c r="C241" s="223" t="s">
        <v>321</v>
      </c>
      <c r="D241" s="223" t="s">
        <v>160</v>
      </c>
      <c r="E241" s="224" t="s">
        <v>635</v>
      </c>
      <c r="F241" s="225" t="s">
        <v>636</v>
      </c>
      <c r="G241" s="226" t="s">
        <v>386</v>
      </c>
      <c r="H241" s="227">
        <v>3981.8780000000002</v>
      </c>
      <c r="I241" s="228"/>
      <c r="J241" s="229">
        <f>ROUND(I241*H241,2)</f>
        <v>0</v>
      </c>
      <c r="K241" s="225" t="s">
        <v>164</v>
      </c>
      <c r="L241" s="73"/>
      <c r="M241" s="230" t="s">
        <v>37</v>
      </c>
      <c r="N241" s="231" t="s">
        <v>51</v>
      </c>
      <c r="O241" s="48"/>
      <c r="P241" s="232">
        <f>O241*H241</f>
        <v>0</v>
      </c>
      <c r="Q241" s="232">
        <v>0</v>
      </c>
      <c r="R241" s="232">
        <f>Q241*H241</f>
        <v>0</v>
      </c>
      <c r="S241" s="232">
        <v>0</v>
      </c>
      <c r="T241" s="233">
        <f>S241*H241</f>
        <v>0</v>
      </c>
      <c r="AR241" s="24" t="s">
        <v>165</v>
      </c>
      <c r="AT241" s="24" t="s">
        <v>160</v>
      </c>
      <c r="AU241" s="24" t="s">
        <v>90</v>
      </c>
      <c r="AY241" s="24" t="s">
        <v>158</v>
      </c>
      <c r="BE241" s="234">
        <f>IF(N241="základní",J241,0)</f>
        <v>0</v>
      </c>
      <c r="BF241" s="234">
        <f>IF(N241="snížená",J241,0)</f>
        <v>0</v>
      </c>
      <c r="BG241" s="234">
        <f>IF(N241="zákl. přenesená",J241,0)</f>
        <v>0</v>
      </c>
      <c r="BH241" s="234">
        <f>IF(N241="sníž. přenesená",J241,0)</f>
        <v>0</v>
      </c>
      <c r="BI241" s="234">
        <f>IF(N241="nulová",J241,0)</f>
        <v>0</v>
      </c>
      <c r="BJ241" s="24" t="s">
        <v>88</v>
      </c>
      <c r="BK241" s="234">
        <f>ROUND(I241*H241,2)</f>
        <v>0</v>
      </c>
      <c r="BL241" s="24" t="s">
        <v>165</v>
      </c>
      <c r="BM241" s="24" t="s">
        <v>1132</v>
      </c>
    </row>
    <row r="242" s="1" customFormat="1">
      <c r="B242" s="47"/>
      <c r="C242" s="75"/>
      <c r="D242" s="235" t="s">
        <v>167</v>
      </c>
      <c r="E242" s="75"/>
      <c r="F242" s="236" t="s">
        <v>633</v>
      </c>
      <c r="G242" s="75"/>
      <c r="H242" s="75"/>
      <c r="I242" s="193"/>
      <c r="J242" s="75"/>
      <c r="K242" s="75"/>
      <c r="L242" s="73"/>
      <c r="M242" s="237"/>
      <c r="N242" s="48"/>
      <c r="O242" s="48"/>
      <c r="P242" s="48"/>
      <c r="Q242" s="48"/>
      <c r="R242" s="48"/>
      <c r="S242" s="48"/>
      <c r="T242" s="96"/>
      <c r="AT242" s="24" t="s">
        <v>167</v>
      </c>
      <c r="AU242" s="24" t="s">
        <v>90</v>
      </c>
    </row>
    <row r="243" s="11" customFormat="1">
      <c r="B243" s="238"/>
      <c r="C243" s="239"/>
      <c r="D243" s="235" t="s">
        <v>169</v>
      </c>
      <c r="E243" s="240" t="s">
        <v>37</v>
      </c>
      <c r="F243" s="241" t="s">
        <v>1133</v>
      </c>
      <c r="G243" s="239"/>
      <c r="H243" s="242">
        <v>3776.9580000000001</v>
      </c>
      <c r="I243" s="243"/>
      <c r="J243" s="239"/>
      <c r="K243" s="239"/>
      <c r="L243" s="244"/>
      <c r="M243" s="245"/>
      <c r="N243" s="246"/>
      <c r="O243" s="246"/>
      <c r="P243" s="246"/>
      <c r="Q243" s="246"/>
      <c r="R243" s="246"/>
      <c r="S243" s="246"/>
      <c r="T243" s="247"/>
      <c r="AT243" s="248" t="s">
        <v>169</v>
      </c>
      <c r="AU243" s="248" t="s">
        <v>90</v>
      </c>
      <c r="AV243" s="11" t="s">
        <v>90</v>
      </c>
      <c r="AW243" s="11" t="s">
        <v>43</v>
      </c>
      <c r="AX243" s="11" t="s">
        <v>80</v>
      </c>
      <c r="AY243" s="248" t="s">
        <v>158</v>
      </c>
    </row>
    <row r="244" s="11" customFormat="1">
      <c r="B244" s="238"/>
      <c r="C244" s="239"/>
      <c r="D244" s="235" t="s">
        <v>169</v>
      </c>
      <c r="E244" s="240" t="s">
        <v>37</v>
      </c>
      <c r="F244" s="241" t="s">
        <v>1134</v>
      </c>
      <c r="G244" s="239"/>
      <c r="H244" s="242">
        <v>204.91999999999999</v>
      </c>
      <c r="I244" s="243"/>
      <c r="J244" s="239"/>
      <c r="K244" s="239"/>
      <c r="L244" s="244"/>
      <c r="M244" s="245"/>
      <c r="N244" s="246"/>
      <c r="O244" s="246"/>
      <c r="P244" s="246"/>
      <c r="Q244" s="246"/>
      <c r="R244" s="246"/>
      <c r="S244" s="246"/>
      <c r="T244" s="247"/>
      <c r="AT244" s="248" t="s">
        <v>169</v>
      </c>
      <c r="AU244" s="248" t="s">
        <v>90</v>
      </c>
      <c r="AV244" s="11" t="s">
        <v>90</v>
      </c>
      <c r="AW244" s="11" t="s">
        <v>43</v>
      </c>
      <c r="AX244" s="11" t="s">
        <v>80</v>
      </c>
      <c r="AY244" s="248" t="s">
        <v>158</v>
      </c>
    </row>
    <row r="245" s="12" customFormat="1">
      <c r="B245" s="249"/>
      <c r="C245" s="250"/>
      <c r="D245" s="235" t="s">
        <v>169</v>
      </c>
      <c r="E245" s="251" t="s">
        <v>37</v>
      </c>
      <c r="F245" s="252" t="s">
        <v>180</v>
      </c>
      <c r="G245" s="250"/>
      <c r="H245" s="253">
        <v>3981.8780000000002</v>
      </c>
      <c r="I245" s="254"/>
      <c r="J245" s="250"/>
      <c r="K245" s="250"/>
      <c r="L245" s="255"/>
      <c r="M245" s="256"/>
      <c r="N245" s="257"/>
      <c r="O245" s="257"/>
      <c r="P245" s="257"/>
      <c r="Q245" s="257"/>
      <c r="R245" s="257"/>
      <c r="S245" s="257"/>
      <c r="T245" s="258"/>
      <c r="AT245" s="259" t="s">
        <v>169</v>
      </c>
      <c r="AU245" s="259" t="s">
        <v>90</v>
      </c>
      <c r="AV245" s="12" t="s">
        <v>165</v>
      </c>
      <c r="AW245" s="12" t="s">
        <v>43</v>
      </c>
      <c r="AX245" s="12" t="s">
        <v>88</v>
      </c>
      <c r="AY245" s="259" t="s">
        <v>158</v>
      </c>
    </row>
    <row r="246" s="1" customFormat="1" ht="16.5" customHeight="1">
      <c r="B246" s="47"/>
      <c r="C246" s="223" t="s">
        <v>328</v>
      </c>
      <c r="D246" s="223" t="s">
        <v>160</v>
      </c>
      <c r="E246" s="224" t="s">
        <v>640</v>
      </c>
      <c r="F246" s="225" t="s">
        <v>641</v>
      </c>
      <c r="G246" s="226" t="s">
        <v>386</v>
      </c>
      <c r="H246" s="227">
        <v>470.892</v>
      </c>
      <c r="I246" s="228"/>
      <c r="J246" s="229">
        <f>ROUND(I246*H246,2)</f>
        <v>0</v>
      </c>
      <c r="K246" s="225" t="s">
        <v>164</v>
      </c>
      <c r="L246" s="73"/>
      <c r="M246" s="230" t="s">
        <v>37</v>
      </c>
      <c r="N246" s="231" t="s">
        <v>51</v>
      </c>
      <c r="O246" s="48"/>
      <c r="P246" s="232">
        <f>O246*H246</f>
        <v>0</v>
      </c>
      <c r="Q246" s="232">
        <v>0</v>
      </c>
      <c r="R246" s="232">
        <f>Q246*H246</f>
        <v>0</v>
      </c>
      <c r="S246" s="232">
        <v>0</v>
      </c>
      <c r="T246" s="233">
        <f>S246*H246</f>
        <v>0</v>
      </c>
      <c r="AR246" s="24" t="s">
        <v>165</v>
      </c>
      <c r="AT246" s="24" t="s">
        <v>160</v>
      </c>
      <c r="AU246" s="24" t="s">
        <v>90</v>
      </c>
      <c r="AY246" s="24" t="s">
        <v>158</v>
      </c>
      <c r="BE246" s="234">
        <f>IF(N246="základní",J246,0)</f>
        <v>0</v>
      </c>
      <c r="BF246" s="234">
        <f>IF(N246="snížená",J246,0)</f>
        <v>0</v>
      </c>
      <c r="BG246" s="234">
        <f>IF(N246="zákl. přenesená",J246,0)</f>
        <v>0</v>
      </c>
      <c r="BH246" s="234">
        <f>IF(N246="sníž. přenesená",J246,0)</f>
        <v>0</v>
      </c>
      <c r="BI246" s="234">
        <f>IF(N246="nulová",J246,0)</f>
        <v>0</v>
      </c>
      <c r="BJ246" s="24" t="s">
        <v>88</v>
      </c>
      <c r="BK246" s="234">
        <f>ROUND(I246*H246,2)</f>
        <v>0</v>
      </c>
      <c r="BL246" s="24" t="s">
        <v>165</v>
      </c>
      <c r="BM246" s="24" t="s">
        <v>1135</v>
      </c>
    </row>
    <row r="247" s="1" customFormat="1">
      <c r="B247" s="47"/>
      <c r="C247" s="75"/>
      <c r="D247" s="235" t="s">
        <v>167</v>
      </c>
      <c r="E247" s="75"/>
      <c r="F247" s="236" t="s">
        <v>643</v>
      </c>
      <c r="G247" s="75"/>
      <c r="H247" s="75"/>
      <c r="I247" s="193"/>
      <c r="J247" s="75"/>
      <c r="K247" s="75"/>
      <c r="L247" s="73"/>
      <c r="M247" s="237"/>
      <c r="N247" s="48"/>
      <c r="O247" s="48"/>
      <c r="P247" s="48"/>
      <c r="Q247" s="48"/>
      <c r="R247" s="48"/>
      <c r="S247" s="48"/>
      <c r="T247" s="96"/>
      <c r="AT247" s="24" t="s">
        <v>167</v>
      </c>
      <c r="AU247" s="24" t="s">
        <v>90</v>
      </c>
    </row>
    <row r="248" s="1" customFormat="1" ht="25.5" customHeight="1">
      <c r="B248" s="47"/>
      <c r="C248" s="223" t="s">
        <v>9</v>
      </c>
      <c r="D248" s="223" t="s">
        <v>160</v>
      </c>
      <c r="E248" s="224" t="s">
        <v>651</v>
      </c>
      <c r="F248" s="225" t="s">
        <v>652</v>
      </c>
      <c r="G248" s="226" t="s">
        <v>386</v>
      </c>
      <c r="H248" s="227">
        <v>165.60400000000001</v>
      </c>
      <c r="I248" s="228"/>
      <c r="J248" s="229">
        <f>ROUND(I248*H248,2)</f>
        <v>0</v>
      </c>
      <c r="K248" s="225" t="s">
        <v>164</v>
      </c>
      <c r="L248" s="73"/>
      <c r="M248" s="230" t="s">
        <v>37</v>
      </c>
      <c r="N248" s="231" t="s">
        <v>51</v>
      </c>
      <c r="O248" s="48"/>
      <c r="P248" s="232">
        <f>O248*H248</f>
        <v>0</v>
      </c>
      <c r="Q248" s="232">
        <v>0</v>
      </c>
      <c r="R248" s="232">
        <f>Q248*H248</f>
        <v>0</v>
      </c>
      <c r="S248" s="232">
        <v>0</v>
      </c>
      <c r="T248" s="233">
        <f>S248*H248</f>
        <v>0</v>
      </c>
      <c r="AR248" s="24" t="s">
        <v>165</v>
      </c>
      <c r="AT248" s="24" t="s">
        <v>160</v>
      </c>
      <c r="AU248" s="24" t="s">
        <v>90</v>
      </c>
      <c r="AY248" s="24" t="s">
        <v>158</v>
      </c>
      <c r="BE248" s="234">
        <f>IF(N248="základní",J248,0)</f>
        <v>0</v>
      </c>
      <c r="BF248" s="234">
        <f>IF(N248="snížená",J248,0)</f>
        <v>0</v>
      </c>
      <c r="BG248" s="234">
        <f>IF(N248="zákl. přenesená",J248,0)</f>
        <v>0</v>
      </c>
      <c r="BH248" s="234">
        <f>IF(N248="sníž. přenesená",J248,0)</f>
        <v>0</v>
      </c>
      <c r="BI248" s="234">
        <f>IF(N248="nulová",J248,0)</f>
        <v>0</v>
      </c>
      <c r="BJ248" s="24" t="s">
        <v>88</v>
      </c>
      <c r="BK248" s="234">
        <f>ROUND(I248*H248,2)</f>
        <v>0</v>
      </c>
      <c r="BL248" s="24" t="s">
        <v>165</v>
      </c>
      <c r="BM248" s="24" t="s">
        <v>1136</v>
      </c>
    </row>
    <row r="249" s="1" customFormat="1">
      <c r="B249" s="47"/>
      <c r="C249" s="75"/>
      <c r="D249" s="235" t="s">
        <v>167</v>
      </c>
      <c r="E249" s="75"/>
      <c r="F249" s="236" t="s">
        <v>648</v>
      </c>
      <c r="G249" s="75"/>
      <c r="H249" s="75"/>
      <c r="I249" s="193"/>
      <c r="J249" s="75"/>
      <c r="K249" s="75"/>
      <c r="L249" s="73"/>
      <c r="M249" s="237"/>
      <c r="N249" s="48"/>
      <c r="O249" s="48"/>
      <c r="P249" s="48"/>
      <c r="Q249" s="48"/>
      <c r="R249" s="48"/>
      <c r="S249" s="48"/>
      <c r="T249" s="96"/>
      <c r="AT249" s="24" t="s">
        <v>167</v>
      </c>
      <c r="AU249" s="24" t="s">
        <v>90</v>
      </c>
    </row>
    <row r="250" s="11" customFormat="1">
      <c r="B250" s="238"/>
      <c r="C250" s="239"/>
      <c r="D250" s="235" t="s">
        <v>169</v>
      </c>
      <c r="E250" s="240" t="s">
        <v>37</v>
      </c>
      <c r="F250" s="241" t="s">
        <v>1137</v>
      </c>
      <c r="G250" s="239"/>
      <c r="H250" s="242">
        <v>165.60400000000001</v>
      </c>
      <c r="I250" s="243"/>
      <c r="J250" s="239"/>
      <c r="K250" s="239"/>
      <c r="L250" s="244"/>
      <c r="M250" s="245"/>
      <c r="N250" s="246"/>
      <c r="O250" s="246"/>
      <c r="P250" s="246"/>
      <c r="Q250" s="246"/>
      <c r="R250" s="246"/>
      <c r="S250" s="246"/>
      <c r="T250" s="247"/>
      <c r="AT250" s="248" t="s">
        <v>169</v>
      </c>
      <c r="AU250" s="248" t="s">
        <v>90</v>
      </c>
      <c r="AV250" s="11" t="s">
        <v>90</v>
      </c>
      <c r="AW250" s="11" t="s">
        <v>43</v>
      </c>
      <c r="AX250" s="11" t="s">
        <v>88</v>
      </c>
      <c r="AY250" s="248" t="s">
        <v>158</v>
      </c>
    </row>
    <row r="251" s="1" customFormat="1" ht="25.5" customHeight="1">
      <c r="B251" s="47"/>
      <c r="C251" s="223" t="s">
        <v>338</v>
      </c>
      <c r="D251" s="223" t="s">
        <v>160</v>
      </c>
      <c r="E251" s="224" t="s">
        <v>656</v>
      </c>
      <c r="F251" s="225" t="s">
        <v>657</v>
      </c>
      <c r="G251" s="226" t="s">
        <v>386</v>
      </c>
      <c r="H251" s="227">
        <v>254.05799999999999</v>
      </c>
      <c r="I251" s="228"/>
      <c r="J251" s="229">
        <f>ROUND(I251*H251,2)</f>
        <v>0</v>
      </c>
      <c r="K251" s="225" t="s">
        <v>164</v>
      </c>
      <c r="L251" s="73"/>
      <c r="M251" s="230" t="s">
        <v>37</v>
      </c>
      <c r="N251" s="231" t="s">
        <v>51</v>
      </c>
      <c r="O251" s="48"/>
      <c r="P251" s="232">
        <f>O251*H251</f>
        <v>0</v>
      </c>
      <c r="Q251" s="232">
        <v>0</v>
      </c>
      <c r="R251" s="232">
        <f>Q251*H251</f>
        <v>0</v>
      </c>
      <c r="S251" s="232">
        <v>0</v>
      </c>
      <c r="T251" s="233">
        <f>S251*H251</f>
        <v>0</v>
      </c>
      <c r="AR251" s="24" t="s">
        <v>165</v>
      </c>
      <c r="AT251" s="24" t="s">
        <v>160</v>
      </c>
      <c r="AU251" s="24" t="s">
        <v>90</v>
      </c>
      <c r="AY251" s="24" t="s">
        <v>158</v>
      </c>
      <c r="BE251" s="234">
        <f>IF(N251="základní",J251,0)</f>
        <v>0</v>
      </c>
      <c r="BF251" s="234">
        <f>IF(N251="snížená",J251,0)</f>
        <v>0</v>
      </c>
      <c r="BG251" s="234">
        <f>IF(N251="zákl. přenesená",J251,0)</f>
        <v>0</v>
      </c>
      <c r="BH251" s="234">
        <f>IF(N251="sníž. přenesená",J251,0)</f>
        <v>0</v>
      </c>
      <c r="BI251" s="234">
        <f>IF(N251="nulová",J251,0)</f>
        <v>0</v>
      </c>
      <c r="BJ251" s="24" t="s">
        <v>88</v>
      </c>
      <c r="BK251" s="234">
        <f>ROUND(I251*H251,2)</f>
        <v>0</v>
      </c>
      <c r="BL251" s="24" t="s">
        <v>165</v>
      </c>
      <c r="BM251" s="24" t="s">
        <v>1138</v>
      </c>
    </row>
    <row r="252" s="1" customFormat="1">
      <c r="B252" s="47"/>
      <c r="C252" s="75"/>
      <c r="D252" s="235" t="s">
        <v>167</v>
      </c>
      <c r="E252" s="75"/>
      <c r="F252" s="236" t="s">
        <v>648</v>
      </c>
      <c r="G252" s="75"/>
      <c r="H252" s="75"/>
      <c r="I252" s="193"/>
      <c r="J252" s="75"/>
      <c r="K252" s="75"/>
      <c r="L252" s="73"/>
      <c r="M252" s="237"/>
      <c r="N252" s="48"/>
      <c r="O252" s="48"/>
      <c r="P252" s="48"/>
      <c r="Q252" s="48"/>
      <c r="R252" s="48"/>
      <c r="S252" s="48"/>
      <c r="T252" s="96"/>
      <c r="AT252" s="24" t="s">
        <v>167</v>
      </c>
      <c r="AU252" s="24" t="s">
        <v>90</v>
      </c>
    </row>
    <row r="253" s="11" customFormat="1">
      <c r="B253" s="238"/>
      <c r="C253" s="239"/>
      <c r="D253" s="235" t="s">
        <v>169</v>
      </c>
      <c r="E253" s="240" t="s">
        <v>37</v>
      </c>
      <c r="F253" s="241" t="s">
        <v>1139</v>
      </c>
      <c r="G253" s="239"/>
      <c r="H253" s="242">
        <v>254.05799999999999</v>
      </c>
      <c r="I253" s="243"/>
      <c r="J253" s="239"/>
      <c r="K253" s="239"/>
      <c r="L253" s="244"/>
      <c r="M253" s="245"/>
      <c r="N253" s="246"/>
      <c r="O253" s="246"/>
      <c r="P253" s="246"/>
      <c r="Q253" s="246"/>
      <c r="R253" s="246"/>
      <c r="S253" s="246"/>
      <c r="T253" s="247"/>
      <c r="AT253" s="248" t="s">
        <v>169</v>
      </c>
      <c r="AU253" s="248" t="s">
        <v>90</v>
      </c>
      <c r="AV253" s="11" t="s">
        <v>90</v>
      </c>
      <c r="AW253" s="11" t="s">
        <v>43</v>
      </c>
      <c r="AX253" s="11" t="s">
        <v>88</v>
      </c>
      <c r="AY253" s="248" t="s">
        <v>158</v>
      </c>
    </row>
    <row r="254" s="10" customFormat="1" ht="29.88" customHeight="1">
      <c r="B254" s="207"/>
      <c r="C254" s="208"/>
      <c r="D254" s="209" t="s">
        <v>79</v>
      </c>
      <c r="E254" s="221" t="s">
        <v>660</v>
      </c>
      <c r="F254" s="221" t="s">
        <v>661</v>
      </c>
      <c r="G254" s="208"/>
      <c r="H254" s="208"/>
      <c r="I254" s="211"/>
      <c r="J254" s="222">
        <f>BK254</f>
        <v>0</v>
      </c>
      <c r="K254" s="208"/>
      <c r="L254" s="213"/>
      <c r="M254" s="214"/>
      <c r="N254" s="215"/>
      <c r="O254" s="215"/>
      <c r="P254" s="216">
        <f>SUM(P255:P258)</f>
        <v>0</v>
      </c>
      <c r="Q254" s="215"/>
      <c r="R254" s="216">
        <f>SUM(R255:R258)</f>
        <v>0</v>
      </c>
      <c r="S254" s="215"/>
      <c r="T254" s="217">
        <f>SUM(T255:T258)</f>
        <v>0</v>
      </c>
      <c r="AR254" s="218" t="s">
        <v>88</v>
      </c>
      <c r="AT254" s="219" t="s">
        <v>79</v>
      </c>
      <c r="AU254" s="219" t="s">
        <v>88</v>
      </c>
      <c r="AY254" s="218" t="s">
        <v>158</v>
      </c>
      <c r="BK254" s="220">
        <f>SUM(BK255:BK258)</f>
        <v>0</v>
      </c>
    </row>
    <row r="255" s="1" customFormat="1" ht="25.5" customHeight="1">
      <c r="B255" s="47"/>
      <c r="C255" s="223" t="s">
        <v>348</v>
      </c>
      <c r="D255" s="223" t="s">
        <v>160</v>
      </c>
      <c r="E255" s="224" t="s">
        <v>1140</v>
      </c>
      <c r="F255" s="225" t="s">
        <v>1141</v>
      </c>
      <c r="G255" s="226" t="s">
        <v>386</v>
      </c>
      <c r="H255" s="227">
        <v>107.607</v>
      </c>
      <c r="I255" s="228"/>
      <c r="J255" s="229">
        <f>ROUND(I255*H255,2)</f>
        <v>0</v>
      </c>
      <c r="K255" s="225" t="s">
        <v>164</v>
      </c>
      <c r="L255" s="73"/>
      <c r="M255" s="230" t="s">
        <v>37</v>
      </c>
      <c r="N255" s="231" t="s">
        <v>51</v>
      </c>
      <c r="O255" s="48"/>
      <c r="P255" s="232">
        <f>O255*H255</f>
        <v>0</v>
      </c>
      <c r="Q255" s="232">
        <v>0</v>
      </c>
      <c r="R255" s="232">
        <f>Q255*H255</f>
        <v>0</v>
      </c>
      <c r="S255" s="232">
        <v>0</v>
      </c>
      <c r="T255" s="233">
        <f>S255*H255</f>
        <v>0</v>
      </c>
      <c r="AR255" s="24" t="s">
        <v>165</v>
      </c>
      <c r="AT255" s="24" t="s">
        <v>160</v>
      </c>
      <c r="AU255" s="24" t="s">
        <v>90</v>
      </c>
      <c r="AY255" s="24" t="s">
        <v>158</v>
      </c>
      <c r="BE255" s="234">
        <f>IF(N255="základní",J255,0)</f>
        <v>0</v>
      </c>
      <c r="BF255" s="234">
        <f>IF(N255="snížená",J255,0)</f>
        <v>0</v>
      </c>
      <c r="BG255" s="234">
        <f>IF(N255="zákl. přenesená",J255,0)</f>
        <v>0</v>
      </c>
      <c r="BH255" s="234">
        <f>IF(N255="sníž. přenesená",J255,0)</f>
        <v>0</v>
      </c>
      <c r="BI255" s="234">
        <f>IF(N255="nulová",J255,0)</f>
        <v>0</v>
      </c>
      <c r="BJ255" s="24" t="s">
        <v>88</v>
      </c>
      <c r="BK255" s="234">
        <f>ROUND(I255*H255,2)</f>
        <v>0</v>
      </c>
      <c r="BL255" s="24" t="s">
        <v>165</v>
      </c>
      <c r="BM255" s="24" t="s">
        <v>1142</v>
      </c>
    </row>
    <row r="256" s="1" customFormat="1">
      <c r="B256" s="47"/>
      <c r="C256" s="75"/>
      <c r="D256" s="235" t="s">
        <v>167</v>
      </c>
      <c r="E256" s="75"/>
      <c r="F256" s="236" t="s">
        <v>1143</v>
      </c>
      <c r="G256" s="75"/>
      <c r="H256" s="75"/>
      <c r="I256" s="193"/>
      <c r="J256" s="75"/>
      <c r="K256" s="75"/>
      <c r="L256" s="73"/>
      <c r="M256" s="237"/>
      <c r="N256" s="48"/>
      <c r="O256" s="48"/>
      <c r="P256" s="48"/>
      <c r="Q256" s="48"/>
      <c r="R256" s="48"/>
      <c r="S256" s="48"/>
      <c r="T256" s="96"/>
      <c r="AT256" s="24" t="s">
        <v>167</v>
      </c>
      <c r="AU256" s="24" t="s">
        <v>90</v>
      </c>
    </row>
    <row r="257" s="1" customFormat="1" ht="38.25" customHeight="1">
      <c r="B257" s="47"/>
      <c r="C257" s="223" t="s">
        <v>360</v>
      </c>
      <c r="D257" s="223" t="s">
        <v>160</v>
      </c>
      <c r="E257" s="224" t="s">
        <v>1144</v>
      </c>
      <c r="F257" s="225" t="s">
        <v>1145</v>
      </c>
      <c r="G257" s="226" t="s">
        <v>386</v>
      </c>
      <c r="H257" s="227">
        <v>107.607</v>
      </c>
      <c r="I257" s="228"/>
      <c r="J257" s="229">
        <f>ROUND(I257*H257,2)</f>
        <v>0</v>
      </c>
      <c r="K257" s="225" t="s">
        <v>164</v>
      </c>
      <c r="L257" s="73"/>
      <c r="M257" s="230" t="s">
        <v>37</v>
      </c>
      <c r="N257" s="231" t="s">
        <v>51</v>
      </c>
      <c r="O257" s="48"/>
      <c r="P257" s="232">
        <f>O257*H257</f>
        <v>0</v>
      </c>
      <c r="Q257" s="232">
        <v>0</v>
      </c>
      <c r="R257" s="232">
        <f>Q257*H257</f>
        <v>0</v>
      </c>
      <c r="S257" s="232">
        <v>0</v>
      </c>
      <c r="T257" s="233">
        <f>S257*H257</f>
        <v>0</v>
      </c>
      <c r="AR257" s="24" t="s">
        <v>165</v>
      </c>
      <c r="AT257" s="24" t="s">
        <v>160</v>
      </c>
      <c r="AU257" s="24" t="s">
        <v>90</v>
      </c>
      <c r="AY257" s="24" t="s">
        <v>158</v>
      </c>
      <c r="BE257" s="234">
        <f>IF(N257="základní",J257,0)</f>
        <v>0</v>
      </c>
      <c r="BF257" s="234">
        <f>IF(N257="snížená",J257,0)</f>
        <v>0</v>
      </c>
      <c r="BG257" s="234">
        <f>IF(N257="zákl. přenesená",J257,0)</f>
        <v>0</v>
      </c>
      <c r="BH257" s="234">
        <f>IF(N257="sníž. přenesená",J257,0)</f>
        <v>0</v>
      </c>
      <c r="BI257" s="234">
        <f>IF(N257="nulová",J257,0)</f>
        <v>0</v>
      </c>
      <c r="BJ257" s="24" t="s">
        <v>88</v>
      </c>
      <c r="BK257" s="234">
        <f>ROUND(I257*H257,2)</f>
        <v>0</v>
      </c>
      <c r="BL257" s="24" t="s">
        <v>165</v>
      </c>
      <c r="BM257" s="24" t="s">
        <v>1146</v>
      </c>
    </row>
    <row r="258" s="1" customFormat="1">
      <c r="B258" s="47"/>
      <c r="C258" s="75"/>
      <c r="D258" s="235" t="s">
        <v>167</v>
      </c>
      <c r="E258" s="75"/>
      <c r="F258" s="236" t="s">
        <v>1143</v>
      </c>
      <c r="G258" s="75"/>
      <c r="H258" s="75"/>
      <c r="I258" s="193"/>
      <c r="J258" s="75"/>
      <c r="K258" s="75"/>
      <c r="L258" s="73"/>
      <c r="M258" s="291"/>
      <c r="N258" s="292"/>
      <c r="O258" s="292"/>
      <c r="P258" s="292"/>
      <c r="Q258" s="292"/>
      <c r="R258" s="292"/>
      <c r="S258" s="292"/>
      <c r="T258" s="293"/>
      <c r="AT258" s="24" t="s">
        <v>167</v>
      </c>
      <c r="AU258" s="24" t="s">
        <v>90</v>
      </c>
    </row>
    <row r="259" s="1" customFormat="1" ht="6.96" customHeight="1">
      <c r="B259" s="68"/>
      <c r="C259" s="69"/>
      <c r="D259" s="69"/>
      <c r="E259" s="69"/>
      <c r="F259" s="69"/>
      <c r="G259" s="69"/>
      <c r="H259" s="69"/>
      <c r="I259" s="168"/>
      <c r="J259" s="69"/>
      <c r="K259" s="69"/>
      <c r="L259" s="73"/>
    </row>
  </sheetData>
  <sheetProtection sheet="1" autoFilter="0" formatColumns="0" formatRows="0" objects="1" scenarios="1" spinCount="100000" saltValue="TEXJGUxd5r0adLuDbmj/NUVs43hJOs2dZV/leDo00Tfkx/lJ9m8oiZC/HVjgj0xzxY1qRCu/+3+103fmXVu/bg==" hashValue="LwKy8TX1ao1cRhtWMqtXsc3/IJ7pkswnFyw1U+w/1byfAHQhcVWSF2SUbyzb1HUiZ+Pjl8kfaOiWXRSiMXVoEg==" algorithmName="SHA-512" password="CC35"/>
  <autoFilter ref="C81:K258"/>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7"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8"/>
      <c r="C1" s="138"/>
      <c r="D1" s="139" t="s">
        <v>1</v>
      </c>
      <c r="E1" s="138"/>
      <c r="F1" s="140" t="s">
        <v>103</v>
      </c>
      <c r="G1" s="140" t="s">
        <v>104</v>
      </c>
      <c r="H1" s="140"/>
      <c r="I1" s="141"/>
      <c r="J1" s="140" t="s">
        <v>105</v>
      </c>
      <c r="K1" s="139" t="s">
        <v>106</v>
      </c>
      <c r="L1" s="140" t="s">
        <v>107</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102</v>
      </c>
    </row>
    <row r="3" ht="6.96" customHeight="1">
      <c r="B3" s="25"/>
      <c r="C3" s="26"/>
      <c r="D3" s="26"/>
      <c r="E3" s="26"/>
      <c r="F3" s="26"/>
      <c r="G3" s="26"/>
      <c r="H3" s="26"/>
      <c r="I3" s="143"/>
      <c r="J3" s="26"/>
      <c r="K3" s="27"/>
      <c r="AT3" s="24" t="s">
        <v>90</v>
      </c>
    </row>
    <row r="4" ht="36.96" customHeight="1">
      <c r="B4" s="28"/>
      <c r="C4" s="29"/>
      <c r="D4" s="30" t="s">
        <v>113</v>
      </c>
      <c r="E4" s="29"/>
      <c r="F4" s="29"/>
      <c r="G4" s="29"/>
      <c r="H4" s="29"/>
      <c r="I4" s="144"/>
      <c r="J4" s="29"/>
      <c r="K4" s="31"/>
      <c r="M4" s="32" t="s">
        <v>12</v>
      </c>
      <c r="AT4" s="24" t="s">
        <v>6</v>
      </c>
    </row>
    <row r="5" ht="6.96" customHeight="1">
      <c r="B5" s="28"/>
      <c r="C5" s="29"/>
      <c r="D5" s="29"/>
      <c r="E5" s="29"/>
      <c r="F5" s="29"/>
      <c r="G5" s="29"/>
      <c r="H5" s="29"/>
      <c r="I5" s="144"/>
      <c r="J5" s="29"/>
      <c r="K5" s="31"/>
    </row>
    <row r="6">
      <c r="B6" s="28"/>
      <c r="C6" s="29"/>
      <c r="D6" s="40" t="s">
        <v>18</v>
      </c>
      <c r="E6" s="29"/>
      <c r="F6" s="29"/>
      <c r="G6" s="29"/>
      <c r="H6" s="29"/>
      <c r="I6" s="144"/>
      <c r="J6" s="29"/>
      <c r="K6" s="31"/>
    </row>
    <row r="7" ht="16.5" customHeight="1">
      <c r="B7" s="28"/>
      <c r="C7" s="29"/>
      <c r="D7" s="29"/>
      <c r="E7" s="145" t="str">
        <f>'Rekapitulace stavby'!K6</f>
        <v>Rekonstrukce kanalizační stoky H v ul. Tůmova, Kolín</v>
      </c>
      <c r="F7" s="40"/>
      <c r="G7" s="40"/>
      <c r="H7" s="40"/>
      <c r="I7" s="144"/>
      <c r="J7" s="29"/>
      <c r="K7" s="31"/>
    </row>
    <row r="8" s="1" customFormat="1">
      <c r="B8" s="47"/>
      <c r="C8" s="48"/>
      <c r="D8" s="40" t="s">
        <v>126</v>
      </c>
      <c r="E8" s="48"/>
      <c r="F8" s="48"/>
      <c r="G8" s="48"/>
      <c r="H8" s="48"/>
      <c r="I8" s="146"/>
      <c r="J8" s="48"/>
      <c r="K8" s="52"/>
    </row>
    <row r="9" s="1" customFormat="1" ht="36.96" customHeight="1">
      <c r="B9" s="47"/>
      <c r="C9" s="48"/>
      <c r="D9" s="48"/>
      <c r="E9" s="147" t="s">
        <v>1147</v>
      </c>
      <c r="F9" s="48"/>
      <c r="G9" s="48"/>
      <c r="H9" s="48"/>
      <c r="I9" s="146"/>
      <c r="J9" s="48"/>
      <c r="K9" s="52"/>
    </row>
    <row r="10" s="1" customFormat="1">
      <c r="B10" s="47"/>
      <c r="C10" s="48"/>
      <c r="D10" s="48"/>
      <c r="E10" s="48"/>
      <c r="F10" s="48"/>
      <c r="G10" s="48"/>
      <c r="H10" s="48"/>
      <c r="I10" s="146"/>
      <c r="J10" s="48"/>
      <c r="K10" s="52"/>
    </row>
    <row r="11" s="1" customFormat="1" ht="14.4" customHeight="1">
      <c r="B11" s="47"/>
      <c r="C11" s="48"/>
      <c r="D11" s="40" t="s">
        <v>20</v>
      </c>
      <c r="E11" s="48"/>
      <c r="F11" s="35" t="s">
        <v>21</v>
      </c>
      <c r="G11" s="48"/>
      <c r="H11" s="48"/>
      <c r="I11" s="148" t="s">
        <v>22</v>
      </c>
      <c r="J11" s="35" t="s">
        <v>37</v>
      </c>
      <c r="K11" s="52"/>
    </row>
    <row r="12" s="1" customFormat="1" ht="14.4" customHeight="1">
      <c r="B12" s="47"/>
      <c r="C12" s="48"/>
      <c r="D12" s="40" t="s">
        <v>24</v>
      </c>
      <c r="E12" s="48"/>
      <c r="F12" s="35" t="s">
        <v>25</v>
      </c>
      <c r="G12" s="48"/>
      <c r="H12" s="48"/>
      <c r="I12" s="148" t="s">
        <v>26</v>
      </c>
      <c r="J12" s="149" t="str">
        <f>'Rekapitulace stavby'!AN8</f>
        <v>25. 12. 2017</v>
      </c>
      <c r="K12" s="52"/>
    </row>
    <row r="13" s="1" customFormat="1" ht="10.8" customHeight="1">
      <c r="B13" s="47"/>
      <c r="C13" s="48"/>
      <c r="D13" s="48"/>
      <c r="E13" s="48"/>
      <c r="F13" s="48"/>
      <c r="G13" s="48"/>
      <c r="H13" s="48"/>
      <c r="I13" s="146"/>
      <c r="J13" s="48"/>
      <c r="K13" s="52"/>
    </row>
    <row r="14" s="1" customFormat="1" ht="14.4" customHeight="1">
      <c r="B14" s="47"/>
      <c r="C14" s="48"/>
      <c r="D14" s="40" t="s">
        <v>32</v>
      </c>
      <c r="E14" s="48"/>
      <c r="F14" s="48"/>
      <c r="G14" s="48"/>
      <c r="H14" s="48"/>
      <c r="I14" s="148" t="s">
        <v>33</v>
      </c>
      <c r="J14" s="35" t="s">
        <v>34</v>
      </c>
      <c r="K14" s="52"/>
    </row>
    <row r="15" s="1" customFormat="1" ht="18" customHeight="1">
      <c r="B15" s="47"/>
      <c r="C15" s="48"/>
      <c r="D15" s="48"/>
      <c r="E15" s="35" t="s">
        <v>35</v>
      </c>
      <c r="F15" s="48"/>
      <c r="G15" s="48"/>
      <c r="H15" s="48"/>
      <c r="I15" s="148" t="s">
        <v>36</v>
      </c>
      <c r="J15" s="35" t="s">
        <v>37</v>
      </c>
      <c r="K15" s="52"/>
    </row>
    <row r="16" s="1" customFormat="1" ht="6.96" customHeight="1">
      <c r="B16" s="47"/>
      <c r="C16" s="48"/>
      <c r="D16" s="48"/>
      <c r="E16" s="48"/>
      <c r="F16" s="48"/>
      <c r="G16" s="48"/>
      <c r="H16" s="48"/>
      <c r="I16" s="146"/>
      <c r="J16" s="48"/>
      <c r="K16" s="52"/>
    </row>
    <row r="17" s="1" customFormat="1" ht="14.4" customHeight="1">
      <c r="B17" s="47"/>
      <c r="C17" s="48"/>
      <c r="D17" s="40" t="s">
        <v>38</v>
      </c>
      <c r="E17" s="48"/>
      <c r="F17" s="48"/>
      <c r="G17" s="48"/>
      <c r="H17" s="48"/>
      <c r="I17" s="148" t="s">
        <v>33</v>
      </c>
      <c r="J17" s="35" t="str">
        <f>IF('Rekapitulace stavby'!AN13="Vyplň údaj","",IF('Rekapitulace stavby'!AN13="","",'Rekapitulace stavby'!AN13))</f>
        <v/>
      </c>
      <c r="K17" s="52"/>
    </row>
    <row r="18" s="1" customFormat="1" ht="18" customHeight="1">
      <c r="B18" s="47"/>
      <c r="C18" s="48"/>
      <c r="D18" s="48"/>
      <c r="E18" s="35" t="str">
        <f>IF('Rekapitulace stavby'!E14="Vyplň údaj","",IF('Rekapitulace stavby'!E14="","",'Rekapitulace stavby'!E14))</f>
        <v/>
      </c>
      <c r="F18" s="48"/>
      <c r="G18" s="48"/>
      <c r="H18" s="48"/>
      <c r="I18" s="148" t="s">
        <v>36</v>
      </c>
      <c r="J18" s="35" t="str">
        <f>IF('Rekapitulace stavby'!AN14="Vyplň údaj","",IF('Rekapitulace stavby'!AN14="","",'Rekapitulace stavby'!AN14))</f>
        <v/>
      </c>
      <c r="K18" s="52"/>
    </row>
    <row r="19" s="1" customFormat="1" ht="6.96" customHeight="1">
      <c r="B19" s="47"/>
      <c r="C19" s="48"/>
      <c r="D19" s="48"/>
      <c r="E19" s="48"/>
      <c r="F19" s="48"/>
      <c r="G19" s="48"/>
      <c r="H19" s="48"/>
      <c r="I19" s="146"/>
      <c r="J19" s="48"/>
      <c r="K19" s="52"/>
    </row>
    <row r="20" s="1" customFormat="1" ht="14.4" customHeight="1">
      <c r="B20" s="47"/>
      <c r="C20" s="48"/>
      <c r="D20" s="40" t="s">
        <v>40</v>
      </c>
      <c r="E20" s="48"/>
      <c r="F20" s="48"/>
      <c r="G20" s="48"/>
      <c r="H20" s="48"/>
      <c r="I20" s="148" t="s">
        <v>33</v>
      </c>
      <c r="J20" s="35" t="s">
        <v>41</v>
      </c>
      <c r="K20" s="52"/>
    </row>
    <row r="21" s="1" customFormat="1" ht="18" customHeight="1">
      <c r="B21" s="47"/>
      <c r="C21" s="48"/>
      <c r="D21" s="48"/>
      <c r="E21" s="35" t="s">
        <v>42</v>
      </c>
      <c r="F21" s="48"/>
      <c r="G21" s="48"/>
      <c r="H21" s="48"/>
      <c r="I21" s="148" t="s">
        <v>36</v>
      </c>
      <c r="J21" s="35" t="s">
        <v>37</v>
      </c>
      <c r="K21" s="52"/>
    </row>
    <row r="22" s="1" customFormat="1" ht="6.96" customHeight="1">
      <c r="B22" s="47"/>
      <c r="C22" s="48"/>
      <c r="D22" s="48"/>
      <c r="E22" s="48"/>
      <c r="F22" s="48"/>
      <c r="G22" s="48"/>
      <c r="H22" s="48"/>
      <c r="I22" s="146"/>
      <c r="J22" s="48"/>
      <c r="K22" s="52"/>
    </row>
    <row r="23" s="1" customFormat="1" ht="14.4" customHeight="1">
      <c r="B23" s="47"/>
      <c r="C23" s="48"/>
      <c r="D23" s="40" t="s">
        <v>44</v>
      </c>
      <c r="E23" s="48"/>
      <c r="F23" s="48"/>
      <c r="G23" s="48"/>
      <c r="H23" s="48"/>
      <c r="I23" s="146"/>
      <c r="J23" s="48"/>
      <c r="K23" s="52"/>
    </row>
    <row r="24" s="6" customFormat="1" ht="16.5" customHeight="1">
      <c r="B24" s="150"/>
      <c r="C24" s="151"/>
      <c r="D24" s="151"/>
      <c r="E24" s="45" t="s">
        <v>37</v>
      </c>
      <c r="F24" s="45"/>
      <c r="G24" s="45"/>
      <c r="H24" s="45"/>
      <c r="I24" s="152"/>
      <c r="J24" s="151"/>
      <c r="K24" s="153"/>
    </row>
    <row r="25" s="1" customFormat="1" ht="6.96" customHeight="1">
      <c r="B25" s="47"/>
      <c r="C25" s="48"/>
      <c r="D25" s="48"/>
      <c r="E25" s="48"/>
      <c r="F25" s="48"/>
      <c r="G25" s="48"/>
      <c r="H25" s="48"/>
      <c r="I25" s="146"/>
      <c r="J25" s="48"/>
      <c r="K25" s="52"/>
    </row>
    <row r="26" s="1" customFormat="1" ht="6.96" customHeight="1">
      <c r="B26" s="47"/>
      <c r="C26" s="48"/>
      <c r="D26" s="107"/>
      <c r="E26" s="107"/>
      <c r="F26" s="107"/>
      <c r="G26" s="107"/>
      <c r="H26" s="107"/>
      <c r="I26" s="154"/>
      <c r="J26" s="107"/>
      <c r="K26" s="155"/>
    </row>
    <row r="27" s="1" customFormat="1" ht="25.44" customHeight="1">
      <c r="B27" s="47"/>
      <c r="C27" s="48"/>
      <c r="D27" s="156" t="s">
        <v>46</v>
      </c>
      <c r="E27" s="48"/>
      <c r="F27" s="48"/>
      <c r="G27" s="48"/>
      <c r="H27" s="48"/>
      <c r="I27" s="146"/>
      <c r="J27" s="157">
        <f>ROUND(J80,2)</f>
        <v>0</v>
      </c>
      <c r="K27" s="52"/>
    </row>
    <row r="28" s="1" customFormat="1" ht="6.96" customHeight="1">
      <c r="B28" s="47"/>
      <c r="C28" s="48"/>
      <c r="D28" s="107"/>
      <c r="E28" s="107"/>
      <c r="F28" s="107"/>
      <c r="G28" s="107"/>
      <c r="H28" s="107"/>
      <c r="I28" s="154"/>
      <c r="J28" s="107"/>
      <c r="K28" s="155"/>
    </row>
    <row r="29" s="1" customFormat="1" ht="14.4" customHeight="1">
      <c r="B29" s="47"/>
      <c r="C29" s="48"/>
      <c r="D29" s="48"/>
      <c r="E29" s="48"/>
      <c r="F29" s="53" t="s">
        <v>48</v>
      </c>
      <c r="G29" s="48"/>
      <c r="H29" s="48"/>
      <c r="I29" s="158" t="s">
        <v>47</v>
      </c>
      <c r="J29" s="53" t="s">
        <v>49</v>
      </c>
      <c r="K29" s="52"/>
    </row>
    <row r="30" s="1" customFormat="1" ht="14.4" customHeight="1">
      <c r="B30" s="47"/>
      <c r="C30" s="48"/>
      <c r="D30" s="56" t="s">
        <v>50</v>
      </c>
      <c r="E30" s="56" t="s">
        <v>51</v>
      </c>
      <c r="F30" s="159">
        <f>ROUND(SUM(BE80:BE108), 2)</f>
        <v>0</v>
      </c>
      <c r="G30" s="48"/>
      <c r="H30" s="48"/>
      <c r="I30" s="160">
        <v>0.20999999999999999</v>
      </c>
      <c r="J30" s="159">
        <f>ROUND(ROUND((SUM(BE80:BE108)), 2)*I30, 2)</f>
        <v>0</v>
      </c>
      <c r="K30" s="52"/>
    </row>
    <row r="31" s="1" customFormat="1" ht="14.4" customHeight="1">
      <c r="B31" s="47"/>
      <c r="C31" s="48"/>
      <c r="D31" s="48"/>
      <c r="E31" s="56" t="s">
        <v>52</v>
      </c>
      <c r="F31" s="159">
        <f>ROUND(SUM(BF80:BF108), 2)</f>
        <v>0</v>
      </c>
      <c r="G31" s="48"/>
      <c r="H31" s="48"/>
      <c r="I31" s="160">
        <v>0.14999999999999999</v>
      </c>
      <c r="J31" s="159">
        <f>ROUND(ROUND((SUM(BF80:BF108)), 2)*I31, 2)</f>
        <v>0</v>
      </c>
      <c r="K31" s="52"/>
    </row>
    <row r="32" hidden="1" s="1" customFormat="1" ht="14.4" customHeight="1">
      <c r="B32" s="47"/>
      <c r="C32" s="48"/>
      <c r="D32" s="48"/>
      <c r="E32" s="56" t="s">
        <v>53</v>
      </c>
      <c r="F32" s="159">
        <f>ROUND(SUM(BG80:BG108), 2)</f>
        <v>0</v>
      </c>
      <c r="G32" s="48"/>
      <c r="H32" s="48"/>
      <c r="I32" s="160">
        <v>0.20999999999999999</v>
      </c>
      <c r="J32" s="159">
        <v>0</v>
      </c>
      <c r="K32" s="52"/>
    </row>
    <row r="33" hidden="1" s="1" customFormat="1" ht="14.4" customHeight="1">
      <c r="B33" s="47"/>
      <c r="C33" s="48"/>
      <c r="D33" s="48"/>
      <c r="E33" s="56" t="s">
        <v>54</v>
      </c>
      <c r="F33" s="159">
        <f>ROUND(SUM(BH80:BH108), 2)</f>
        <v>0</v>
      </c>
      <c r="G33" s="48"/>
      <c r="H33" s="48"/>
      <c r="I33" s="160">
        <v>0.14999999999999999</v>
      </c>
      <c r="J33" s="159">
        <v>0</v>
      </c>
      <c r="K33" s="52"/>
    </row>
    <row r="34" hidden="1" s="1" customFormat="1" ht="14.4" customHeight="1">
      <c r="B34" s="47"/>
      <c r="C34" s="48"/>
      <c r="D34" s="48"/>
      <c r="E34" s="56" t="s">
        <v>55</v>
      </c>
      <c r="F34" s="159">
        <f>ROUND(SUM(BI80:BI108), 2)</f>
        <v>0</v>
      </c>
      <c r="G34" s="48"/>
      <c r="H34" s="48"/>
      <c r="I34" s="160">
        <v>0</v>
      </c>
      <c r="J34" s="159">
        <v>0</v>
      </c>
      <c r="K34" s="52"/>
    </row>
    <row r="35" s="1" customFormat="1" ht="6.96" customHeight="1">
      <c r="B35" s="47"/>
      <c r="C35" s="48"/>
      <c r="D35" s="48"/>
      <c r="E35" s="48"/>
      <c r="F35" s="48"/>
      <c r="G35" s="48"/>
      <c r="H35" s="48"/>
      <c r="I35" s="146"/>
      <c r="J35" s="48"/>
      <c r="K35" s="52"/>
    </row>
    <row r="36" s="1" customFormat="1" ht="25.44" customHeight="1">
      <c r="B36" s="47"/>
      <c r="C36" s="161"/>
      <c r="D36" s="162" t="s">
        <v>56</v>
      </c>
      <c r="E36" s="99"/>
      <c r="F36" s="99"/>
      <c r="G36" s="163" t="s">
        <v>57</v>
      </c>
      <c r="H36" s="164" t="s">
        <v>58</v>
      </c>
      <c r="I36" s="165"/>
      <c r="J36" s="166">
        <f>SUM(J27:J34)</f>
        <v>0</v>
      </c>
      <c r="K36" s="167"/>
    </row>
    <row r="37" s="1" customFormat="1" ht="14.4" customHeight="1">
      <c r="B37" s="68"/>
      <c r="C37" s="69"/>
      <c r="D37" s="69"/>
      <c r="E37" s="69"/>
      <c r="F37" s="69"/>
      <c r="G37" s="69"/>
      <c r="H37" s="69"/>
      <c r="I37" s="168"/>
      <c r="J37" s="69"/>
      <c r="K37" s="70"/>
    </row>
    <row r="41" s="1" customFormat="1" ht="6.96" customHeight="1">
      <c r="B41" s="169"/>
      <c r="C41" s="170"/>
      <c r="D41" s="170"/>
      <c r="E41" s="170"/>
      <c r="F41" s="170"/>
      <c r="G41" s="170"/>
      <c r="H41" s="170"/>
      <c r="I41" s="171"/>
      <c r="J41" s="170"/>
      <c r="K41" s="172"/>
    </row>
    <row r="42" s="1" customFormat="1" ht="36.96" customHeight="1">
      <c r="B42" s="47"/>
      <c r="C42" s="30" t="s">
        <v>128</v>
      </c>
      <c r="D42" s="48"/>
      <c r="E42" s="48"/>
      <c r="F42" s="48"/>
      <c r="G42" s="48"/>
      <c r="H42" s="48"/>
      <c r="I42" s="146"/>
      <c r="J42" s="48"/>
      <c r="K42" s="52"/>
    </row>
    <row r="43" s="1" customFormat="1" ht="6.96" customHeight="1">
      <c r="B43" s="47"/>
      <c r="C43" s="48"/>
      <c r="D43" s="48"/>
      <c r="E43" s="48"/>
      <c r="F43" s="48"/>
      <c r="G43" s="48"/>
      <c r="H43" s="48"/>
      <c r="I43" s="146"/>
      <c r="J43" s="48"/>
      <c r="K43" s="52"/>
    </row>
    <row r="44" s="1" customFormat="1" ht="14.4" customHeight="1">
      <c r="B44" s="47"/>
      <c r="C44" s="40" t="s">
        <v>18</v>
      </c>
      <c r="D44" s="48"/>
      <c r="E44" s="48"/>
      <c r="F44" s="48"/>
      <c r="G44" s="48"/>
      <c r="H44" s="48"/>
      <c r="I44" s="146"/>
      <c r="J44" s="48"/>
      <c r="K44" s="52"/>
    </row>
    <row r="45" s="1" customFormat="1" ht="16.5" customHeight="1">
      <c r="B45" s="47"/>
      <c r="C45" s="48"/>
      <c r="D45" s="48"/>
      <c r="E45" s="145" t="str">
        <f>E7</f>
        <v>Rekonstrukce kanalizační stoky H v ul. Tůmova, Kolín</v>
      </c>
      <c r="F45" s="40"/>
      <c r="G45" s="40"/>
      <c r="H45" s="40"/>
      <c r="I45" s="146"/>
      <c r="J45" s="48"/>
      <c r="K45" s="52"/>
    </row>
    <row r="46" s="1" customFormat="1" ht="14.4" customHeight="1">
      <c r="B46" s="47"/>
      <c r="C46" s="40" t="s">
        <v>126</v>
      </c>
      <c r="D46" s="48"/>
      <c r="E46" s="48"/>
      <c r="F46" s="48"/>
      <c r="G46" s="48"/>
      <c r="H46" s="48"/>
      <c r="I46" s="146"/>
      <c r="J46" s="48"/>
      <c r="K46" s="52"/>
    </row>
    <row r="47" s="1" customFormat="1" ht="17.25" customHeight="1">
      <c r="B47" s="47"/>
      <c r="C47" s="48"/>
      <c r="D47" s="48"/>
      <c r="E47" s="147" t="str">
        <f>E9</f>
        <v>SO 05 - Vedlejší rozpočtové náklady</v>
      </c>
      <c r="F47" s="48"/>
      <c r="G47" s="48"/>
      <c r="H47" s="48"/>
      <c r="I47" s="146"/>
      <c r="J47" s="48"/>
      <c r="K47" s="52"/>
    </row>
    <row r="48" s="1" customFormat="1" ht="6.96" customHeight="1">
      <c r="B48" s="47"/>
      <c r="C48" s="48"/>
      <c r="D48" s="48"/>
      <c r="E48" s="48"/>
      <c r="F48" s="48"/>
      <c r="G48" s="48"/>
      <c r="H48" s="48"/>
      <c r="I48" s="146"/>
      <c r="J48" s="48"/>
      <c r="K48" s="52"/>
    </row>
    <row r="49" s="1" customFormat="1" ht="18" customHeight="1">
      <c r="B49" s="47"/>
      <c r="C49" s="40" t="s">
        <v>24</v>
      </c>
      <c r="D49" s="48"/>
      <c r="E49" s="48"/>
      <c r="F49" s="35" t="str">
        <f>F12</f>
        <v>Město Kolín</v>
      </c>
      <c r="G49" s="48"/>
      <c r="H49" s="48"/>
      <c r="I49" s="148" t="s">
        <v>26</v>
      </c>
      <c r="J49" s="149" t="str">
        <f>IF(J12="","",J12)</f>
        <v>25. 12. 2017</v>
      </c>
      <c r="K49" s="52"/>
    </row>
    <row r="50" s="1" customFormat="1" ht="6.96" customHeight="1">
      <c r="B50" s="47"/>
      <c r="C50" s="48"/>
      <c r="D50" s="48"/>
      <c r="E50" s="48"/>
      <c r="F50" s="48"/>
      <c r="G50" s="48"/>
      <c r="H50" s="48"/>
      <c r="I50" s="146"/>
      <c r="J50" s="48"/>
      <c r="K50" s="52"/>
    </row>
    <row r="51" s="1" customFormat="1">
      <c r="B51" s="47"/>
      <c r="C51" s="40" t="s">
        <v>32</v>
      </c>
      <c r="D51" s="48"/>
      <c r="E51" s="48"/>
      <c r="F51" s="35" t="str">
        <f>E15</f>
        <v>Město Kolín, Karlovo nám. 78, 280 02 Kolín</v>
      </c>
      <c r="G51" s="48"/>
      <c r="H51" s="48"/>
      <c r="I51" s="148" t="s">
        <v>40</v>
      </c>
      <c r="J51" s="45" t="str">
        <f>E21</f>
        <v>LK PROJEKT s.r.o., ul.28.října 933/11, Čelákovice</v>
      </c>
      <c r="K51" s="52"/>
    </row>
    <row r="52" s="1" customFormat="1" ht="14.4" customHeight="1">
      <c r="B52" s="47"/>
      <c r="C52" s="40" t="s">
        <v>38</v>
      </c>
      <c r="D52" s="48"/>
      <c r="E52" s="48"/>
      <c r="F52" s="35" t="str">
        <f>IF(E18="","",E18)</f>
        <v/>
      </c>
      <c r="G52" s="48"/>
      <c r="H52" s="48"/>
      <c r="I52" s="146"/>
      <c r="J52" s="173"/>
      <c r="K52" s="52"/>
    </row>
    <row r="53" s="1" customFormat="1" ht="10.32" customHeight="1">
      <c r="B53" s="47"/>
      <c r="C53" s="48"/>
      <c r="D53" s="48"/>
      <c r="E53" s="48"/>
      <c r="F53" s="48"/>
      <c r="G53" s="48"/>
      <c r="H53" s="48"/>
      <c r="I53" s="146"/>
      <c r="J53" s="48"/>
      <c r="K53" s="52"/>
    </row>
    <row r="54" s="1" customFormat="1" ht="29.28" customHeight="1">
      <c r="B54" s="47"/>
      <c r="C54" s="174" t="s">
        <v>129</v>
      </c>
      <c r="D54" s="161"/>
      <c r="E54" s="161"/>
      <c r="F54" s="161"/>
      <c r="G54" s="161"/>
      <c r="H54" s="161"/>
      <c r="I54" s="175"/>
      <c r="J54" s="176" t="s">
        <v>130</v>
      </c>
      <c r="K54" s="177"/>
    </row>
    <row r="55" s="1" customFormat="1" ht="10.32" customHeight="1">
      <c r="B55" s="47"/>
      <c r="C55" s="48"/>
      <c r="D55" s="48"/>
      <c r="E55" s="48"/>
      <c r="F55" s="48"/>
      <c r="G55" s="48"/>
      <c r="H55" s="48"/>
      <c r="I55" s="146"/>
      <c r="J55" s="48"/>
      <c r="K55" s="52"/>
    </row>
    <row r="56" s="1" customFormat="1" ht="29.28" customHeight="1">
      <c r="B56" s="47"/>
      <c r="C56" s="178" t="s">
        <v>131</v>
      </c>
      <c r="D56" s="48"/>
      <c r="E56" s="48"/>
      <c r="F56" s="48"/>
      <c r="G56" s="48"/>
      <c r="H56" s="48"/>
      <c r="I56" s="146"/>
      <c r="J56" s="157">
        <f>J80</f>
        <v>0</v>
      </c>
      <c r="K56" s="52"/>
      <c r="AU56" s="24" t="s">
        <v>132</v>
      </c>
    </row>
    <row r="57" s="7" customFormat="1" ht="24.96" customHeight="1">
      <c r="B57" s="179"/>
      <c r="C57" s="180"/>
      <c r="D57" s="181" t="s">
        <v>1148</v>
      </c>
      <c r="E57" s="182"/>
      <c r="F57" s="182"/>
      <c r="G57" s="182"/>
      <c r="H57" s="182"/>
      <c r="I57" s="183"/>
      <c r="J57" s="184">
        <f>J81</f>
        <v>0</v>
      </c>
      <c r="K57" s="185"/>
    </row>
    <row r="58" s="8" customFormat="1" ht="19.92" customHeight="1">
      <c r="B58" s="186"/>
      <c r="C58" s="187"/>
      <c r="D58" s="188" t="s">
        <v>1149</v>
      </c>
      <c r="E58" s="189"/>
      <c r="F58" s="189"/>
      <c r="G58" s="189"/>
      <c r="H58" s="189"/>
      <c r="I58" s="190"/>
      <c r="J58" s="191">
        <f>J82</f>
        <v>0</v>
      </c>
      <c r="K58" s="192"/>
    </row>
    <row r="59" s="8" customFormat="1" ht="19.92" customHeight="1">
      <c r="B59" s="186"/>
      <c r="C59" s="187"/>
      <c r="D59" s="188" t="s">
        <v>1150</v>
      </c>
      <c r="E59" s="189"/>
      <c r="F59" s="189"/>
      <c r="G59" s="189"/>
      <c r="H59" s="189"/>
      <c r="I59" s="190"/>
      <c r="J59" s="191">
        <f>J91</f>
        <v>0</v>
      </c>
      <c r="K59" s="192"/>
    </row>
    <row r="60" s="8" customFormat="1" ht="19.92" customHeight="1">
      <c r="B60" s="186"/>
      <c r="C60" s="187"/>
      <c r="D60" s="188" t="s">
        <v>1151</v>
      </c>
      <c r="E60" s="189"/>
      <c r="F60" s="189"/>
      <c r="G60" s="189"/>
      <c r="H60" s="189"/>
      <c r="I60" s="190"/>
      <c r="J60" s="191">
        <f>J104</f>
        <v>0</v>
      </c>
      <c r="K60" s="192"/>
    </row>
    <row r="61" s="1" customFormat="1" ht="21.84" customHeight="1">
      <c r="B61" s="47"/>
      <c r="C61" s="48"/>
      <c r="D61" s="48"/>
      <c r="E61" s="48"/>
      <c r="F61" s="48"/>
      <c r="G61" s="48"/>
      <c r="H61" s="48"/>
      <c r="I61" s="146"/>
      <c r="J61" s="48"/>
      <c r="K61" s="52"/>
    </row>
    <row r="62" s="1" customFormat="1" ht="6.96" customHeight="1">
      <c r="B62" s="68"/>
      <c r="C62" s="69"/>
      <c r="D62" s="69"/>
      <c r="E62" s="69"/>
      <c r="F62" s="69"/>
      <c r="G62" s="69"/>
      <c r="H62" s="69"/>
      <c r="I62" s="168"/>
      <c r="J62" s="69"/>
      <c r="K62" s="70"/>
    </row>
    <row r="66" s="1" customFormat="1" ht="6.96" customHeight="1">
      <c r="B66" s="71"/>
      <c r="C66" s="72"/>
      <c r="D66" s="72"/>
      <c r="E66" s="72"/>
      <c r="F66" s="72"/>
      <c r="G66" s="72"/>
      <c r="H66" s="72"/>
      <c r="I66" s="171"/>
      <c r="J66" s="72"/>
      <c r="K66" s="72"/>
      <c r="L66" s="73"/>
    </row>
    <row r="67" s="1" customFormat="1" ht="36.96" customHeight="1">
      <c r="B67" s="47"/>
      <c r="C67" s="74" t="s">
        <v>142</v>
      </c>
      <c r="D67" s="75"/>
      <c r="E67" s="75"/>
      <c r="F67" s="75"/>
      <c r="G67" s="75"/>
      <c r="H67" s="75"/>
      <c r="I67" s="193"/>
      <c r="J67" s="75"/>
      <c r="K67" s="75"/>
      <c r="L67" s="73"/>
    </row>
    <row r="68" s="1" customFormat="1" ht="6.96" customHeight="1">
      <c r="B68" s="47"/>
      <c r="C68" s="75"/>
      <c r="D68" s="75"/>
      <c r="E68" s="75"/>
      <c r="F68" s="75"/>
      <c r="G68" s="75"/>
      <c r="H68" s="75"/>
      <c r="I68" s="193"/>
      <c r="J68" s="75"/>
      <c r="K68" s="75"/>
      <c r="L68" s="73"/>
    </row>
    <row r="69" s="1" customFormat="1" ht="14.4" customHeight="1">
      <c r="B69" s="47"/>
      <c r="C69" s="77" t="s">
        <v>18</v>
      </c>
      <c r="D69" s="75"/>
      <c r="E69" s="75"/>
      <c r="F69" s="75"/>
      <c r="G69" s="75"/>
      <c r="H69" s="75"/>
      <c r="I69" s="193"/>
      <c r="J69" s="75"/>
      <c r="K69" s="75"/>
      <c r="L69" s="73"/>
    </row>
    <row r="70" s="1" customFormat="1" ht="16.5" customHeight="1">
      <c r="B70" s="47"/>
      <c r="C70" s="75"/>
      <c r="D70" s="75"/>
      <c r="E70" s="194" t="str">
        <f>E7</f>
        <v>Rekonstrukce kanalizační stoky H v ul. Tůmova, Kolín</v>
      </c>
      <c r="F70" s="77"/>
      <c r="G70" s="77"/>
      <c r="H70" s="77"/>
      <c r="I70" s="193"/>
      <c r="J70" s="75"/>
      <c r="K70" s="75"/>
      <c r="L70" s="73"/>
    </row>
    <row r="71" s="1" customFormat="1" ht="14.4" customHeight="1">
      <c r="B71" s="47"/>
      <c r="C71" s="77" t="s">
        <v>126</v>
      </c>
      <c r="D71" s="75"/>
      <c r="E71" s="75"/>
      <c r="F71" s="75"/>
      <c r="G71" s="75"/>
      <c r="H71" s="75"/>
      <c r="I71" s="193"/>
      <c r="J71" s="75"/>
      <c r="K71" s="75"/>
      <c r="L71" s="73"/>
    </row>
    <row r="72" s="1" customFormat="1" ht="17.25" customHeight="1">
      <c r="B72" s="47"/>
      <c r="C72" s="75"/>
      <c r="D72" s="75"/>
      <c r="E72" s="83" t="str">
        <f>E9</f>
        <v>SO 05 - Vedlejší rozpočtové náklady</v>
      </c>
      <c r="F72" s="75"/>
      <c r="G72" s="75"/>
      <c r="H72" s="75"/>
      <c r="I72" s="193"/>
      <c r="J72" s="75"/>
      <c r="K72" s="75"/>
      <c r="L72" s="73"/>
    </row>
    <row r="73" s="1" customFormat="1" ht="6.96" customHeight="1">
      <c r="B73" s="47"/>
      <c r="C73" s="75"/>
      <c r="D73" s="75"/>
      <c r="E73" s="75"/>
      <c r="F73" s="75"/>
      <c r="G73" s="75"/>
      <c r="H73" s="75"/>
      <c r="I73" s="193"/>
      <c r="J73" s="75"/>
      <c r="K73" s="75"/>
      <c r="L73" s="73"/>
    </row>
    <row r="74" s="1" customFormat="1" ht="18" customHeight="1">
      <c r="B74" s="47"/>
      <c r="C74" s="77" t="s">
        <v>24</v>
      </c>
      <c r="D74" s="75"/>
      <c r="E74" s="75"/>
      <c r="F74" s="195" t="str">
        <f>F12</f>
        <v>Město Kolín</v>
      </c>
      <c r="G74" s="75"/>
      <c r="H74" s="75"/>
      <c r="I74" s="196" t="s">
        <v>26</v>
      </c>
      <c r="J74" s="86" t="str">
        <f>IF(J12="","",J12)</f>
        <v>25. 12. 2017</v>
      </c>
      <c r="K74" s="75"/>
      <c r="L74" s="73"/>
    </row>
    <row r="75" s="1" customFormat="1" ht="6.96" customHeight="1">
      <c r="B75" s="47"/>
      <c r="C75" s="75"/>
      <c r="D75" s="75"/>
      <c r="E75" s="75"/>
      <c r="F75" s="75"/>
      <c r="G75" s="75"/>
      <c r="H75" s="75"/>
      <c r="I75" s="193"/>
      <c r="J75" s="75"/>
      <c r="K75" s="75"/>
      <c r="L75" s="73"/>
    </row>
    <row r="76" s="1" customFormat="1">
      <c r="B76" s="47"/>
      <c r="C76" s="77" t="s">
        <v>32</v>
      </c>
      <c r="D76" s="75"/>
      <c r="E76" s="75"/>
      <c r="F76" s="195" t="str">
        <f>E15</f>
        <v>Město Kolín, Karlovo nám. 78, 280 02 Kolín</v>
      </c>
      <c r="G76" s="75"/>
      <c r="H76" s="75"/>
      <c r="I76" s="196" t="s">
        <v>40</v>
      </c>
      <c r="J76" s="195" t="str">
        <f>E21</f>
        <v>LK PROJEKT s.r.o., ul.28.října 933/11, Čelákovice</v>
      </c>
      <c r="K76" s="75"/>
      <c r="L76" s="73"/>
    </row>
    <row r="77" s="1" customFormat="1" ht="14.4" customHeight="1">
      <c r="B77" s="47"/>
      <c r="C77" s="77" t="s">
        <v>38</v>
      </c>
      <c r="D77" s="75"/>
      <c r="E77" s="75"/>
      <c r="F77" s="195" t="str">
        <f>IF(E18="","",E18)</f>
        <v/>
      </c>
      <c r="G77" s="75"/>
      <c r="H77" s="75"/>
      <c r="I77" s="193"/>
      <c r="J77" s="75"/>
      <c r="K77" s="75"/>
      <c r="L77" s="73"/>
    </row>
    <row r="78" s="1" customFormat="1" ht="10.32" customHeight="1">
      <c r="B78" s="47"/>
      <c r="C78" s="75"/>
      <c r="D78" s="75"/>
      <c r="E78" s="75"/>
      <c r="F78" s="75"/>
      <c r="G78" s="75"/>
      <c r="H78" s="75"/>
      <c r="I78" s="193"/>
      <c r="J78" s="75"/>
      <c r="K78" s="75"/>
      <c r="L78" s="73"/>
    </row>
    <row r="79" s="9" customFormat="1" ht="29.28" customHeight="1">
      <c r="B79" s="197"/>
      <c r="C79" s="198" t="s">
        <v>143</v>
      </c>
      <c r="D79" s="199" t="s">
        <v>65</v>
      </c>
      <c r="E79" s="199" t="s">
        <v>61</v>
      </c>
      <c r="F79" s="199" t="s">
        <v>144</v>
      </c>
      <c r="G79" s="199" t="s">
        <v>145</v>
      </c>
      <c r="H79" s="199" t="s">
        <v>146</v>
      </c>
      <c r="I79" s="200" t="s">
        <v>147</v>
      </c>
      <c r="J79" s="199" t="s">
        <v>130</v>
      </c>
      <c r="K79" s="201" t="s">
        <v>148</v>
      </c>
      <c r="L79" s="202"/>
      <c r="M79" s="103" t="s">
        <v>149</v>
      </c>
      <c r="N79" s="104" t="s">
        <v>50</v>
      </c>
      <c r="O79" s="104" t="s">
        <v>150</v>
      </c>
      <c r="P79" s="104" t="s">
        <v>151</v>
      </c>
      <c r="Q79" s="104" t="s">
        <v>152</v>
      </c>
      <c r="R79" s="104" t="s">
        <v>153</v>
      </c>
      <c r="S79" s="104" t="s">
        <v>154</v>
      </c>
      <c r="T79" s="105" t="s">
        <v>155</v>
      </c>
    </row>
    <row r="80" s="1" customFormat="1" ht="29.28" customHeight="1">
      <c r="B80" s="47"/>
      <c r="C80" s="109" t="s">
        <v>131</v>
      </c>
      <c r="D80" s="75"/>
      <c r="E80" s="75"/>
      <c r="F80" s="75"/>
      <c r="G80" s="75"/>
      <c r="H80" s="75"/>
      <c r="I80" s="193"/>
      <c r="J80" s="203">
        <f>BK80</f>
        <v>0</v>
      </c>
      <c r="K80" s="75"/>
      <c r="L80" s="73"/>
      <c r="M80" s="106"/>
      <c r="N80" s="107"/>
      <c r="O80" s="107"/>
      <c r="P80" s="204">
        <f>P81</f>
        <v>0</v>
      </c>
      <c r="Q80" s="107"/>
      <c r="R80" s="204">
        <f>R81</f>
        <v>0</v>
      </c>
      <c r="S80" s="107"/>
      <c r="T80" s="205">
        <f>T81</f>
        <v>0</v>
      </c>
      <c r="AT80" s="24" t="s">
        <v>79</v>
      </c>
      <c r="AU80" s="24" t="s">
        <v>132</v>
      </c>
      <c r="BK80" s="206">
        <f>BK81</f>
        <v>0</v>
      </c>
    </row>
    <row r="81" s="10" customFormat="1" ht="37.44" customHeight="1">
      <c r="B81" s="207"/>
      <c r="C81" s="208"/>
      <c r="D81" s="209" t="s">
        <v>79</v>
      </c>
      <c r="E81" s="210" t="s">
        <v>1152</v>
      </c>
      <c r="F81" s="210" t="s">
        <v>101</v>
      </c>
      <c r="G81" s="208"/>
      <c r="H81" s="208"/>
      <c r="I81" s="211"/>
      <c r="J81" s="212">
        <f>BK81</f>
        <v>0</v>
      </c>
      <c r="K81" s="208"/>
      <c r="L81" s="213"/>
      <c r="M81" s="214"/>
      <c r="N81" s="215"/>
      <c r="O81" s="215"/>
      <c r="P81" s="216">
        <f>P82+P91+P104</f>
        <v>0</v>
      </c>
      <c r="Q81" s="215"/>
      <c r="R81" s="216">
        <f>R82+R91+R104</f>
        <v>0</v>
      </c>
      <c r="S81" s="215"/>
      <c r="T81" s="217">
        <f>T82+T91+T104</f>
        <v>0</v>
      </c>
      <c r="AR81" s="218" t="s">
        <v>199</v>
      </c>
      <c r="AT81" s="219" t="s">
        <v>79</v>
      </c>
      <c r="AU81" s="219" t="s">
        <v>80</v>
      </c>
      <c r="AY81" s="218" t="s">
        <v>158</v>
      </c>
      <c r="BK81" s="220">
        <f>BK82+BK91+BK104</f>
        <v>0</v>
      </c>
    </row>
    <row r="82" s="10" customFormat="1" ht="19.92" customHeight="1">
      <c r="B82" s="207"/>
      <c r="C82" s="208"/>
      <c r="D82" s="209" t="s">
        <v>79</v>
      </c>
      <c r="E82" s="221" t="s">
        <v>1153</v>
      </c>
      <c r="F82" s="221" t="s">
        <v>1154</v>
      </c>
      <c r="G82" s="208"/>
      <c r="H82" s="208"/>
      <c r="I82" s="211"/>
      <c r="J82" s="222">
        <f>BK82</f>
        <v>0</v>
      </c>
      <c r="K82" s="208"/>
      <c r="L82" s="213"/>
      <c r="M82" s="214"/>
      <c r="N82" s="215"/>
      <c r="O82" s="215"/>
      <c r="P82" s="216">
        <f>SUM(P83:P90)</f>
        <v>0</v>
      </c>
      <c r="Q82" s="215"/>
      <c r="R82" s="216">
        <f>SUM(R83:R90)</f>
        <v>0</v>
      </c>
      <c r="S82" s="215"/>
      <c r="T82" s="217">
        <f>SUM(T83:T90)</f>
        <v>0</v>
      </c>
      <c r="AR82" s="218" t="s">
        <v>199</v>
      </c>
      <c r="AT82" s="219" t="s">
        <v>79</v>
      </c>
      <c r="AU82" s="219" t="s">
        <v>88</v>
      </c>
      <c r="AY82" s="218" t="s">
        <v>158</v>
      </c>
      <c r="BK82" s="220">
        <f>SUM(BK83:BK90)</f>
        <v>0</v>
      </c>
    </row>
    <row r="83" s="1" customFormat="1" ht="25.5" customHeight="1">
      <c r="B83" s="47"/>
      <c r="C83" s="223" t="s">
        <v>88</v>
      </c>
      <c r="D83" s="223" t="s">
        <v>160</v>
      </c>
      <c r="E83" s="224" t="s">
        <v>1155</v>
      </c>
      <c r="F83" s="225" t="s">
        <v>1156</v>
      </c>
      <c r="G83" s="226" t="s">
        <v>1157</v>
      </c>
      <c r="H83" s="227">
        <v>1</v>
      </c>
      <c r="I83" s="228"/>
      <c r="J83" s="229">
        <f>ROUND(I83*H83,2)</f>
        <v>0</v>
      </c>
      <c r="K83" s="225" t="s">
        <v>164</v>
      </c>
      <c r="L83" s="73"/>
      <c r="M83" s="230" t="s">
        <v>37</v>
      </c>
      <c r="N83" s="231" t="s">
        <v>51</v>
      </c>
      <c r="O83" s="48"/>
      <c r="P83" s="232">
        <f>O83*H83</f>
        <v>0</v>
      </c>
      <c r="Q83" s="232">
        <v>0</v>
      </c>
      <c r="R83" s="232">
        <f>Q83*H83</f>
        <v>0</v>
      </c>
      <c r="S83" s="232">
        <v>0</v>
      </c>
      <c r="T83" s="233">
        <f>S83*H83</f>
        <v>0</v>
      </c>
      <c r="AR83" s="24" t="s">
        <v>1158</v>
      </c>
      <c r="AT83" s="24" t="s">
        <v>160</v>
      </c>
      <c r="AU83" s="24" t="s">
        <v>90</v>
      </c>
      <c r="AY83" s="24" t="s">
        <v>158</v>
      </c>
      <c r="BE83" s="234">
        <f>IF(N83="základní",J83,0)</f>
        <v>0</v>
      </c>
      <c r="BF83" s="234">
        <f>IF(N83="snížená",J83,0)</f>
        <v>0</v>
      </c>
      <c r="BG83" s="234">
        <f>IF(N83="zákl. přenesená",J83,0)</f>
        <v>0</v>
      </c>
      <c r="BH83" s="234">
        <f>IF(N83="sníž. přenesená",J83,0)</f>
        <v>0</v>
      </c>
      <c r="BI83" s="234">
        <f>IF(N83="nulová",J83,0)</f>
        <v>0</v>
      </c>
      <c r="BJ83" s="24" t="s">
        <v>88</v>
      </c>
      <c r="BK83" s="234">
        <f>ROUND(I83*H83,2)</f>
        <v>0</v>
      </c>
      <c r="BL83" s="24" t="s">
        <v>1158</v>
      </c>
      <c r="BM83" s="24" t="s">
        <v>1159</v>
      </c>
    </row>
    <row r="84" s="11" customFormat="1">
      <c r="B84" s="238"/>
      <c r="C84" s="239"/>
      <c r="D84" s="235" t="s">
        <v>169</v>
      </c>
      <c r="E84" s="240" t="s">
        <v>37</v>
      </c>
      <c r="F84" s="241" t="s">
        <v>88</v>
      </c>
      <c r="G84" s="239"/>
      <c r="H84" s="242">
        <v>1</v>
      </c>
      <c r="I84" s="243"/>
      <c r="J84" s="239"/>
      <c r="K84" s="239"/>
      <c r="L84" s="244"/>
      <c r="M84" s="245"/>
      <c r="N84" s="246"/>
      <c r="O84" s="246"/>
      <c r="P84" s="246"/>
      <c r="Q84" s="246"/>
      <c r="R84" s="246"/>
      <c r="S84" s="246"/>
      <c r="T84" s="247"/>
      <c r="AT84" s="248" t="s">
        <v>169</v>
      </c>
      <c r="AU84" s="248" t="s">
        <v>90</v>
      </c>
      <c r="AV84" s="11" t="s">
        <v>90</v>
      </c>
      <c r="AW84" s="11" t="s">
        <v>43</v>
      </c>
      <c r="AX84" s="11" t="s">
        <v>88</v>
      </c>
      <c r="AY84" s="248" t="s">
        <v>158</v>
      </c>
    </row>
    <row r="85" s="1" customFormat="1" ht="16.5" customHeight="1">
      <c r="B85" s="47"/>
      <c r="C85" s="223" t="s">
        <v>90</v>
      </c>
      <c r="D85" s="223" t="s">
        <v>160</v>
      </c>
      <c r="E85" s="224" t="s">
        <v>1160</v>
      </c>
      <c r="F85" s="225" t="s">
        <v>1161</v>
      </c>
      <c r="G85" s="226" t="s">
        <v>1157</v>
      </c>
      <c r="H85" s="227">
        <v>1</v>
      </c>
      <c r="I85" s="228"/>
      <c r="J85" s="229">
        <f>ROUND(I85*H85,2)</f>
        <v>0</v>
      </c>
      <c r="K85" s="225" t="s">
        <v>164</v>
      </c>
      <c r="L85" s="73"/>
      <c r="M85" s="230" t="s">
        <v>37</v>
      </c>
      <c r="N85" s="231" t="s">
        <v>51</v>
      </c>
      <c r="O85" s="48"/>
      <c r="P85" s="232">
        <f>O85*H85</f>
        <v>0</v>
      </c>
      <c r="Q85" s="232">
        <v>0</v>
      </c>
      <c r="R85" s="232">
        <f>Q85*H85</f>
        <v>0</v>
      </c>
      <c r="S85" s="232">
        <v>0</v>
      </c>
      <c r="T85" s="233">
        <f>S85*H85</f>
        <v>0</v>
      </c>
      <c r="AR85" s="24" t="s">
        <v>1158</v>
      </c>
      <c r="AT85" s="24" t="s">
        <v>160</v>
      </c>
      <c r="AU85" s="24" t="s">
        <v>90</v>
      </c>
      <c r="AY85" s="24" t="s">
        <v>158</v>
      </c>
      <c r="BE85" s="234">
        <f>IF(N85="základní",J85,0)</f>
        <v>0</v>
      </c>
      <c r="BF85" s="234">
        <f>IF(N85="snížená",J85,0)</f>
        <v>0</v>
      </c>
      <c r="BG85" s="234">
        <f>IF(N85="zákl. přenesená",J85,0)</f>
        <v>0</v>
      </c>
      <c r="BH85" s="234">
        <f>IF(N85="sníž. přenesená",J85,0)</f>
        <v>0</v>
      </c>
      <c r="BI85" s="234">
        <f>IF(N85="nulová",J85,0)</f>
        <v>0</v>
      </c>
      <c r="BJ85" s="24" t="s">
        <v>88</v>
      </c>
      <c r="BK85" s="234">
        <f>ROUND(I85*H85,2)</f>
        <v>0</v>
      </c>
      <c r="BL85" s="24" t="s">
        <v>1158</v>
      </c>
      <c r="BM85" s="24" t="s">
        <v>1162</v>
      </c>
    </row>
    <row r="86" s="11" customFormat="1">
      <c r="B86" s="238"/>
      <c r="C86" s="239"/>
      <c r="D86" s="235" t="s">
        <v>169</v>
      </c>
      <c r="E86" s="240" t="s">
        <v>37</v>
      </c>
      <c r="F86" s="241" t="s">
        <v>88</v>
      </c>
      <c r="G86" s="239"/>
      <c r="H86" s="242">
        <v>1</v>
      </c>
      <c r="I86" s="243"/>
      <c r="J86" s="239"/>
      <c r="K86" s="239"/>
      <c r="L86" s="244"/>
      <c r="M86" s="245"/>
      <c r="N86" s="246"/>
      <c r="O86" s="246"/>
      <c r="P86" s="246"/>
      <c r="Q86" s="246"/>
      <c r="R86" s="246"/>
      <c r="S86" s="246"/>
      <c r="T86" s="247"/>
      <c r="AT86" s="248" t="s">
        <v>169</v>
      </c>
      <c r="AU86" s="248" t="s">
        <v>90</v>
      </c>
      <c r="AV86" s="11" t="s">
        <v>90</v>
      </c>
      <c r="AW86" s="11" t="s">
        <v>43</v>
      </c>
      <c r="AX86" s="11" t="s">
        <v>88</v>
      </c>
      <c r="AY86" s="248" t="s">
        <v>158</v>
      </c>
    </row>
    <row r="87" s="1" customFormat="1" ht="25.5" customHeight="1">
      <c r="B87" s="47"/>
      <c r="C87" s="223" t="s">
        <v>185</v>
      </c>
      <c r="D87" s="223" t="s">
        <v>160</v>
      </c>
      <c r="E87" s="224" t="s">
        <v>1163</v>
      </c>
      <c r="F87" s="225" t="s">
        <v>1164</v>
      </c>
      <c r="G87" s="226" t="s">
        <v>1157</v>
      </c>
      <c r="H87" s="227">
        <v>1</v>
      </c>
      <c r="I87" s="228"/>
      <c r="J87" s="229">
        <f>ROUND(I87*H87,2)</f>
        <v>0</v>
      </c>
      <c r="K87" s="225" t="s">
        <v>164</v>
      </c>
      <c r="L87" s="73"/>
      <c r="M87" s="230" t="s">
        <v>37</v>
      </c>
      <c r="N87" s="231" t="s">
        <v>51</v>
      </c>
      <c r="O87" s="48"/>
      <c r="P87" s="232">
        <f>O87*H87</f>
        <v>0</v>
      </c>
      <c r="Q87" s="232">
        <v>0</v>
      </c>
      <c r="R87" s="232">
        <f>Q87*H87</f>
        <v>0</v>
      </c>
      <c r="S87" s="232">
        <v>0</v>
      </c>
      <c r="T87" s="233">
        <f>S87*H87</f>
        <v>0</v>
      </c>
      <c r="AR87" s="24" t="s">
        <v>1158</v>
      </c>
      <c r="AT87" s="24" t="s">
        <v>160</v>
      </c>
      <c r="AU87" s="24" t="s">
        <v>90</v>
      </c>
      <c r="AY87" s="24" t="s">
        <v>158</v>
      </c>
      <c r="BE87" s="234">
        <f>IF(N87="základní",J87,0)</f>
        <v>0</v>
      </c>
      <c r="BF87" s="234">
        <f>IF(N87="snížená",J87,0)</f>
        <v>0</v>
      </c>
      <c r="BG87" s="234">
        <f>IF(N87="zákl. přenesená",J87,0)</f>
        <v>0</v>
      </c>
      <c r="BH87" s="234">
        <f>IF(N87="sníž. přenesená",J87,0)</f>
        <v>0</v>
      </c>
      <c r="BI87" s="234">
        <f>IF(N87="nulová",J87,0)</f>
        <v>0</v>
      </c>
      <c r="BJ87" s="24" t="s">
        <v>88</v>
      </c>
      <c r="BK87" s="234">
        <f>ROUND(I87*H87,2)</f>
        <v>0</v>
      </c>
      <c r="BL87" s="24" t="s">
        <v>1158</v>
      </c>
      <c r="BM87" s="24" t="s">
        <v>1165</v>
      </c>
    </row>
    <row r="88" s="11" customFormat="1">
      <c r="B88" s="238"/>
      <c r="C88" s="239"/>
      <c r="D88" s="235" t="s">
        <v>169</v>
      </c>
      <c r="E88" s="240" t="s">
        <v>37</v>
      </c>
      <c r="F88" s="241" t="s">
        <v>88</v>
      </c>
      <c r="G88" s="239"/>
      <c r="H88" s="242">
        <v>1</v>
      </c>
      <c r="I88" s="243"/>
      <c r="J88" s="239"/>
      <c r="K88" s="239"/>
      <c r="L88" s="244"/>
      <c r="M88" s="245"/>
      <c r="N88" s="246"/>
      <c r="O88" s="246"/>
      <c r="P88" s="246"/>
      <c r="Q88" s="246"/>
      <c r="R88" s="246"/>
      <c r="S88" s="246"/>
      <c r="T88" s="247"/>
      <c r="AT88" s="248" t="s">
        <v>169</v>
      </c>
      <c r="AU88" s="248" t="s">
        <v>90</v>
      </c>
      <c r="AV88" s="11" t="s">
        <v>90</v>
      </c>
      <c r="AW88" s="11" t="s">
        <v>43</v>
      </c>
      <c r="AX88" s="11" t="s">
        <v>88</v>
      </c>
      <c r="AY88" s="248" t="s">
        <v>158</v>
      </c>
    </row>
    <row r="89" s="1" customFormat="1" ht="25.5" customHeight="1">
      <c r="B89" s="47"/>
      <c r="C89" s="223" t="s">
        <v>165</v>
      </c>
      <c r="D89" s="223" t="s">
        <v>160</v>
      </c>
      <c r="E89" s="224" t="s">
        <v>1166</v>
      </c>
      <c r="F89" s="225" t="s">
        <v>1167</v>
      </c>
      <c r="G89" s="226" t="s">
        <v>1157</v>
      </c>
      <c r="H89" s="227">
        <v>1</v>
      </c>
      <c r="I89" s="228"/>
      <c r="J89" s="229">
        <f>ROUND(I89*H89,2)</f>
        <v>0</v>
      </c>
      <c r="K89" s="225" t="s">
        <v>164</v>
      </c>
      <c r="L89" s="73"/>
      <c r="M89" s="230" t="s">
        <v>37</v>
      </c>
      <c r="N89" s="231" t="s">
        <v>51</v>
      </c>
      <c r="O89" s="48"/>
      <c r="P89" s="232">
        <f>O89*H89</f>
        <v>0</v>
      </c>
      <c r="Q89" s="232">
        <v>0</v>
      </c>
      <c r="R89" s="232">
        <f>Q89*H89</f>
        <v>0</v>
      </c>
      <c r="S89" s="232">
        <v>0</v>
      </c>
      <c r="T89" s="233">
        <f>S89*H89</f>
        <v>0</v>
      </c>
      <c r="AR89" s="24" t="s">
        <v>1158</v>
      </c>
      <c r="AT89" s="24" t="s">
        <v>160</v>
      </c>
      <c r="AU89" s="24" t="s">
        <v>90</v>
      </c>
      <c r="AY89" s="24" t="s">
        <v>158</v>
      </c>
      <c r="BE89" s="234">
        <f>IF(N89="základní",J89,0)</f>
        <v>0</v>
      </c>
      <c r="BF89" s="234">
        <f>IF(N89="snížená",J89,0)</f>
        <v>0</v>
      </c>
      <c r="BG89" s="234">
        <f>IF(N89="zákl. přenesená",J89,0)</f>
        <v>0</v>
      </c>
      <c r="BH89" s="234">
        <f>IF(N89="sníž. přenesená",J89,0)</f>
        <v>0</v>
      </c>
      <c r="BI89" s="234">
        <f>IF(N89="nulová",J89,0)</f>
        <v>0</v>
      </c>
      <c r="BJ89" s="24" t="s">
        <v>88</v>
      </c>
      <c r="BK89" s="234">
        <f>ROUND(I89*H89,2)</f>
        <v>0</v>
      </c>
      <c r="BL89" s="24" t="s">
        <v>1158</v>
      </c>
      <c r="BM89" s="24" t="s">
        <v>1168</v>
      </c>
    </row>
    <row r="90" s="11" customFormat="1">
      <c r="B90" s="238"/>
      <c r="C90" s="239"/>
      <c r="D90" s="235" t="s">
        <v>169</v>
      </c>
      <c r="E90" s="240" t="s">
        <v>37</v>
      </c>
      <c r="F90" s="241" t="s">
        <v>88</v>
      </c>
      <c r="G90" s="239"/>
      <c r="H90" s="242">
        <v>1</v>
      </c>
      <c r="I90" s="243"/>
      <c r="J90" s="239"/>
      <c r="K90" s="239"/>
      <c r="L90" s="244"/>
      <c r="M90" s="245"/>
      <c r="N90" s="246"/>
      <c r="O90" s="246"/>
      <c r="P90" s="246"/>
      <c r="Q90" s="246"/>
      <c r="R90" s="246"/>
      <c r="S90" s="246"/>
      <c r="T90" s="247"/>
      <c r="AT90" s="248" t="s">
        <v>169</v>
      </c>
      <c r="AU90" s="248" t="s">
        <v>90</v>
      </c>
      <c r="AV90" s="11" t="s">
        <v>90</v>
      </c>
      <c r="AW90" s="11" t="s">
        <v>43</v>
      </c>
      <c r="AX90" s="11" t="s">
        <v>88</v>
      </c>
      <c r="AY90" s="248" t="s">
        <v>158</v>
      </c>
    </row>
    <row r="91" s="10" customFormat="1" ht="29.88" customHeight="1">
      <c r="B91" s="207"/>
      <c r="C91" s="208"/>
      <c r="D91" s="209" t="s">
        <v>79</v>
      </c>
      <c r="E91" s="221" t="s">
        <v>1169</v>
      </c>
      <c r="F91" s="221" t="s">
        <v>1170</v>
      </c>
      <c r="G91" s="208"/>
      <c r="H91" s="208"/>
      <c r="I91" s="211"/>
      <c r="J91" s="222">
        <f>BK91</f>
        <v>0</v>
      </c>
      <c r="K91" s="208"/>
      <c r="L91" s="213"/>
      <c r="M91" s="214"/>
      <c r="N91" s="215"/>
      <c r="O91" s="215"/>
      <c r="P91" s="216">
        <f>SUM(P92:P103)</f>
        <v>0</v>
      </c>
      <c r="Q91" s="215"/>
      <c r="R91" s="216">
        <f>SUM(R92:R103)</f>
        <v>0</v>
      </c>
      <c r="S91" s="215"/>
      <c r="T91" s="217">
        <f>SUM(T92:T103)</f>
        <v>0</v>
      </c>
      <c r="AR91" s="218" t="s">
        <v>199</v>
      </c>
      <c r="AT91" s="219" t="s">
        <v>79</v>
      </c>
      <c r="AU91" s="219" t="s">
        <v>88</v>
      </c>
      <c r="AY91" s="218" t="s">
        <v>158</v>
      </c>
      <c r="BK91" s="220">
        <f>SUM(BK92:BK103)</f>
        <v>0</v>
      </c>
    </row>
    <row r="92" s="1" customFormat="1" ht="16.5" customHeight="1">
      <c r="B92" s="47"/>
      <c r="C92" s="223" t="s">
        <v>199</v>
      </c>
      <c r="D92" s="223" t="s">
        <v>160</v>
      </c>
      <c r="E92" s="224" t="s">
        <v>1171</v>
      </c>
      <c r="F92" s="225" t="s">
        <v>1172</v>
      </c>
      <c r="G92" s="226" t="s">
        <v>1157</v>
      </c>
      <c r="H92" s="227">
        <v>1</v>
      </c>
      <c r="I92" s="228"/>
      <c r="J92" s="229">
        <f>ROUND(I92*H92,2)</f>
        <v>0</v>
      </c>
      <c r="K92" s="225" t="s">
        <v>164</v>
      </c>
      <c r="L92" s="73"/>
      <c r="M92" s="230" t="s">
        <v>37</v>
      </c>
      <c r="N92" s="231" t="s">
        <v>51</v>
      </c>
      <c r="O92" s="48"/>
      <c r="P92" s="232">
        <f>O92*H92</f>
        <v>0</v>
      </c>
      <c r="Q92" s="232">
        <v>0</v>
      </c>
      <c r="R92" s="232">
        <f>Q92*H92</f>
        <v>0</v>
      </c>
      <c r="S92" s="232">
        <v>0</v>
      </c>
      <c r="T92" s="233">
        <f>S92*H92</f>
        <v>0</v>
      </c>
      <c r="AR92" s="24" t="s">
        <v>1158</v>
      </c>
      <c r="AT92" s="24" t="s">
        <v>160</v>
      </c>
      <c r="AU92" s="24" t="s">
        <v>90</v>
      </c>
      <c r="AY92" s="24" t="s">
        <v>158</v>
      </c>
      <c r="BE92" s="234">
        <f>IF(N92="základní",J92,0)</f>
        <v>0</v>
      </c>
      <c r="BF92" s="234">
        <f>IF(N92="snížená",J92,0)</f>
        <v>0</v>
      </c>
      <c r="BG92" s="234">
        <f>IF(N92="zákl. přenesená",J92,0)</f>
        <v>0</v>
      </c>
      <c r="BH92" s="234">
        <f>IF(N92="sníž. přenesená",J92,0)</f>
        <v>0</v>
      </c>
      <c r="BI92" s="234">
        <f>IF(N92="nulová",J92,0)</f>
        <v>0</v>
      </c>
      <c r="BJ92" s="24" t="s">
        <v>88</v>
      </c>
      <c r="BK92" s="234">
        <f>ROUND(I92*H92,2)</f>
        <v>0</v>
      </c>
      <c r="BL92" s="24" t="s">
        <v>1158</v>
      </c>
      <c r="BM92" s="24" t="s">
        <v>1173</v>
      </c>
    </row>
    <row r="93" s="11" customFormat="1">
      <c r="B93" s="238"/>
      <c r="C93" s="239"/>
      <c r="D93" s="235" t="s">
        <v>169</v>
      </c>
      <c r="E93" s="240" t="s">
        <v>37</v>
      </c>
      <c r="F93" s="241" t="s">
        <v>88</v>
      </c>
      <c r="G93" s="239"/>
      <c r="H93" s="242">
        <v>1</v>
      </c>
      <c r="I93" s="243"/>
      <c r="J93" s="239"/>
      <c r="K93" s="239"/>
      <c r="L93" s="244"/>
      <c r="M93" s="245"/>
      <c r="N93" s="246"/>
      <c r="O93" s="246"/>
      <c r="P93" s="246"/>
      <c r="Q93" s="246"/>
      <c r="R93" s="246"/>
      <c r="S93" s="246"/>
      <c r="T93" s="247"/>
      <c r="AT93" s="248" t="s">
        <v>169</v>
      </c>
      <c r="AU93" s="248" t="s">
        <v>90</v>
      </c>
      <c r="AV93" s="11" t="s">
        <v>90</v>
      </c>
      <c r="AW93" s="11" t="s">
        <v>43</v>
      </c>
      <c r="AX93" s="11" t="s">
        <v>88</v>
      </c>
      <c r="AY93" s="248" t="s">
        <v>158</v>
      </c>
    </row>
    <row r="94" s="1" customFormat="1" ht="16.5" customHeight="1">
      <c r="B94" s="47"/>
      <c r="C94" s="223" t="s">
        <v>112</v>
      </c>
      <c r="D94" s="223" t="s">
        <v>160</v>
      </c>
      <c r="E94" s="224" t="s">
        <v>1174</v>
      </c>
      <c r="F94" s="225" t="s">
        <v>1175</v>
      </c>
      <c r="G94" s="226" t="s">
        <v>1157</v>
      </c>
      <c r="H94" s="227">
        <v>1</v>
      </c>
      <c r="I94" s="228"/>
      <c r="J94" s="229">
        <f>ROUND(I94*H94,2)</f>
        <v>0</v>
      </c>
      <c r="K94" s="225" t="s">
        <v>164</v>
      </c>
      <c r="L94" s="73"/>
      <c r="M94" s="230" t="s">
        <v>37</v>
      </c>
      <c r="N94" s="231" t="s">
        <v>51</v>
      </c>
      <c r="O94" s="48"/>
      <c r="P94" s="232">
        <f>O94*H94</f>
        <v>0</v>
      </c>
      <c r="Q94" s="232">
        <v>0</v>
      </c>
      <c r="R94" s="232">
        <f>Q94*H94</f>
        <v>0</v>
      </c>
      <c r="S94" s="232">
        <v>0</v>
      </c>
      <c r="T94" s="233">
        <f>S94*H94</f>
        <v>0</v>
      </c>
      <c r="AR94" s="24" t="s">
        <v>1158</v>
      </c>
      <c r="AT94" s="24" t="s">
        <v>160</v>
      </c>
      <c r="AU94" s="24" t="s">
        <v>90</v>
      </c>
      <c r="AY94" s="24" t="s">
        <v>158</v>
      </c>
      <c r="BE94" s="234">
        <f>IF(N94="základní",J94,0)</f>
        <v>0</v>
      </c>
      <c r="BF94" s="234">
        <f>IF(N94="snížená",J94,0)</f>
        <v>0</v>
      </c>
      <c r="BG94" s="234">
        <f>IF(N94="zákl. přenesená",J94,0)</f>
        <v>0</v>
      </c>
      <c r="BH94" s="234">
        <f>IF(N94="sníž. přenesená",J94,0)</f>
        <v>0</v>
      </c>
      <c r="BI94" s="234">
        <f>IF(N94="nulová",J94,0)</f>
        <v>0</v>
      </c>
      <c r="BJ94" s="24" t="s">
        <v>88</v>
      </c>
      <c r="BK94" s="234">
        <f>ROUND(I94*H94,2)</f>
        <v>0</v>
      </c>
      <c r="BL94" s="24" t="s">
        <v>1158</v>
      </c>
      <c r="BM94" s="24" t="s">
        <v>1176</v>
      </c>
    </row>
    <row r="95" s="11" customFormat="1">
      <c r="B95" s="238"/>
      <c r="C95" s="239"/>
      <c r="D95" s="235" t="s">
        <v>169</v>
      </c>
      <c r="E95" s="240" t="s">
        <v>37</v>
      </c>
      <c r="F95" s="241" t="s">
        <v>88</v>
      </c>
      <c r="G95" s="239"/>
      <c r="H95" s="242">
        <v>1</v>
      </c>
      <c r="I95" s="243"/>
      <c r="J95" s="239"/>
      <c r="K95" s="239"/>
      <c r="L95" s="244"/>
      <c r="M95" s="245"/>
      <c r="N95" s="246"/>
      <c r="O95" s="246"/>
      <c r="P95" s="246"/>
      <c r="Q95" s="246"/>
      <c r="R95" s="246"/>
      <c r="S95" s="246"/>
      <c r="T95" s="247"/>
      <c r="AT95" s="248" t="s">
        <v>169</v>
      </c>
      <c r="AU95" s="248" t="s">
        <v>90</v>
      </c>
      <c r="AV95" s="11" t="s">
        <v>90</v>
      </c>
      <c r="AW95" s="11" t="s">
        <v>43</v>
      </c>
      <c r="AX95" s="11" t="s">
        <v>88</v>
      </c>
      <c r="AY95" s="248" t="s">
        <v>158</v>
      </c>
    </row>
    <row r="96" s="1" customFormat="1" ht="25.5" customHeight="1">
      <c r="B96" s="47"/>
      <c r="C96" s="223" t="s">
        <v>215</v>
      </c>
      <c r="D96" s="223" t="s">
        <v>160</v>
      </c>
      <c r="E96" s="224" t="s">
        <v>1177</v>
      </c>
      <c r="F96" s="225" t="s">
        <v>1178</v>
      </c>
      <c r="G96" s="226" t="s">
        <v>1157</v>
      </c>
      <c r="H96" s="227">
        <v>1</v>
      </c>
      <c r="I96" s="228"/>
      <c r="J96" s="229">
        <f>ROUND(I96*H96,2)</f>
        <v>0</v>
      </c>
      <c r="K96" s="225" t="s">
        <v>164</v>
      </c>
      <c r="L96" s="73"/>
      <c r="M96" s="230" t="s">
        <v>37</v>
      </c>
      <c r="N96" s="231" t="s">
        <v>51</v>
      </c>
      <c r="O96" s="48"/>
      <c r="P96" s="232">
        <f>O96*H96</f>
        <v>0</v>
      </c>
      <c r="Q96" s="232">
        <v>0</v>
      </c>
      <c r="R96" s="232">
        <f>Q96*H96</f>
        <v>0</v>
      </c>
      <c r="S96" s="232">
        <v>0</v>
      </c>
      <c r="T96" s="233">
        <f>S96*H96</f>
        <v>0</v>
      </c>
      <c r="AR96" s="24" t="s">
        <v>1158</v>
      </c>
      <c r="AT96" s="24" t="s">
        <v>160</v>
      </c>
      <c r="AU96" s="24" t="s">
        <v>90</v>
      </c>
      <c r="AY96" s="24" t="s">
        <v>158</v>
      </c>
      <c r="BE96" s="234">
        <f>IF(N96="základní",J96,0)</f>
        <v>0</v>
      </c>
      <c r="BF96" s="234">
        <f>IF(N96="snížená",J96,0)</f>
        <v>0</v>
      </c>
      <c r="BG96" s="234">
        <f>IF(N96="zákl. přenesená",J96,0)</f>
        <v>0</v>
      </c>
      <c r="BH96" s="234">
        <f>IF(N96="sníž. přenesená",J96,0)</f>
        <v>0</v>
      </c>
      <c r="BI96" s="234">
        <f>IF(N96="nulová",J96,0)</f>
        <v>0</v>
      </c>
      <c r="BJ96" s="24" t="s">
        <v>88</v>
      </c>
      <c r="BK96" s="234">
        <f>ROUND(I96*H96,2)</f>
        <v>0</v>
      </c>
      <c r="BL96" s="24" t="s">
        <v>1158</v>
      </c>
      <c r="BM96" s="24" t="s">
        <v>1179</v>
      </c>
    </row>
    <row r="97" s="11" customFormat="1">
      <c r="B97" s="238"/>
      <c r="C97" s="239"/>
      <c r="D97" s="235" t="s">
        <v>169</v>
      </c>
      <c r="E97" s="240" t="s">
        <v>37</v>
      </c>
      <c r="F97" s="241" t="s">
        <v>88</v>
      </c>
      <c r="G97" s="239"/>
      <c r="H97" s="242">
        <v>1</v>
      </c>
      <c r="I97" s="243"/>
      <c r="J97" s="239"/>
      <c r="K97" s="239"/>
      <c r="L97" s="244"/>
      <c r="M97" s="245"/>
      <c r="N97" s="246"/>
      <c r="O97" s="246"/>
      <c r="P97" s="246"/>
      <c r="Q97" s="246"/>
      <c r="R97" s="246"/>
      <c r="S97" s="246"/>
      <c r="T97" s="247"/>
      <c r="AT97" s="248" t="s">
        <v>169</v>
      </c>
      <c r="AU97" s="248" t="s">
        <v>90</v>
      </c>
      <c r="AV97" s="11" t="s">
        <v>90</v>
      </c>
      <c r="AW97" s="11" t="s">
        <v>43</v>
      </c>
      <c r="AX97" s="11" t="s">
        <v>88</v>
      </c>
      <c r="AY97" s="248" t="s">
        <v>158</v>
      </c>
    </row>
    <row r="98" s="1" customFormat="1" ht="16.5" customHeight="1">
      <c r="B98" s="47"/>
      <c r="C98" s="223" t="s">
        <v>224</v>
      </c>
      <c r="D98" s="223" t="s">
        <v>160</v>
      </c>
      <c r="E98" s="224" t="s">
        <v>1180</v>
      </c>
      <c r="F98" s="225" t="s">
        <v>1181</v>
      </c>
      <c r="G98" s="226" t="s">
        <v>1157</v>
      </c>
      <c r="H98" s="227">
        <v>1</v>
      </c>
      <c r="I98" s="228"/>
      <c r="J98" s="229">
        <f>ROUND(I98*H98,2)</f>
        <v>0</v>
      </c>
      <c r="K98" s="225" t="s">
        <v>164</v>
      </c>
      <c r="L98" s="73"/>
      <c r="M98" s="230" t="s">
        <v>37</v>
      </c>
      <c r="N98" s="231" t="s">
        <v>51</v>
      </c>
      <c r="O98" s="48"/>
      <c r="P98" s="232">
        <f>O98*H98</f>
        <v>0</v>
      </c>
      <c r="Q98" s="232">
        <v>0</v>
      </c>
      <c r="R98" s="232">
        <f>Q98*H98</f>
        <v>0</v>
      </c>
      <c r="S98" s="232">
        <v>0</v>
      </c>
      <c r="T98" s="233">
        <f>S98*H98</f>
        <v>0</v>
      </c>
      <c r="AR98" s="24" t="s">
        <v>1158</v>
      </c>
      <c r="AT98" s="24" t="s">
        <v>160</v>
      </c>
      <c r="AU98" s="24" t="s">
        <v>90</v>
      </c>
      <c r="AY98" s="24" t="s">
        <v>158</v>
      </c>
      <c r="BE98" s="234">
        <f>IF(N98="základní",J98,0)</f>
        <v>0</v>
      </c>
      <c r="BF98" s="234">
        <f>IF(N98="snížená",J98,0)</f>
        <v>0</v>
      </c>
      <c r="BG98" s="234">
        <f>IF(N98="zákl. přenesená",J98,0)</f>
        <v>0</v>
      </c>
      <c r="BH98" s="234">
        <f>IF(N98="sníž. přenesená",J98,0)</f>
        <v>0</v>
      </c>
      <c r="BI98" s="234">
        <f>IF(N98="nulová",J98,0)</f>
        <v>0</v>
      </c>
      <c r="BJ98" s="24" t="s">
        <v>88</v>
      </c>
      <c r="BK98" s="234">
        <f>ROUND(I98*H98,2)</f>
        <v>0</v>
      </c>
      <c r="BL98" s="24" t="s">
        <v>1158</v>
      </c>
      <c r="BM98" s="24" t="s">
        <v>1182</v>
      </c>
    </row>
    <row r="99" s="11" customFormat="1">
      <c r="B99" s="238"/>
      <c r="C99" s="239"/>
      <c r="D99" s="235" t="s">
        <v>169</v>
      </c>
      <c r="E99" s="240" t="s">
        <v>37</v>
      </c>
      <c r="F99" s="241" t="s">
        <v>88</v>
      </c>
      <c r="G99" s="239"/>
      <c r="H99" s="242">
        <v>1</v>
      </c>
      <c r="I99" s="243"/>
      <c r="J99" s="239"/>
      <c r="K99" s="239"/>
      <c r="L99" s="244"/>
      <c r="M99" s="245"/>
      <c r="N99" s="246"/>
      <c r="O99" s="246"/>
      <c r="P99" s="246"/>
      <c r="Q99" s="246"/>
      <c r="R99" s="246"/>
      <c r="S99" s="246"/>
      <c r="T99" s="247"/>
      <c r="AT99" s="248" t="s">
        <v>169</v>
      </c>
      <c r="AU99" s="248" t="s">
        <v>90</v>
      </c>
      <c r="AV99" s="11" t="s">
        <v>90</v>
      </c>
      <c r="AW99" s="11" t="s">
        <v>43</v>
      </c>
      <c r="AX99" s="11" t="s">
        <v>88</v>
      </c>
      <c r="AY99" s="248" t="s">
        <v>158</v>
      </c>
    </row>
    <row r="100" s="1" customFormat="1" ht="16.5" customHeight="1">
      <c r="B100" s="47"/>
      <c r="C100" s="223" t="s">
        <v>228</v>
      </c>
      <c r="D100" s="223" t="s">
        <v>160</v>
      </c>
      <c r="E100" s="224" t="s">
        <v>1183</v>
      </c>
      <c r="F100" s="225" t="s">
        <v>1184</v>
      </c>
      <c r="G100" s="226" t="s">
        <v>1157</v>
      </c>
      <c r="H100" s="227">
        <v>1</v>
      </c>
      <c r="I100" s="228"/>
      <c r="J100" s="229">
        <f>ROUND(I100*H100,2)</f>
        <v>0</v>
      </c>
      <c r="K100" s="225" t="s">
        <v>164</v>
      </c>
      <c r="L100" s="73"/>
      <c r="M100" s="230" t="s">
        <v>37</v>
      </c>
      <c r="N100" s="231" t="s">
        <v>51</v>
      </c>
      <c r="O100" s="48"/>
      <c r="P100" s="232">
        <f>O100*H100</f>
        <v>0</v>
      </c>
      <c r="Q100" s="232">
        <v>0</v>
      </c>
      <c r="R100" s="232">
        <f>Q100*H100</f>
        <v>0</v>
      </c>
      <c r="S100" s="232">
        <v>0</v>
      </c>
      <c r="T100" s="233">
        <f>S100*H100</f>
        <v>0</v>
      </c>
      <c r="AR100" s="24" t="s">
        <v>1158</v>
      </c>
      <c r="AT100" s="24" t="s">
        <v>160</v>
      </c>
      <c r="AU100" s="24" t="s">
        <v>90</v>
      </c>
      <c r="AY100" s="24" t="s">
        <v>158</v>
      </c>
      <c r="BE100" s="234">
        <f>IF(N100="základní",J100,0)</f>
        <v>0</v>
      </c>
      <c r="BF100" s="234">
        <f>IF(N100="snížená",J100,0)</f>
        <v>0</v>
      </c>
      <c r="BG100" s="234">
        <f>IF(N100="zákl. přenesená",J100,0)</f>
        <v>0</v>
      </c>
      <c r="BH100" s="234">
        <f>IF(N100="sníž. přenesená",J100,0)</f>
        <v>0</v>
      </c>
      <c r="BI100" s="234">
        <f>IF(N100="nulová",J100,0)</f>
        <v>0</v>
      </c>
      <c r="BJ100" s="24" t="s">
        <v>88</v>
      </c>
      <c r="BK100" s="234">
        <f>ROUND(I100*H100,2)</f>
        <v>0</v>
      </c>
      <c r="BL100" s="24" t="s">
        <v>1158</v>
      </c>
      <c r="BM100" s="24" t="s">
        <v>1185</v>
      </c>
    </row>
    <row r="101" s="11" customFormat="1">
      <c r="B101" s="238"/>
      <c r="C101" s="239"/>
      <c r="D101" s="235" t="s">
        <v>169</v>
      </c>
      <c r="E101" s="240" t="s">
        <v>37</v>
      </c>
      <c r="F101" s="241" t="s">
        <v>88</v>
      </c>
      <c r="G101" s="239"/>
      <c r="H101" s="242">
        <v>1</v>
      </c>
      <c r="I101" s="243"/>
      <c r="J101" s="239"/>
      <c r="K101" s="239"/>
      <c r="L101" s="244"/>
      <c r="M101" s="245"/>
      <c r="N101" s="246"/>
      <c r="O101" s="246"/>
      <c r="P101" s="246"/>
      <c r="Q101" s="246"/>
      <c r="R101" s="246"/>
      <c r="S101" s="246"/>
      <c r="T101" s="247"/>
      <c r="AT101" s="248" t="s">
        <v>169</v>
      </c>
      <c r="AU101" s="248" t="s">
        <v>90</v>
      </c>
      <c r="AV101" s="11" t="s">
        <v>90</v>
      </c>
      <c r="AW101" s="11" t="s">
        <v>43</v>
      </c>
      <c r="AX101" s="11" t="s">
        <v>88</v>
      </c>
      <c r="AY101" s="248" t="s">
        <v>158</v>
      </c>
    </row>
    <row r="102" s="1" customFormat="1" ht="16.5" customHeight="1">
      <c r="B102" s="47"/>
      <c r="C102" s="223" t="s">
        <v>233</v>
      </c>
      <c r="D102" s="223" t="s">
        <v>160</v>
      </c>
      <c r="E102" s="224" t="s">
        <v>1186</v>
      </c>
      <c r="F102" s="225" t="s">
        <v>1187</v>
      </c>
      <c r="G102" s="226" t="s">
        <v>1157</v>
      </c>
      <c r="H102" s="227">
        <v>1</v>
      </c>
      <c r="I102" s="228"/>
      <c r="J102" s="229">
        <f>ROUND(I102*H102,2)</f>
        <v>0</v>
      </c>
      <c r="K102" s="225" t="s">
        <v>164</v>
      </c>
      <c r="L102" s="73"/>
      <c r="M102" s="230" t="s">
        <v>37</v>
      </c>
      <c r="N102" s="231" t="s">
        <v>51</v>
      </c>
      <c r="O102" s="48"/>
      <c r="P102" s="232">
        <f>O102*H102</f>
        <v>0</v>
      </c>
      <c r="Q102" s="232">
        <v>0</v>
      </c>
      <c r="R102" s="232">
        <f>Q102*H102</f>
        <v>0</v>
      </c>
      <c r="S102" s="232">
        <v>0</v>
      </c>
      <c r="T102" s="233">
        <f>S102*H102</f>
        <v>0</v>
      </c>
      <c r="AR102" s="24" t="s">
        <v>1158</v>
      </c>
      <c r="AT102" s="24" t="s">
        <v>160</v>
      </c>
      <c r="AU102" s="24" t="s">
        <v>90</v>
      </c>
      <c r="AY102" s="24" t="s">
        <v>158</v>
      </c>
      <c r="BE102" s="234">
        <f>IF(N102="základní",J102,0)</f>
        <v>0</v>
      </c>
      <c r="BF102" s="234">
        <f>IF(N102="snížená",J102,0)</f>
        <v>0</v>
      </c>
      <c r="BG102" s="234">
        <f>IF(N102="zákl. přenesená",J102,0)</f>
        <v>0</v>
      </c>
      <c r="BH102" s="234">
        <f>IF(N102="sníž. přenesená",J102,0)</f>
        <v>0</v>
      </c>
      <c r="BI102" s="234">
        <f>IF(N102="nulová",J102,0)</f>
        <v>0</v>
      </c>
      <c r="BJ102" s="24" t="s">
        <v>88</v>
      </c>
      <c r="BK102" s="234">
        <f>ROUND(I102*H102,2)</f>
        <v>0</v>
      </c>
      <c r="BL102" s="24" t="s">
        <v>1158</v>
      </c>
      <c r="BM102" s="24" t="s">
        <v>1188</v>
      </c>
    </row>
    <row r="103" s="11" customFormat="1">
      <c r="B103" s="238"/>
      <c r="C103" s="239"/>
      <c r="D103" s="235" t="s">
        <v>169</v>
      </c>
      <c r="E103" s="240" t="s">
        <v>37</v>
      </c>
      <c r="F103" s="241" t="s">
        <v>88</v>
      </c>
      <c r="G103" s="239"/>
      <c r="H103" s="242">
        <v>1</v>
      </c>
      <c r="I103" s="243"/>
      <c r="J103" s="239"/>
      <c r="K103" s="239"/>
      <c r="L103" s="244"/>
      <c r="M103" s="245"/>
      <c r="N103" s="246"/>
      <c r="O103" s="246"/>
      <c r="P103" s="246"/>
      <c r="Q103" s="246"/>
      <c r="R103" s="246"/>
      <c r="S103" s="246"/>
      <c r="T103" s="247"/>
      <c r="AT103" s="248" t="s">
        <v>169</v>
      </c>
      <c r="AU103" s="248" t="s">
        <v>90</v>
      </c>
      <c r="AV103" s="11" t="s">
        <v>90</v>
      </c>
      <c r="AW103" s="11" t="s">
        <v>43</v>
      </c>
      <c r="AX103" s="11" t="s">
        <v>88</v>
      </c>
      <c r="AY103" s="248" t="s">
        <v>158</v>
      </c>
    </row>
    <row r="104" s="10" customFormat="1" ht="29.88" customHeight="1">
      <c r="B104" s="207"/>
      <c r="C104" s="208"/>
      <c r="D104" s="209" t="s">
        <v>79</v>
      </c>
      <c r="E104" s="221" t="s">
        <v>1189</v>
      </c>
      <c r="F104" s="221" t="s">
        <v>1190</v>
      </c>
      <c r="G104" s="208"/>
      <c r="H104" s="208"/>
      <c r="I104" s="211"/>
      <c r="J104" s="222">
        <f>BK104</f>
        <v>0</v>
      </c>
      <c r="K104" s="208"/>
      <c r="L104" s="213"/>
      <c r="M104" s="214"/>
      <c r="N104" s="215"/>
      <c r="O104" s="215"/>
      <c r="P104" s="216">
        <f>SUM(P105:P108)</f>
        <v>0</v>
      </c>
      <c r="Q104" s="215"/>
      <c r="R104" s="216">
        <f>SUM(R105:R108)</f>
        <v>0</v>
      </c>
      <c r="S104" s="215"/>
      <c r="T104" s="217">
        <f>SUM(T105:T108)</f>
        <v>0</v>
      </c>
      <c r="AR104" s="218" t="s">
        <v>199</v>
      </c>
      <c r="AT104" s="219" t="s">
        <v>79</v>
      </c>
      <c r="AU104" s="219" t="s">
        <v>88</v>
      </c>
      <c r="AY104" s="218" t="s">
        <v>158</v>
      </c>
      <c r="BK104" s="220">
        <f>SUM(BK105:BK108)</f>
        <v>0</v>
      </c>
    </row>
    <row r="105" s="1" customFormat="1" ht="16.5" customHeight="1">
      <c r="B105" s="47"/>
      <c r="C105" s="223" t="s">
        <v>237</v>
      </c>
      <c r="D105" s="223" t="s">
        <v>160</v>
      </c>
      <c r="E105" s="224" t="s">
        <v>1191</v>
      </c>
      <c r="F105" s="225" t="s">
        <v>1192</v>
      </c>
      <c r="G105" s="226" t="s">
        <v>1157</v>
      </c>
      <c r="H105" s="227">
        <v>1</v>
      </c>
      <c r="I105" s="228"/>
      <c r="J105" s="229">
        <f>ROUND(I105*H105,2)</f>
        <v>0</v>
      </c>
      <c r="K105" s="225" t="s">
        <v>164</v>
      </c>
      <c r="L105" s="73"/>
      <c r="M105" s="230" t="s">
        <v>37</v>
      </c>
      <c r="N105" s="231" t="s">
        <v>51</v>
      </c>
      <c r="O105" s="48"/>
      <c r="P105" s="232">
        <f>O105*H105</f>
        <v>0</v>
      </c>
      <c r="Q105" s="232">
        <v>0</v>
      </c>
      <c r="R105" s="232">
        <f>Q105*H105</f>
        <v>0</v>
      </c>
      <c r="S105" s="232">
        <v>0</v>
      </c>
      <c r="T105" s="233">
        <f>S105*H105</f>
        <v>0</v>
      </c>
      <c r="AR105" s="24" t="s">
        <v>1158</v>
      </c>
      <c r="AT105" s="24" t="s">
        <v>160</v>
      </c>
      <c r="AU105" s="24" t="s">
        <v>90</v>
      </c>
      <c r="AY105" s="24" t="s">
        <v>158</v>
      </c>
      <c r="BE105" s="234">
        <f>IF(N105="základní",J105,0)</f>
        <v>0</v>
      </c>
      <c r="BF105" s="234">
        <f>IF(N105="snížená",J105,0)</f>
        <v>0</v>
      </c>
      <c r="BG105" s="234">
        <f>IF(N105="zákl. přenesená",J105,0)</f>
        <v>0</v>
      </c>
      <c r="BH105" s="234">
        <f>IF(N105="sníž. přenesená",J105,0)</f>
        <v>0</v>
      </c>
      <c r="BI105" s="234">
        <f>IF(N105="nulová",J105,0)</f>
        <v>0</v>
      </c>
      <c r="BJ105" s="24" t="s">
        <v>88</v>
      </c>
      <c r="BK105" s="234">
        <f>ROUND(I105*H105,2)</f>
        <v>0</v>
      </c>
      <c r="BL105" s="24" t="s">
        <v>1158</v>
      </c>
      <c r="BM105" s="24" t="s">
        <v>1193</v>
      </c>
    </row>
    <row r="106" s="11" customFormat="1">
      <c r="B106" s="238"/>
      <c r="C106" s="239"/>
      <c r="D106" s="235" t="s">
        <v>169</v>
      </c>
      <c r="E106" s="240" t="s">
        <v>37</v>
      </c>
      <c r="F106" s="241" t="s">
        <v>88</v>
      </c>
      <c r="G106" s="239"/>
      <c r="H106" s="242">
        <v>1</v>
      </c>
      <c r="I106" s="243"/>
      <c r="J106" s="239"/>
      <c r="K106" s="239"/>
      <c r="L106" s="244"/>
      <c r="M106" s="245"/>
      <c r="N106" s="246"/>
      <c r="O106" s="246"/>
      <c r="P106" s="246"/>
      <c r="Q106" s="246"/>
      <c r="R106" s="246"/>
      <c r="S106" s="246"/>
      <c r="T106" s="247"/>
      <c r="AT106" s="248" t="s">
        <v>169</v>
      </c>
      <c r="AU106" s="248" t="s">
        <v>90</v>
      </c>
      <c r="AV106" s="11" t="s">
        <v>90</v>
      </c>
      <c r="AW106" s="11" t="s">
        <v>43</v>
      </c>
      <c r="AX106" s="11" t="s">
        <v>88</v>
      </c>
      <c r="AY106" s="248" t="s">
        <v>158</v>
      </c>
    </row>
    <row r="107" s="1" customFormat="1" ht="16.5" customHeight="1">
      <c r="B107" s="47"/>
      <c r="C107" s="223" t="s">
        <v>252</v>
      </c>
      <c r="D107" s="223" t="s">
        <v>160</v>
      </c>
      <c r="E107" s="224" t="s">
        <v>1194</v>
      </c>
      <c r="F107" s="225" t="s">
        <v>1195</v>
      </c>
      <c r="G107" s="226" t="s">
        <v>1157</v>
      </c>
      <c r="H107" s="227">
        <v>1</v>
      </c>
      <c r="I107" s="228"/>
      <c r="J107" s="229">
        <f>ROUND(I107*H107,2)</f>
        <v>0</v>
      </c>
      <c r="K107" s="225" t="s">
        <v>164</v>
      </c>
      <c r="L107" s="73"/>
      <c r="M107" s="230" t="s">
        <v>37</v>
      </c>
      <c r="N107" s="231" t="s">
        <v>51</v>
      </c>
      <c r="O107" s="48"/>
      <c r="P107" s="232">
        <f>O107*H107</f>
        <v>0</v>
      </c>
      <c r="Q107" s="232">
        <v>0</v>
      </c>
      <c r="R107" s="232">
        <f>Q107*H107</f>
        <v>0</v>
      </c>
      <c r="S107" s="232">
        <v>0</v>
      </c>
      <c r="T107" s="233">
        <f>S107*H107</f>
        <v>0</v>
      </c>
      <c r="AR107" s="24" t="s">
        <v>1158</v>
      </c>
      <c r="AT107" s="24" t="s">
        <v>160</v>
      </c>
      <c r="AU107" s="24" t="s">
        <v>90</v>
      </c>
      <c r="AY107" s="24" t="s">
        <v>158</v>
      </c>
      <c r="BE107" s="234">
        <f>IF(N107="základní",J107,0)</f>
        <v>0</v>
      </c>
      <c r="BF107" s="234">
        <f>IF(N107="snížená",J107,0)</f>
        <v>0</v>
      </c>
      <c r="BG107" s="234">
        <f>IF(N107="zákl. přenesená",J107,0)</f>
        <v>0</v>
      </c>
      <c r="BH107" s="234">
        <f>IF(N107="sníž. přenesená",J107,0)</f>
        <v>0</v>
      </c>
      <c r="BI107" s="234">
        <f>IF(N107="nulová",J107,0)</f>
        <v>0</v>
      </c>
      <c r="BJ107" s="24" t="s">
        <v>88</v>
      </c>
      <c r="BK107" s="234">
        <f>ROUND(I107*H107,2)</f>
        <v>0</v>
      </c>
      <c r="BL107" s="24" t="s">
        <v>1158</v>
      </c>
      <c r="BM107" s="24" t="s">
        <v>1196</v>
      </c>
    </row>
    <row r="108" s="11" customFormat="1">
      <c r="B108" s="238"/>
      <c r="C108" s="239"/>
      <c r="D108" s="235" t="s">
        <v>169</v>
      </c>
      <c r="E108" s="240" t="s">
        <v>37</v>
      </c>
      <c r="F108" s="241" t="s">
        <v>88</v>
      </c>
      <c r="G108" s="239"/>
      <c r="H108" s="242">
        <v>1</v>
      </c>
      <c r="I108" s="243"/>
      <c r="J108" s="239"/>
      <c r="K108" s="239"/>
      <c r="L108" s="244"/>
      <c r="M108" s="294"/>
      <c r="N108" s="295"/>
      <c r="O108" s="295"/>
      <c r="P108" s="295"/>
      <c r="Q108" s="295"/>
      <c r="R108" s="295"/>
      <c r="S108" s="295"/>
      <c r="T108" s="296"/>
      <c r="AT108" s="248" t="s">
        <v>169</v>
      </c>
      <c r="AU108" s="248" t="s">
        <v>90</v>
      </c>
      <c r="AV108" s="11" t="s">
        <v>90</v>
      </c>
      <c r="AW108" s="11" t="s">
        <v>43</v>
      </c>
      <c r="AX108" s="11" t="s">
        <v>88</v>
      </c>
      <c r="AY108" s="248" t="s">
        <v>158</v>
      </c>
    </row>
    <row r="109" s="1" customFormat="1" ht="6.96" customHeight="1">
      <c r="B109" s="68"/>
      <c r="C109" s="69"/>
      <c r="D109" s="69"/>
      <c r="E109" s="69"/>
      <c r="F109" s="69"/>
      <c r="G109" s="69"/>
      <c r="H109" s="69"/>
      <c r="I109" s="168"/>
      <c r="J109" s="69"/>
      <c r="K109" s="69"/>
      <c r="L109" s="73"/>
    </row>
  </sheetData>
  <sheetProtection sheet="1" autoFilter="0" formatColumns="0" formatRows="0" objects="1" scenarios="1" spinCount="100000" saltValue="SPYn3ELQUAkOP/wgClr5ELxZa9bbJX3coCETIOD4SBMpnOzuseY/2a+saOokpfLscmDlDVEs2zR76adlVVROHQ==" hashValue="RaIo9Y0q874Pd5Cm+rcr1WtoedrwdEX0AY+qipoW/FP64GnizfrJMYfSJbkezfiGVmohzK1QTXAi3UbIkM3Scw==" algorithmName="SHA-512" password="CC35"/>
  <autoFilter ref="C79:K108"/>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97" customWidth="1"/>
    <col min="2" max="2" width="1.664063" style="297" customWidth="1"/>
    <col min="3" max="4" width="5" style="297" customWidth="1"/>
    <col min="5" max="5" width="11.67" style="297" customWidth="1"/>
    <col min="6" max="6" width="9.17" style="297" customWidth="1"/>
    <col min="7" max="7" width="5" style="297" customWidth="1"/>
    <col min="8" max="8" width="77.83" style="297" customWidth="1"/>
    <col min="9" max="10" width="20" style="297" customWidth="1"/>
    <col min="11" max="11" width="1.664063" style="297" customWidth="1"/>
  </cols>
  <sheetData>
    <row r="1" ht="37.5" customHeight="1"/>
    <row r="2" ht="7.5" customHeight="1">
      <c r="B2" s="298"/>
      <c r="C2" s="299"/>
      <c r="D2" s="299"/>
      <c r="E2" s="299"/>
      <c r="F2" s="299"/>
      <c r="G2" s="299"/>
      <c r="H2" s="299"/>
      <c r="I2" s="299"/>
      <c r="J2" s="299"/>
      <c r="K2" s="300"/>
    </row>
    <row r="3" s="15" customFormat="1" ht="45" customHeight="1">
      <c r="B3" s="301"/>
      <c r="C3" s="302" t="s">
        <v>1197</v>
      </c>
      <c r="D3" s="302"/>
      <c r="E3" s="302"/>
      <c r="F3" s="302"/>
      <c r="G3" s="302"/>
      <c r="H3" s="302"/>
      <c r="I3" s="302"/>
      <c r="J3" s="302"/>
      <c r="K3" s="303"/>
    </row>
    <row r="4" ht="25.5" customHeight="1">
      <c r="B4" s="304"/>
      <c r="C4" s="305" t="s">
        <v>1198</v>
      </c>
      <c r="D4" s="305"/>
      <c r="E4" s="305"/>
      <c r="F4" s="305"/>
      <c r="G4" s="305"/>
      <c r="H4" s="305"/>
      <c r="I4" s="305"/>
      <c r="J4" s="305"/>
      <c r="K4" s="306"/>
    </row>
    <row r="5" ht="5.25" customHeight="1">
      <c r="B5" s="304"/>
      <c r="C5" s="307"/>
      <c r="D5" s="307"/>
      <c r="E5" s="307"/>
      <c r="F5" s="307"/>
      <c r="G5" s="307"/>
      <c r="H5" s="307"/>
      <c r="I5" s="307"/>
      <c r="J5" s="307"/>
      <c r="K5" s="306"/>
    </row>
    <row r="6" ht="15" customHeight="1">
      <c r="B6" s="304"/>
      <c r="C6" s="308" t="s">
        <v>1199</v>
      </c>
      <c r="D6" s="308"/>
      <c r="E6" s="308"/>
      <c r="F6" s="308"/>
      <c r="G6" s="308"/>
      <c r="H6" s="308"/>
      <c r="I6" s="308"/>
      <c r="J6" s="308"/>
      <c r="K6" s="306"/>
    </row>
    <row r="7" ht="15" customHeight="1">
      <c r="B7" s="309"/>
      <c r="C7" s="308" t="s">
        <v>1200</v>
      </c>
      <c r="D7" s="308"/>
      <c r="E7" s="308"/>
      <c r="F7" s="308"/>
      <c r="G7" s="308"/>
      <c r="H7" s="308"/>
      <c r="I7" s="308"/>
      <c r="J7" s="308"/>
      <c r="K7" s="306"/>
    </row>
    <row r="8" ht="12.75" customHeight="1">
      <c r="B8" s="309"/>
      <c r="C8" s="308"/>
      <c r="D8" s="308"/>
      <c r="E8" s="308"/>
      <c r="F8" s="308"/>
      <c r="G8" s="308"/>
      <c r="H8" s="308"/>
      <c r="I8" s="308"/>
      <c r="J8" s="308"/>
      <c r="K8" s="306"/>
    </row>
    <row r="9" ht="15" customHeight="1">
      <c r="B9" s="309"/>
      <c r="C9" s="308" t="s">
        <v>1201</v>
      </c>
      <c r="D9" s="308"/>
      <c r="E9" s="308"/>
      <c r="F9" s="308"/>
      <c r="G9" s="308"/>
      <c r="H9" s="308"/>
      <c r="I9" s="308"/>
      <c r="J9" s="308"/>
      <c r="K9" s="306"/>
    </row>
    <row r="10" ht="15" customHeight="1">
      <c r="B10" s="309"/>
      <c r="C10" s="308"/>
      <c r="D10" s="308" t="s">
        <v>1202</v>
      </c>
      <c r="E10" s="308"/>
      <c r="F10" s="308"/>
      <c r="G10" s="308"/>
      <c r="H10" s="308"/>
      <c r="I10" s="308"/>
      <c r="J10" s="308"/>
      <c r="K10" s="306"/>
    </row>
    <row r="11" ht="15" customHeight="1">
      <c r="B11" s="309"/>
      <c r="C11" s="310"/>
      <c r="D11" s="308" t="s">
        <v>1203</v>
      </c>
      <c r="E11" s="308"/>
      <c r="F11" s="308"/>
      <c r="G11" s="308"/>
      <c r="H11" s="308"/>
      <c r="I11" s="308"/>
      <c r="J11" s="308"/>
      <c r="K11" s="306"/>
    </row>
    <row r="12" ht="12.75" customHeight="1">
      <c r="B12" s="309"/>
      <c r="C12" s="310"/>
      <c r="D12" s="310"/>
      <c r="E12" s="310"/>
      <c r="F12" s="310"/>
      <c r="G12" s="310"/>
      <c r="H12" s="310"/>
      <c r="I12" s="310"/>
      <c r="J12" s="310"/>
      <c r="K12" s="306"/>
    </row>
    <row r="13" ht="15" customHeight="1">
      <c r="B13" s="309"/>
      <c r="C13" s="310"/>
      <c r="D13" s="308" t="s">
        <v>1204</v>
      </c>
      <c r="E13" s="308"/>
      <c r="F13" s="308"/>
      <c r="G13" s="308"/>
      <c r="H13" s="308"/>
      <c r="I13" s="308"/>
      <c r="J13" s="308"/>
      <c r="K13" s="306"/>
    </row>
    <row r="14" ht="15" customHeight="1">
      <c r="B14" s="309"/>
      <c r="C14" s="310"/>
      <c r="D14" s="308" t="s">
        <v>1205</v>
      </c>
      <c r="E14" s="308"/>
      <c r="F14" s="308"/>
      <c r="G14" s="308"/>
      <c r="H14" s="308"/>
      <c r="I14" s="308"/>
      <c r="J14" s="308"/>
      <c r="K14" s="306"/>
    </row>
    <row r="15" ht="15" customHeight="1">
      <c r="B15" s="309"/>
      <c r="C15" s="310"/>
      <c r="D15" s="308" t="s">
        <v>1206</v>
      </c>
      <c r="E15" s="308"/>
      <c r="F15" s="308"/>
      <c r="G15" s="308"/>
      <c r="H15" s="308"/>
      <c r="I15" s="308"/>
      <c r="J15" s="308"/>
      <c r="K15" s="306"/>
    </row>
    <row r="16" ht="15" customHeight="1">
      <c r="B16" s="309"/>
      <c r="C16" s="310"/>
      <c r="D16" s="310"/>
      <c r="E16" s="311" t="s">
        <v>87</v>
      </c>
      <c r="F16" s="308" t="s">
        <v>1207</v>
      </c>
      <c r="G16" s="308"/>
      <c r="H16" s="308"/>
      <c r="I16" s="308"/>
      <c r="J16" s="308"/>
      <c r="K16" s="306"/>
    </row>
    <row r="17" ht="15" customHeight="1">
      <c r="B17" s="309"/>
      <c r="C17" s="310"/>
      <c r="D17" s="310"/>
      <c r="E17" s="311" t="s">
        <v>1208</v>
      </c>
      <c r="F17" s="308" t="s">
        <v>1209</v>
      </c>
      <c r="G17" s="308"/>
      <c r="H17" s="308"/>
      <c r="I17" s="308"/>
      <c r="J17" s="308"/>
      <c r="K17" s="306"/>
    </row>
    <row r="18" ht="15" customHeight="1">
      <c r="B18" s="309"/>
      <c r="C18" s="310"/>
      <c r="D18" s="310"/>
      <c r="E18" s="311" t="s">
        <v>1210</v>
      </c>
      <c r="F18" s="308" t="s">
        <v>1211</v>
      </c>
      <c r="G18" s="308"/>
      <c r="H18" s="308"/>
      <c r="I18" s="308"/>
      <c r="J18" s="308"/>
      <c r="K18" s="306"/>
    </row>
    <row r="19" ht="15" customHeight="1">
      <c r="B19" s="309"/>
      <c r="C19" s="310"/>
      <c r="D19" s="310"/>
      <c r="E19" s="311" t="s">
        <v>1212</v>
      </c>
      <c r="F19" s="308" t="s">
        <v>1213</v>
      </c>
      <c r="G19" s="308"/>
      <c r="H19" s="308"/>
      <c r="I19" s="308"/>
      <c r="J19" s="308"/>
      <c r="K19" s="306"/>
    </row>
    <row r="20" ht="15" customHeight="1">
      <c r="B20" s="309"/>
      <c r="C20" s="310"/>
      <c r="D20" s="310"/>
      <c r="E20" s="311" t="s">
        <v>1214</v>
      </c>
      <c r="F20" s="308" t="s">
        <v>1215</v>
      </c>
      <c r="G20" s="308"/>
      <c r="H20" s="308"/>
      <c r="I20" s="308"/>
      <c r="J20" s="308"/>
      <c r="K20" s="306"/>
    </row>
    <row r="21" ht="15" customHeight="1">
      <c r="B21" s="309"/>
      <c r="C21" s="310"/>
      <c r="D21" s="310"/>
      <c r="E21" s="311" t="s">
        <v>1216</v>
      </c>
      <c r="F21" s="308" t="s">
        <v>1217</v>
      </c>
      <c r="G21" s="308"/>
      <c r="H21" s="308"/>
      <c r="I21" s="308"/>
      <c r="J21" s="308"/>
      <c r="K21" s="306"/>
    </row>
    <row r="22" ht="12.75" customHeight="1">
      <c r="B22" s="309"/>
      <c r="C22" s="310"/>
      <c r="D22" s="310"/>
      <c r="E22" s="310"/>
      <c r="F22" s="310"/>
      <c r="G22" s="310"/>
      <c r="H22" s="310"/>
      <c r="I22" s="310"/>
      <c r="J22" s="310"/>
      <c r="K22" s="306"/>
    </row>
    <row r="23" ht="15" customHeight="1">
      <c r="B23" s="309"/>
      <c r="C23" s="308" t="s">
        <v>1218</v>
      </c>
      <c r="D23" s="308"/>
      <c r="E23" s="308"/>
      <c r="F23" s="308"/>
      <c r="G23" s="308"/>
      <c r="H23" s="308"/>
      <c r="I23" s="308"/>
      <c r="J23" s="308"/>
      <c r="K23" s="306"/>
    </row>
    <row r="24" ht="15" customHeight="1">
      <c r="B24" s="309"/>
      <c r="C24" s="308" t="s">
        <v>1219</v>
      </c>
      <c r="D24" s="308"/>
      <c r="E24" s="308"/>
      <c r="F24" s="308"/>
      <c r="G24" s="308"/>
      <c r="H24" s="308"/>
      <c r="I24" s="308"/>
      <c r="J24" s="308"/>
      <c r="K24" s="306"/>
    </row>
    <row r="25" ht="15" customHeight="1">
      <c r="B25" s="309"/>
      <c r="C25" s="308"/>
      <c r="D25" s="308" t="s">
        <v>1220</v>
      </c>
      <c r="E25" s="308"/>
      <c r="F25" s="308"/>
      <c r="G25" s="308"/>
      <c r="H25" s="308"/>
      <c r="I25" s="308"/>
      <c r="J25" s="308"/>
      <c r="K25" s="306"/>
    </row>
    <row r="26" ht="15" customHeight="1">
      <c r="B26" s="309"/>
      <c r="C26" s="310"/>
      <c r="D26" s="308" t="s">
        <v>1221</v>
      </c>
      <c r="E26" s="308"/>
      <c r="F26" s="308"/>
      <c r="G26" s="308"/>
      <c r="H26" s="308"/>
      <c r="I26" s="308"/>
      <c r="J26" s="308"/>
      <c r="K26" s="306"/>
    </row>
    <row r="27" ht="12.75" customHeight="1">
      <c r="B27" s="309"/>
      <c r="C27" s="310"/>
      <c r="D27" s="310"/>
      <c r="E27" s="310"/>
      <c r="F27" s="310"/>
      <c r="G27" s="310"/>
      <c r="H27" s="310"/>
      <c r="I27" s="310"/>
      <c r="J27" s="310"/>
      <c r="K27" s="306"/>
    </row>
    <row r="28" ht="15" customHeight="1">
      <c r="B28" s="309"/>
      <c r="C28" s="310"/>
      <c r="D28" s="308" t="s">
        <v>1222</v>
      </c>
      <c r="E28" s="308"/>
      <c r="F28" s="308"/>
      <c r="G28" s="308"/>
      <c r="H28" s="308"/>
      <c r="I28" s="308"/>
      <c r="J28" s="308"/>
      <c r="K28" s="306"/>
    </row>
    <row r="29" ht="15" customHeight="1">
      <c r="B29" s="309"/>
      <c r="C29" s="310"/>
      <c r="D29" s="308" t="s">
        <v>1223</v>
      </c>
      <c r="E29" s="308"/>
      <c r="F29" s="308"/>
      <c r="G29" s="308"/>
      <c r="H29" s="308"/>
      <c r="I29" s="308"/>
      <c r="J29" s="308"/>
      <c r="K29" s="306"/>
    </row>
    <row r="30" ht="12.75" customHeight="1">
      <c r="B30" s="309"/>
      <c r="C30" s="310"/>
      <c r="D30" s="310"/>
      <c r="E30" s="310"/>
      <c r="F30" s="310"/>
      <c r="G30" s="310"/>
      <c r="H30" s="310"/>
      <c r="I30" s="310"/>
      <c r="J30" s="310"/>
      <c r="K30" s="306"/>
    </row>
    <row r="31" ht="15" customHeight="1">
      <c r="B31" s="309"/>
      <c r="C31" s="310"/>
      <c r="D31" s="308" t="s">
        <v>1224</v>
      </c>
      <c r="E31" s="308"/>
      <c r="F31" s="308"/>
      <c r="G31" s="308"/>
      <c r="H31" s="308"/>
      <c r="I31" s="308"/>
      <c r="J31" s="308"/>
      <c r="K31" s="306"/>
    </row>
    <row r="32" ht="15" customHeight="1">
      <c r="B32" s="309"/>
      <c r="C32" s="310"/>
      <c r="D32" s="308" t="s">
        <v>1225</v>
      </c>
      <c r="E32" s="308"/>
      <c r="F32" s="308"/>
      <c r="G32" s="308"/>
      <c r="H32" s="308"/>
      <c r="I32" s="308"/>
      <c r="J32" s="308"/>
      <c r="K32" s="306"/>
    </row>
    <row r="33" ht="15" customHeight="1">
      <c r="B33" s="309"/>
      <c r="C33" s="310"/>
      <c r="D33" s="308" t="s">
        <v>1226</v>
      </c>
      <c r="E33" s="308"/>
      <c r="F33" s="308"/>
      <c r="G33" s="308"/>
      <c r="H33" s="308"/>
      <c r="I33" s="308"/>
      <c r="J33" s="308"/>
      <c r="K33" s="306"/>
    </row>
    <row r="34" ht="15" customHeight="1">
      <c r="B34" s="309"/>
      <c r="C34" s="310"/>
      <c r="D34" s="308"/>
      <c r="E34" s="312" t="s">
        <v>143</v>
      </c>
      <c r="F34" s="308"/>
      <c r="G34" s="308" t="s">
        <v>1227</v>
      </c>
      <c r="H34" s="308"/>
      <c r="I34" s="308"/>
      <c r="J34" s="308"/>
      <c r="K34" s="306"/>
    </row>
    <row r="35" ht="30.75" customHeight="1">
      <c r="B35" s="309"/>
      <c r="C35" s="310"/>
      <c r="D35" s="308"/>
      <c r="E35" s="312" t="s">
        <v>1228</v>
      </c>
      <c r="F35" s="308"/>
      <c r="G35" s="308" t="s">
        <v>1229</v>
      </c>
      <c r="H35" s="308"/>
      <c r="I35" s="308"/>
      <c r="J35" s="308"/>
      <c r="K35" s="306"/>
    </row>
    <row r="36" ht="15" customHeight="1">
      <c r="B36" s="309"/>
      <c r="C36" s="310"/>
      <c r="D36" s="308"/>
      <c r="E36" s="312" t="s">
        <v>61</v>
      </c>
      <c r="F36" s="308"/>
      <c r="G36" s="308" t="s">
        <v>1230</v>
      </c>
      <c r="H36" s="308"/>
      <c r="I36" s="308"/>
      <c r="J36" s="308"/>
      <c r="K36" s="306"/>
    </row>
    <row r="37" ht="15" customHeight="1">
      <c r="B37" s="309"/>
      <c r="C37" s="310"/>
      <c r="D37" s="308"/>
      <c r="E37" s="312" t="s">
        <v>144</v>
      </c>
      <c r="F37" s="308"/>
      <c r="G37" s="308" t="s">
        <v>1231</v>
      </c>
      <c r="H37" s="308"/>
      <c r="I37" s="308"/>
      <c r="J37" s="308"/>
      <c r="K37" s="306"/>
    </row>
    <row r="38" ht="15" customHeight="1">
      <c r="B38" s="309"/>
      <c r="C38" s="310"/>
      <c r="D38" s="308"/>
      <c r="E38" s="312" t="s">
        <v>145</v>
      </c>
      <c r="F38" s="308"/>
      <c r="G38" s="308" t="s">
        <v>1232</v>
      </c>
      <c r="H38" s="308"/>
      <c r="I38" s="308"/>
      <c r="J38" s="308"/>
      <c r="K38" s="306"/>
    </row>
    <row r="39" ht="15" customHeight="1">
      <c r="B39" s="309"/>
      <c r="C39" s="310"/>
      <c r="D39" s="308"/>
      <c r="E39" s="312" t="s">
        <v>146</v>
      </c>
      <c r="F39" s="308"/>
      <c r="G39" s="308" t="s">
        <v>1233</v>
      </c>
      <c r="H39" s="308"/>
      <c r="I39" s="308"/>
      <c r="J39" s="308"/>
      <c r="K39" s="306"/>
    </row>
    <row r="40" ht="15" customHeight="1">
      <c r="B40" s="309"/>
      <c r="C40" s="310"/>
      <c r="D40" s="308"/>
      <c r="E40" s="312" t="s">
        <v>1234</v>
      </c>
      <c r="F40" s="308"/>
      <c r="G40" s="308" t="s">
        <v>1235</v>
      </c>
      <c r="H40" s="308"/>
      <c r="I40" s="308"/>
      <c r="J40" s="308"/>
      <c r="K40" s="306"/>
    </row>
    <row r="41" ht="15" customHeight="1">
      <c r="B41" s="309"/>
      <c r="C41" s="310"/>
      <c r="D41" s="308"/>
      <c r="E41" s="312"/>
      <c r="F41" s="308"/>
      <c r="G41" s="308" t="s">
        <v>1236</v>
      </c>
      <c r="H41" s="308"/>
      <c r="I41" s="308"/>
      <c r="J41" s="308"/>
      <c r="K41" s="306"/>
    </row>
    <row r="42" ht="15" customHeight="1">
      <c r="B42" s="309"/>
      <c r="C42" s="310"/>
      <c r="D42" s="308"/>
      <c r="E42" s="312" t="s">
        <v>1237</v>
      </c>
      <c r="F42" s="308"/>
      <c r="G42" s="308" t="s">
        <v>1238</v>
      </c>
      <c r="H42" s="308"/>
      <c r="I42" s="308"/>
      <c r="J42" s="308"/>
      <c r="K42" s="306"/>
    </row>
    <row r="43" ht="15" customHeight="1">
      <c r="B43" s="309"/>
      <c r="C43" s="310"/>
      <c r="D43" s="308"/>
      <c r="E43" s="312" t="s">
        <v>148</v>
      </c>
      <c r="F43" s="308"/>
      <c r="G43" s="308" t="s">
        <v>1239</v>
      </c>
      <c r="H43" s="308"/>
      <c r="I43" s="308"/>
      <c r="J43" s="308"/>
      <c r="K43" s="306"/>
    </row>
    <row r="44" ht="12.75" customHeight="1">
      <c r="B44" s="309"/>
      <c r="C44" s="310"/>
      <c r="D44" s="308"/>
      <c r="E44" s="308"/>
      <c r="F44" s="308"/>
      <c r="G44" s="308"/>
      <c r="H44" s="308"/>
      <c r="I44" s="308"/>
      <c r="J44" s="308"/>
      <c r="K44" s="306"/>
    </row>
    <row r="45" ht="15" customHeight="1">
      <c r="B45" s="309"/>
      <c r="C45" s="310"/>
      <c r="D45" s="308" t="s">
        <v>1240</v>
      </c>
      <c r="E45" s="308"/>
      <c r="F45" s="308"/>
      <c r="G45" s="308"/>
      <c r="H45" s="308"/>
      <c r="I45" s="308"/>
      <c r="J45" s="308"/>
      <c r="K45" s="306"/>
    </row>
    <row r="46" ht="15" customHeight="1">
      <c r="B46" s="309"/>
      <c r="C46" s="310"/>
      <c r="D46" s="310"/>
      <c r="E46" s="308" t="s">
        <v>1241</v>
      </c>
      <c r="F46" s="308"/>
      <c r="G46" s="308"/>
      <c r="H46" s="308"/>
      <c r="I46" s="308"/>
      <c r="J46" s="308"/>
      <c r="K46" s="306"/>
    </row>
    <row r="47" ht="15" customHeight="1">
      <c r="B47" s="309"/>
      <c r="C47" s="310"/>
      <c r="D47" s="310"/>
      <c r="E47" s="308" t="s">
        <v>1242</v>
      </c>
      <c r="F47" s="308"/>
      <c r="G47" s="308"/>
      <c r="H47" s="308"/>
      <c r="I47" s="308"/>
      <c r="J47" s="308"/>
      <c r="K47" s="306"/>
    </row>
    <row r="48" ht="15" customHeight="1">
      <c r="B48" s="309"/>
      <c r="C48" s="310"/>
      <c r="D48" s="310"/>
      <c r="E48" s="308" t="s">
        <v>1243</v>
      </c>
      <c r="F48" s="308"/>
      <c r="G48" s="308"/>
      <c r="H48" s="308"/>
      <c r="I48" s="308"/>
      <c r="J48" s="308"/>
      <c r="K48" s="306"/>
    </row>
    <row r="49" ht="15" customHeight="1">
      <c r="B49" s="309"/>
      <c r="C49" s="310"/>
      <c r="D49" s="308" t="s">
        <v>1244</v>
      </c>
      <c r="E49" s="308"/>
      <c r="F49" s="308"/>
      <c r="G49" s="308"/>
      <c r="H49" s="308"/>
      <c r="I49" s="308"/>
      <c r="J49" s="308"/>
      <c r="K49" s="306"/>
    </row>
    <row r="50" ht="25.5" customHeight="1">
      <c r="B50" s="304"/>
      <c r="C50" s="305" t="s">
        <v>1245</v>
      </c>
      <c r="D50" s="305"/>
      <c r="E50" s="305"/>
      <c r="F50" s="305"/>
      <c r="G50" s="305"/>
      <c r="H50" s="305"/>
      <c r="I50" s="305"/>
      <c r="J50" s="305"/>
      <c r="K50" s="306"/>
    </row>
    <row r="51" ht="5.25" customHeight="1">
      <c r="B51" s="304"/>
      <c r="C51" s="307"/>
      <c r="D51" s="307"/>
      <c r="E51" s="307"/>
      <c r="F51" s="307"/>
      <c r="G51" s="307"/>
      <c r="H51" s="307"/>
      <c r="I51" s="307"/>
      <c r="J51" s="307"/>
      <c r="K51" s="306"/>
    </row>
    <row r="52" ht="15" customHeight="1">
      <c r="B52" s="304"/>
      <c r="C52" s="308" t="s">
        <v>1246</v>
      </c>
      <c r="D52" s="308"/>
      <c r="E52" s="308"/>
      <c r="F52" s="308"/>
      <c r="G52" s="308"/>
      <c r="H52" s="308"/>
      <c r="I52" s="308"/>
      <c r="J52" s="308"/>
      <c r="K52" s="306"/>
    </row>
    <row r="53" ht="15" customHeight="1">
      <c r="B53" s="304"/>
      <c r="C53" s="308" t="s">
        <v>1247</v>
      </c>
      <c r="D53" s="308"/>
      <c r="E53" s="308"/>
      <c r="F53" s="308"/>
      <c r="G53" s="308"/>
      <c r="H53" s="308"/>
      <c r="I53" s="308"/>
      <c r="J53" s="308"/>
      <c r="K53" s="306"/>
    </row>
    <row r="54" ht="12.75" customHeight="1">
      <c r="B54" s="304"/>
      <c r="C54" s="308"/>
      <c r="D54" s="308"/>
      <c r="E54" s="308"/>
      <c r="F54" s="308"/>
      <c r="G54" s="308"/>
      <c r="H54" s="308"/>
      <c r="I54" s="308"/>
      <c r="J54" s="308"/>
      <c r="K54" s="306"/>
    </row>
    <row r="55" ht="15" customHeight="1">
      <c r="B55" s="304"/>
      <c r="C55" s="308" t="s">
        <v>1248</v>
      </c>
      <c r="D55" s="308"/>
      <c r="E55" s="308"/>
      <c r="F55" s="308"/>
      <c r="G55" s="308"/>
      <c r="H55" s="308"/>
      <c r="I55" s="308"/>
      <c r="J55" s="308"/>
      <c r="K55" s="306"/>
    </row>
    <row r="56" ht="15" customHeight="1">
      <c r="B56" s="304"/>
      <c r="C56" s="310"/>
      <c r="D56" s="308" t="s">
        <v>1249</v>
      </c>
      <c r="E56" s="308"/>
      <c r="F56" s="308"/>
      <c r="G56" s="308"/>
      <c r="H56" s="308"/>
      <c r="I56" s="308"/>
      <c r="J56" s="308"/>
      <c r="K56" s="306"/>
    </row>
    <row r="57" ht="15" customHeight="1">
      <c r="B57" s="304"/>
      <c r="C57" s="310"/>
      <c r="D57" s="308" t="s">
        <v>1250</v>
      </c>
      <c r="E57" s="308"/>
      <c r="F57" s="308"/>
      <c r="G57" s="308"/>
      <c r="H57" s="308"/>
      <c r="I57" s="308"/>
      <c r="J57" s="308"/>
      <c r="K57" s="306"/>
    </row>
    <row r="58" ht="15" customHeight="1">
      <c r="B58" s="304"/>
      <c r="C58" s="310"/>
      <c r="D58" s="308" t="s">
        <v>1251</v>
      </c>
      <c r="E58" s="308"/>
      <c r="F58" s="308"/>
      <c r="G58" s="308"/>
      <c r="H58" s="308"/>
      <c r="I58" s="308"/>
      <c r="J58" s="308"/>
      <c r="K58" s="306"/>
    </row>
    <row r="59" ht="15" customHeight="1">
      <c r="B59" s="304"/>
      <c r="C59" s="310"/>
      <c r="D59" s="308" t="s">
        <v>1252</v>
      </c>
      <c r="E59" s="308"/>
      <c r="F59" s="308"/>
      <c r="G59" s="308"/>
      <c r="H59" s="308"/>
      <c r="I59" s="308"/>
      <c r="J59" s="308"/>
      <c r="K59" s="306"/>
    </row>
    <row r="60" ht="15" customHeight="1">
      <c r="B60" s="304"/>
      <c r="C60" s="310"/>
      <c r="D60" s="313" t="s">
        <v>1253</v>
      </c>
      <c r="E60" s="313"/>
      <c r="F60" s="313"/>
      <c r="G60" s="313"/>
      <c r="H60" s="313"/>
      <c r="I60" s="313"/>
      <c r="J60" s="313"/>
      <c r="K60" s="306"/>
    </row>
    <row r="61" ht="15" customHeight="1">
      <c r="B61" s="304"/>
      <c r="C61" s="310"/>
      <c r="D61" s="308" t="s">
        <v>1254</v>
      </c>
      <c r="E61" s="308"/>
      <c r="F61" s="308"/>
      <c r="G61" s="308"/>
      <c r="H61" s="308"/>
      <c r="I61" s="308"/>
      <c r="J61" s="308"/>
      <c r="K61" s="306"/>
    </row>
    <row r="62" ht="12.75" customHeight="1">
      <c r="B62" s="304"/>
      <c r="C62" s="310"/>
      <c r="D62" s="310"/>
      <c r="E62" s="314"/>
      <c r="F62" s="310"/>
      <c r="G62" s="310"/>
      <c r="H62" s="310"/>
      <c r="I62" s="310"/>
      <c r="J62" s="310"/>
      <c r="K62" s="306"/>
    </row>
    <row r="63" ht="15" customHeight="1">
      <c r="B63" s="304"/>
      <c r="C63" s="310"/>
      <c r="D63" s="308" t="s">
        <v>1255</v>
      </c>
      <c r="E63" s="308"/>
      <c r="F63" s="308"/>
      <c r="G63" s="308"/>
      <c r="H63" s="308"/>
      <c r="I63" s="308"/>
      <c r="J63" s="308"/>
      <c r="K63" s="306"/>
    </row>
    <row r="64" ht="15" customHeight="1">
      <c r="B64" s="304"/>
      <c r="C64" s="310"/>
      <c r="D64" s="313" t="s">
        <v>1256</v>
      </c>
      <c r="E64" s="313"/>
      <c r="F64" s="313"/>
      <c r="G64" s="313"/>
      <c r="H64" s="313"/>
      <c r="I64" s="313"/>
      <c r="J64" s="313"/>
      <c r="K64" s="306"/>
    </row>
    <row r="65" ht="15" customHeight="1">
      <c r="B65" s="304"/>
      <c r="C65" s="310"/>
      <c r="D65" s="308" t="s">
        <v>1257</v>
      </c>
      <c r="E65" s="308"/>
      <c r="F65" s="308"/>
      <c r="G65" s="308"/>
      <c r="H65" s="308"/>
      <c r="I65" s="308"/>
      <c r="J65" s="308"/>
      <c r="K65" s="306"/>
    </row>
    <row r="66" ht="15" customHeight="1">
      <c r="B66" s="304"/>
      <c r="C66" s="310"/>
      <c r="D66" s="308" t="s">
        <v>1258</v>
      </c>
      <c r="E66" s="308"/>
      <c r="F66" s="308"/>
      <c r="G66" s="308"/>
      <c r="H66" s="308"/>
      <c r="I66" s="308"/>
      <c r="J66" s="308"/>
      <c r="K66" s="306"/>
    </row>
    <row r="67" ht="15" customHeight="1">
      <c r="B67" s="304"/>
      <c r="C67" s="310"/>
      <c r="D67" s="308" t="s">
        <v>1259</v>
      </c>
      <c r="E67" s="308"/>
      <c r="F67" s="308"/>
      <c r="G67" s="308"/>
      <c r="H67" s="308"/>
      <c r="I67" s="308"/>
      <c r="J67" s="308"/>
      <c r="K67" s="306"/>
    </row>
    <row r="68" ht="15" customHeight="1">
      <c r="B68" s="304"/>
      <c r="C68" s="310"/>
      <c r="D68" s="308" t="s">
        <v>1260</v>
      </c>
      <c r="E68" s="308"/>
      <c r="F68" s="308"/>
      <c r="G68" s="308"/>
      <c r="H68" s="308"/>
      <c r="I68" s="308"/>
      <c r="J68" s="308"/>
      <c r="K68" s="306"/>
    </row>
    <row r="69" ht="12.75" customHeight="1">
      <c r="B69" s="315"/>
      <c r="C69" s="316"/>
      <c r="D69" s="316"/>
      <c r="E69" s="316"/>
      <c r="F69" s="316"/>
      <c r="G69" s="316"/>
      <c r="H69" s="316"/>
      <c r="I69" s="316"/>
      <c r="J69" s="316"/>
      <c r="K69" s="317"/>
    </row>
    <row r="70" ht="18.75" customHeight="1">
      <c r="B70" s="318"/>
      <c r="C70" s="318"/>
      <c r="D70" s="318"/>
      <c r="E70" s="318"/>
      <c r="F70" s="318"/>
      <c r="G70" s="318"/>
      <c r="H70" s="318"/>
      <c r="I70" s="318"/>
      <c r="J70" s="318"/>
      <c r="K70" s="319"/>
    </row>
    <row r="71" ht="18.75" customHeight="1">
      <c r="B71" s="319"/>
      <c r="C71" s="319"/>
      <c r="D71" s="319"/>
      <c r="E71" s="319"/>
      <c r="F71" s="319"/>
      <c r="G71" s="319"/>
      <c r="H71" s="319"/>
      <c r="I71" s="319"/>
      <c r="J71" s="319"/>
      <c r="K71" s="319"/>
    </row>
    <row r="72" ht="7.5" customHeight="1">
      <c r="B72" s="320"/>
      <c r="C72" s="321"/>
      <c r="D72" s="321"/>
      <c r="E72" s="321"/>
      <c r="F72" s="321"/>
      <c r="G72" s="321"/>
      <c r="H72" s="321"/>
      <c r="I72" s="321"/>
      <c r="J72" s="321"/>
      <c r="K72" s="322"/>
    </row>
    <row r="73" ht="45" customHeight="1">
      <c r="B73" s="323"/>
      <c r="C73" s="324" t="s">
        <v>107</v>
      </c>
      <c r="D73" s="324"/>
      <c r="E73" s="324"/>
      <c r="F73" s="324"/>
      <c r="G73" s="324"/>
      <c r="H73" s="324"/>
      <c r="I73" s="324"/>
      <c r="J73" s="324"/>
      <c r="K73" s="325"/>
    </row>
    <row r="74" ht="17.25" customHeight="1">
      <c r="B74" s="323"/>
      <c r="C74" s="326" t="s">
        <v>1261</v>
      </c>
      <c r="D74" s="326"/>
      <c r="E74" s="326"/>
      <c r="F74" s="326" t="s">
        <v>1262</v>
      </c>
      <c r="G74" s="327"/>
      <c r="H74" s="326" t="s">
        <v>144</v>
      </c>
      <c r="I74" s="326" t="s">
        <v>65</v>
      </c>
      <c r="J74" s="326" t="s">
        <v>1263</v>
      </c>
      <c r="K74" s="325"/>
    </row>
    <row r="75" ht="17.25" customHeight="1">
      <c r="B75" s="323"/>
      <c r="C75" s="328" t="s">
        <v>1264</v>
      </c>
      <c r="D75" s="328"/>
      <c r="E75" s="328"/>
      <c r="F75" s="329" t="s">
        <v>1265</v>
      </c>
      <c r="G75" s="330"/>
      <c r="H75" s="328"/>
      <c r="I75" s="328"/>
      <c r="J75" s="328" t="s">
        <v>1266</v>
      </c>
      <c r="K75" s="325"/>
    </row>
    <row r="76" ht="5.25" customHeight="1">
      <c r="B76" s="323"/>
      <c r="C76" s="331"/>
      <c r="D76" s="331"/>
      <c r="E76" s="331"/>
      <c r="F76" s="331"/>
      <c r="G76" s="332"/>
      <c r="H76" s="331"/>
      <c r="I76" s="331"/>
      <c r="J76" s="331"/>
      <c r="K76" s="325"/>
    </row>
    <row r="77" ht="15" customHeight="1">
      <c r="B77" s="323"/>
      <c r="C77" s="312" t="s">
        <v>61</v>
      </c>
      <c r="D77" s="331"/>
      <c r="E77" s="331"/>
      <c r="F77" s="333" t="s">
        <v>1267</v>
      </c>
      <c r="G77" s="332"/>
      <c r="H77" s="312" t="s">
        <v>1268</v>
      </c>
      <c r="I77" s="312" t="s">
        <v>1269</v>
      </c>
      <c r="J77" s="312">
        <v>20</v>
      </c>
      <c r="K77" s="325"/>
    </row>
    <row r="78" ht="15" customHeight="1">
      <c r="B78" s="323"/>
      <c r="C78" s="312" t="s">
        <v>1270</v>
      </c>
      <c r="D78" s="312"/>
      <c r="E78" s="312"/>
      <c r="F78" s="333" t="s">
        <v>1267</v>
      </c>
      <c r="G78" s="332"/>
      <c r="H78" s="312" t="s">
        <v>1271</v>
      </c>
      <c r="I78" s="312" t="s">
        <v>1269</v>
      </c>
      <c r="J78" s="312">
        <v>120</v>
      </c>
      <c r="K78" s="325"/>
    </row>
    <row r="79" ht="15" customHeight="1">
      <c r="B79" s="334"/>
      <c r="C79" s="312" t="s">
        <v>1272</v>
      </c>
      <c r="D79" s="312"/>
      <c r="E79" s="312"/>
      <c r="F79" s="333" t="s">
        <v>1273</v>
      </c>
      <c r="G79" s="332"/>
      <c r="H79" s="312" t="s">
        <v>1274</v>
      </c>
      <c r="I79" s="312" t="s">
        <v>1269</v>
      </c>
      <c r="J79" s="312">
        <v>50</v>
      </c>
      <c r="K79" s="325"/>
    </row>
    <row r="80" ht="15" customHeight="1">
      <c r="B80" s="334"/>
      <c r="C80" s="312" t="s">
        <v>1275</v>
      </c>
      <c r="D80" s="312"/>
      <c r="E80" s="312"/>
      <c r="F80" s="333" t="s">
        <v>1267</v>
      </c>
      <c r="G80" s="332"/>
      <c r="H80" s="312" t="s">
        <v>1276</v>
      </c>
      <c r="I80" s="312" t="s">
        <v>1277</v>
      </c>
      <c r="J80" s="312"/>
      <c r="K80" s="325"/>
    </row>
    <row r="81" ht="15" customHeight="1">
      <c r="B81" s="334"/>
      <c r="C81" s="335" t="s">
        <v>1278</v>
      </c>
      <c r="D81" s="335"/>
      <c r="E81" s="335"/>
      <c r="F81" s="336" t="s">
        <v>1273</v>
      </c>
      <c r="G81" s="335"/>
      <c r="H81" s="335" t="s">
        <v>1279</v>
      </c>
      <c r="I81" s="335" t="s">
        <v>1269</v>
      </c>
      <c r="J81" s="335">
        <v>15</v>
      </c>
      <c r="K81" s="325"/>
    </row>
    <row r="82" ht="15" customHeight="1">
      <c r="B82" s="334"/>
      <c r="C82" s="335" t="s">
        <v>1280</v>
      </c>
      <c r="D82" s="335"/>
      <c r="E82" s="335"/>
      <c r="F82" s="336" t="s">
        <v>1273</v>
      </c>
      <c r="G82" s="335"/>
      <c r="H82" s="335" t="s">
        <v>1281</v>
      </c>
      <c r="I82" s="335" t="s">
        <v>1269</v>
      </c>
      <c r="J82" s="335">
        <v>15</v>
      </c>
      <c r="K82" s="325"/>
    </row>
    <row r="83" ht="15" customHeight="1">
      <c r="B83" s="334"/>
      <c r="C83" s="335" t="s">
        <v>1282</v>
      </c>
      <c r="D83" s="335"/>
      <c r="E83" s="335"/>
      <c r="F83" s="336" t="s">
        <v>1273</v>
      </c>
      <c r="G83" s="335"/>
      <c r="H83" s="335" t="s">
        <v>1283</v>
      </c>
      <c r="I83" s="335" t="s">
        <v>1269</v>
      </c>
      <c r="J83" s="335">
        <v>20</v>
      </c>
      <c r="K83" s="325"/>
    </row>
    <row r="84" ht="15" customHeight="1">
      <c r="B84" s="334"/>
      <c r="C84" s="335" t="s">
        <v>1284</v>
      </c>
      <c r="D84" s="335"/>
      <c r="E84" s="335"/>
      <c r="F84" s="336" t="s">
        <v>1273</v>
      </c>
      <c r="G84" s="335"/>
      <c r="H84" s="335" t="s">
        <v>1285</v>
      </c>
      <c r="I84" s="335" t="s">
        <v>1269</v>
      </c>
      <c r="J84" s="335">
        <v>20</v>
      </c>
      <c r="K84" s="325"/>
    </row>
    <row r="85" ht="15" customHeight="1">
      <c r="B85" s="334"/>
      <c r="C85" s="312" t="s">
        <v>1286</v>
      </c>
      <c r="D85" s="312"/>
      <c r="E85" s="312"/>
      <c r="F85" s="333" t="s">
        <v>1273</v>
      </c>
      <c r="G85" s="332"/>
      <c r="H85" s="312" t="s">
        <v>1287</v>
      </c>
      <c r="I85" s="312" t="s">
        <v>1269</v>
      </c>
      <c r="J85" s="312">
        <v>50</v>
      </c>
      <c r="K85" s="325"/>
    </row>
    <row r="86" ht="15" customHeight="1">
      <c r="B86" s="334"/>
      <c r="C86" s="312" t="s">
        <v>1288</v>
      </c>
      <c r="D86" s="312"/>
      <c r="E86" s="312"/>
      <c r="F86" s="333" t="s">
        <v>1273</v>
      </c>
      <c r="G86" s="332"/>
      <c r="H86" s="312" t="s">
        <v>1289</v>
      </c>
      <c r="I86" s="312" t="s">
        <v>1269</v>
      </c>
      <c r="J86" s="312">
        <v>20</v>
      </c>
      <c r="K86" s="325"/>
    </row>
    <row r="87" ht="15" customHeight="1">
      <c r="B87" s="334"/>
      <c r="C87" s="312" t="s">
        <v>1290</v>
      </c>
      <c r="D87" s="312"/>
      <c r="E87" s="312"/>
      <c r="F87" s="333" t="s">
        <v>1273</v>
      </c>
      <c r="G87" s="332"/>
      <c r="H87" s="312" t="s">
        <v>1291</v>
      </c>
      <c r="I87" s="312" t="s">
        <v>1269</v>
      </c>
      <c r="J87" s="312">
        <v>20</v>
      </c>
      <c r="K87" s="325"/>
    </row>
    <row r="88" ht="15" customHeight="1">
      <c r="B88" s="334"/>
      <c r="C88" s="312" t="s">
        <v>1292</v>
      </c>
      <c r="D88" s="312"/>
      <c r="E88" s="312"/>
      <c r="F88" s="333" t="s">
        <v>1273</v>
      </c>
      <c r="G88" s="332"/>
      <c r="H88" s="312" t="s">
        <v>1293</v>
      </c>
      <c r="I88" s="312" t="s">
        <v>1269</v>
      </c>
      <c r="J88" s="312">
        <v>50</v>
      </c>
      <c r="K88" s="325"/>
    </row>
    <row r="89" ht="15" customHeight="1">
      <c r="B89" s="334"/>
      <c r="C89" s="312" t="s">
        <v>1294</v>
      </c>
      <c r="D89" s="312"/>
      <c r="E89" s="312"/>
      <c r="F89" s="333" t="s">
        <v>1273</v>
      </c>
      <c r="G89" s="332"/>
      <c r="H89" s="312" t="s">
        <v>1294</v>
      </c>
      <c r="I89" s="312" t="s">
        <v>1269</v>
      </c>
      <c r="J89" s="312">
        <v>50</v>
      </c>
      <c r="K89" s="325"/>
    </row>
    <row r="90" ht="15" customHeight="1">
      <c r="B90" s="334"/>
      <c r="C90" s="312" t="s">
        <v>149</v>
      </c>
      <c r="D90" s="312"/>
      <c r="E90" s="312"/>
      <c r="F90" s="333" t="s">
        <v>1273</v>
      </c>
      <c r="G90" s="332"/>
      <c r="H90" s="312" t="s">
        <v>1295</v>
      </c>
      <c r="I90" s="312" t="s">
        <v>1269</v>
      </c>
      <c r="J90" s="312">
        <v>255</v>
      </c>
      <c r="K90" s="325"/>
    </row>
    <row r="91" ht="15" customHeight="1">
      <c r="B91" s="334"/>
      <c r="C91" s="312" t="s">
        <v>1296</v>
      </c>
      <c r="D91" s="312"/>
      <c r="E91" s="312"/>
      <c r="F91" s="333" t="s">
        <v>1267</v>
      </c>
      <c r="G91" s="332"/>
      <c r="H91" s="312" t="s">
        <v>1297</v>
      </c>
      <c r="I91" s="312" t="s">
        <v>1298</v>
      </c>
      <c r="J91" s="312"/>
      <c r="K91" s="325"/>
    </row>
    <row r="92" ht="15" customHeight="1">
      <c r="B92" s="334"/>
      <c r="C92" s="312" t="s">
        <v>1299</v>
      </c>
      <c r="D92" s="312"/>
      <c r="E92" s="312"/>
      <c r="F92" s="333" t="s">
        <v>1267</v>
      </c>
      <c r="G92" s="332"/>
      <c r="H92" s="312" t="s">
        <v>1300</v>
      </c>
      <c r="I92" s="312" t="s">
        <v>1301</v>
      </c>
      <c r="J92" s="312"/>
      <c r="K92" s="325"/>
    </row>
    <row r="93" ht="15" customHeight="1">
      <c r="B93" s="334"/>
      <c r="C93" s="312" t="s">
        <v>1302</v>
      </c>
      <c r="D93" s="312"/>
      <c r="E93" s="312"/>
      <c r="F93" s="333" t="s">
        <v>1267</v>
      </c>
      <c r="G93" s="332"/>
      <c r="H93" s="312" t="s">
        <v>1302</v>
      </c>
      <c r="I93" s="312" t="s">
        <v>1301</v>
      </c>
      <c r="J93" s="312"/>
      <c r="K93" s="325"/>
    </row>
    <row r="94" ht="15" customHeight="1">
      <c r="B94" s="334"/>
      <c r="C94" s="312" t="s">
        <v>46</v>
      </c>
      <c r="D94" s="312"/>
      <c r="E94" s="312"/>
      <c r="F94" s="333" t="s">
        <v>1267</v>
      </c>
      <c r="G94" s="332"/>
      <c r="H94" s="312" t="s">
        <v>1303</v>
      </c>
      <c r="I94" s="312" t="s">
        <v>1301</v>
      </c>
      <c r="J94" s="312"/>
      <c r="K94" s="325"/>
    </row>
    <row r="95" ht="15" customHeight="1">
      <c r="B95" s="334"/>
      <c r="C95" s="312" t="s">
        <v>56</v>
      </c>
      <c r="D95" s="312"/>
      <c r="E95" s="312"/>
      <c r="F95" s="333" t="s">
        <v>1267</v>
      </c>
      <c r="G95" s="332"/>
      <c r="H95" s="312" t="s">
        <v>1304</v>
      </c>
      <c r="I95" s="312" t="s">
        <v>1301</v>
      </c>
      <c r="J95" s="312"/>
      <c r="K95" s="325"/>
    </row>
    <row r="96" ht="15" customHeight="1">
      <c r="B96" s="337"/>
      <c r="C96" s="338"/>
      <c r="D96" s="338"/>
      <c r="E96" s="338"/>
      <c r="F96" s="338"/>
      <c r="G96" s="338"/>
      <c r="H96" s="338"/>
      <c r="I96" s="338"/>
      <c r="J96" s="338"/>
      <c r="K96" s="339"/>
    </row>
    <row r="97" ht="18.75" customHeight="1">
      <c r="B97" s="340"/>
      <c r="C97" s="341"/>
      <c r="D97" s="341"/>
      <c r="E97" s="341"/>
      <c r="F97" s="341"/>
      <c r="G97" s="341"/>
      <c r="H97" s="341"/>
      <c r="I97" s="341"/>
      <c r="J97" s="341"/>
      <c r="K97" s="340"/>
    </row>
    <row r="98" ht="18.75" customHeight="1">
      <c r="B98" s="319"/>
      <c r="C98" s="319"/>
      <c r="D98" s="319"/>
      <c r="E98" s="319"/>
      <c r="F98" s="319"/>
      <c r="G98" s="319"/>
      <c r="H98" s="319"/>
      <c r="I98" s="319"/>
      <c r="J98" s="319"/>
      <c r="K98" s="319"/>
    </row>
    <row r="99" ht="7.5" customHeight="1">
      <c r="B99" s="320"/>
      <c r="C99" s="321"/>
      <c r="D99" s="321"/>
      <c r="E99" s="321"/>
      <c r="F99" s="321"/>
      <c r="G99" s="321"/>
      <c r="H99" s="321"/>
      <c r="I99" s="321"/>
      <c r="J99" s="321"/>
      <c r="K99" s="322"/>
    </row>
    <row r="100" ht="45" customHeight="1">
      <c r="B100" s="323"/>
      <c r="C100" s="324" t="s">
        <v>1305</v>
      </c>
      <c r="D100" s="324"/>
      <c r="E100" s="324"/>
      <c r="F100" s="324"/>
      <c r="G100" s="324"/>
      <c r="H100" s="324"/>
      <c r="I100" s="324"/>
      <c r="J100" s="324"/>
      <c r="K100" s="325"/>
    </row>
    <row r="101" ht="17.25" customHeight="1">
      <c r="B101" s="323"/>
      <c r="C101" s="326" t="s">
        <v>1261</v>
      </c>
      <c r="D101" s="326"/>
      <c r="E101" s="326"/>
      <c r="F101" s="326" t="s">
        <v>1262</v>
      </c>
      <c r="G101" s="327"/>
      <c r="H101" s="326" t="s">
        <v>144</v>
      </c>
      <c r="I101" s="326" t="s">
        <v>65</v>
      </c>
      <c r="J101" s="326" t="s">
        <v>1263</v>
      </c>
      <c r="K101" s="325"/>
    </row>
    <row r="102" ht="17.25" customHeight="1">
      <c r="B102" s="323"/>
      <c r="C102" s="328" t="s">
        <v>1264</v>
      </c>
      <c r="D102" s="328"/>
      <c r="E102" s="328"/>
      <c r="F102" s="329" t="s">
        <v>1265</v>
      </c>
      <c r="G102" s="330"/>
      <c r="H102" s="328"/>
      <c r="I102" s="328"/>
      <c r="J102" s="328" t="s">
        <v>1266</v>
      </c>
      <c r="K102" s="325"/>
    </row>
    <row r="103" ht="5.25" customHeight="1">
      <c r="B103" s="323"/>
      <c r="C103" s="326"/>
      <c r="D103" s="326"/>
      <c r="E103" s="326"/>
      <c r="F103" s="326"/>
      <c r="G103" s="342"/>
      <c r="H103" s="326"/>
      <c r="I103" s="326"/>
      <c r="J103" s="326"/>
      <c r="K103" s="325"/>
    </row>
    <row r="104" ht="15" customHeight="1">
      <c r="B104" s="323"/>
      <c r="C104" s="312" t="s">
        <v>61</v>
      </c>
      <c r="D104" s="331"/>
      <c r="E104" s="331"/>
      <c r="F104" s="333" t="s">
        <v>1267</v>
      </c>
      <c r="G104" s="342"/>
      <c r="H104" s="312" t="s">
        <v>1306</v>
      </c>
      <c r="I104" s="312" t="s">
        <v>1269</v>
      </c>
      <c r="J104" s="312">
        <v>20</v>
      </c>
      <c r="K104" s="325"/>
    </row>
    <row r="105" ht="15" customHeight="1">
      <c r="B105" s="323"/>
      <c r="C105" s="312" t="s">
        <v>1270</v>
      </c>
      <c r="D105" s="312"/>
      <c r="E105" s="312"/>
      <c r="F105" s="333" t="s">
        <v>1267</v>
      </c>
      <c r="G105" s="312"/>
      <c r="H105" s="312" t="s">
        <v>1306</v>
      </c>
      <c r="I105" s="312" t="s">
        <v>1269</v>
      </c>
      <c r="J105" s="312">
        <v>120</v>
      </c>
      <c r="K105" s="325"/>
    </row>
    <row r="106" ht="15" customHeight="1">
      <c r="B106" s="334"/>
      <c r="C106" s="312" t="s">
        <v>1272</v>
      </c>
      <c r="D106" s="312"/>
      <c r="E106" s="312"/>
      <c r="F106" s="333" t="s">
        <v>1273</v>
      </c>
      <c r="G106" s="312"/>
      <c r="H106" s="312" t="s">
        <v>1306</v>
      </c>
      <c r="I106" s="312" t="s">
        <v>1269</v>
      </c>
      <c r="J106" s="312">
        <v>50</v>
      </c>
      <c r="K106" s="325"/>
    </row>
    <row r="107" ht="15" customHeight="1">
      <c r="B107" s="334"/>
      <c r="C107" s="312" t="s">
        <v>1275</v>
      </c>
      <c r="D107" s="312"/>
      <c r="E107" s="312"/>
      <c r="F107" s="333" t="s">
        <v>1267</v>
      </c>
      <c r="G107" s="312"/>
      <c r="H107" s="312" t="s">
        <v>1306</v>
      </c>
      <c r="I107" s="312" t="s">
        <v>1277</v>
      </c>
      <c r="J107" s="312"/>
      <c r="K107" s="325"/>
    </row>
    <row r="108" ht="15" customHeight="1">
      <c r="B108" s="334"/>
      <c r="C108" s="312" t="s">
        <v>1286</v>
      </c>
      <c r="D108" s="312"/>
      <c r="E108" s="312"/>
      <c r="F108" s="333" t="s">
        <v>1273</v>
      </c>
      <c r="G108" s="312"/>
      <c r="H108" s="312" t="s">
        <v>1306</v>
      </c>
      <c r="I108" s="312" t="s">
        <v>1269</v>
      </c>
      <c r="J108" s="312">
        <v>50</v>
      </c>
      <c r="K108" s="325"/>
    </row>
    <row r="109" ht="15" customHeight="1">
      <c r="B109" s="334"/>
      <c r="C109" s="312" t="s">
        <v>1294</v>
      </c>
      <c r="D109" s="312"/>
      <c r="E109" s="312"/>
      <c r="F109" s="333" t="s">
        <v>1273</v>
      </c>
      <c r="G109" s="312"/>
      <c r="H109" s="312" t="s">
        <v>1306</v>
      </c>
      <c r="I109" s="312" t="s">
        <v>1269</v>
      </c>
      <c r="J109" s="312">
        <v>50</v>
      </c>
      <c r="K109" s="325"/>
    </row>
    <row r="110" ht="15" customHeight="1">
      <c r="B110" s="334"/>
      <c r="C110" s="312" t="s">
        <v>1292</v>
      </c>
      <c r="D110" s="312"/>
      <c r="E110" s="312"/>
      <c r="F110" s="333" t="s">
        <v>1273</v>
      </c>
      <c r="G110" s="312"/>
      <c r="H110" s="312" t="s">
        <v>1306</v>
      </c>
      <c r="I110" s="312" t="s">
        <v>1269</v>
      </c>
      <c r="J110" s="312">
        <v>50</v>
      </c>
      <c r="K110" s="325"/>
    </row>
    <row r="111" ht="15" customHeight="1">
      <c r="B111" s="334"/>
      <c r="C111" s="312" t="s">
        <v>61</v>
      </c>
      <c r="D111" s="312"/>
      <c r="E111" s="312"/>
      <c r="F111" s="333" t="s">
        <v>1267</v>
      </c>
      <c r="G111" s="312"/>
      <c r="H111" s="312" t="s">
        <v>1307</v>
      </c>
      <c r="I111" s="312" t="s">
        <v>1269</v>
      </c>
      <c r="J111" s="312">
        <v>20</v>
      </c>
      <c r="K111" s="325"/>
    </row>
    <row r="112" ht="15" customHeight="1">
      <c r="B112" s="334"/>
      <c r="C112" s="312" t="s">
        <v>1308</v>
      </c>
      <c r="D112" s="312"/>
      <c r="E112" s="312"/>
      <c r="F112" s="333" t="s">
        <v>1267</v>
      </c>
      <c r="G112" s="312"/>
      <c r="H112" s="312" t="s">
        <v>1309</v>
      </c>
      <c r="I112" s="312" t="s">
        <v>1269</v>
      </c>
      <c r="J112" s="312">
        <v>120</v>
      </c>
      <c r="K112" s="325"/>
    </row>
    <row r="113" ht="15" customHeight="1">
      <c r="B113" s="334"/>
      <c r="C113" s="312" t="s">
        <v>46</v>
      </c>
      <c r="D113" s="312"/>
      <c r="E113" s="312"/>
      <c r="F113" s="333" t="s">
        <v>1267</v>
      </c>
      <c r="G113" s="312"/>
      <c r="H113" s="312" t="s">
        <v>1310</v>
      </c>
      <c r="I113" s="312" t="s">
        <v>1301</v>
      </c>
      <c r="J113" s="312"/>
      <c r="K113" s="325"/>
    </row>
    <row r="114" ht="15" customHeight="1">
      <c r="B114" s="334"/>
      <c r="C114" s="312" t="s">
        <v>56</v>
      </c>
      <c r="D114" s="312"/>
      <c r="E114" s="312"/>
      <c r="F114" s="333" t="s">
        <v>1267</v>
      </c>
      <c r="G114" s="312"/>
      <c r="H114" s="312" t="s">
        <v>1311</v>
      </c>
      <c r="I114" s="312" t="s">
        <v>1301</v>
      </c>
      <c r="J114" s="312"/>
      <c r="K114" s="325"/>
    </row>
    <row r="115" ht="15" customHeight="1">
      <c r="B115" s="334"/>
      <c r="C115" s="312" t="s">
        <v>65</v>
      </c>
      <c r="D115" s="312"/>
      <c r="E115" s="312"/>
      <c r="F115" s="333" t="s">
        <v>1267</v>
      </c>
      <c r="G115" s="312"/>
      <c r="H115" s="312" t="s">
        <v>1312</v>
      </c>
      <c r="I115" s="312" t="s">
        <v>1313</v>
      </c>
      <c r="J115" s="312"/>
      <c r="K115" s="325"/>
    </row>
    <row r="116" ht="15" customHeight="1">
      <c r="B116" s="337"/>
      <c r="C116" s="343"/>
      <c r="D116" s="343"/>
      <c r="E116" s="343"/>
      <c r="F116" s="343"/>
      <c r="G116" s="343"/>
      <c r="H116" s="343"/>
      <c r="I116" s="343"/>
      <c r="J116" s="343"/>
      <c r="K116" s="339"/>
    </row>
    <row r="117" ht="18.75" customHeight="1">
      <c r="B117" s="344"/>
      <c r="C117" s="308"/>
      <c r="D117" s="308"/>
      <c r="E117" s="308"/>
      <c r="F117" s="345"/>
      <c r="G117" s="308"/>
      <c r="H117" s="308"/>
      <c r="I117" s="308"/>
      <c r="J117" s="308"/>
      <c r="K117" s="344"/>
    </row>
    <row r="118" ht="18.75" customHeight="1">
      <c r="B118" s="319"/>
      <c r="C118" s="319"/>
      <c r="D118" s="319"/>
      <c r="E118" s="319"/>
      <c r="F118" s="319"/>
      <c r="G118" s="319"/>
      <c r="H118" s="319"/>
      <c r="I118" s="319"/>
      <c r="J118" s="319"/>
      <c r="K118" s="319"/>
    </row>
    <row r="119" ht="7.5" customHeight="1">
      <c r="B119" s="346"/>
      <c r="C119" s="347"/>
      <c r="D119" s="347"/>
      <c r="E119" s="347"/>
      <c r="F119" s="347"/>
      <c r="G119" s="347"/>
      <c r="H119" s="347"/>
      <c r="I119" s="347"/>
      <c r="J119" s="347"/>
      <c r="K119" s="348"/>
    </row>
    <row r="120" ht="45" customHeight="1">
      <c r="B120" s="349"/>
      <c r="C120" s="302" t="s">
        <v>1314</v>
      </c>
      <c r="D120" s="302"/>
      <c r="E120" s="302"/>
      <c r="F120" s="302"/>
      <c r="G120" s="302"/>
      <c r="H120" s="302"/>
      <c r="I120" s="302"/>
      <c r="J120" s="302"/>
      <c r="K120" s="350"/>
    </row>
    <row r="121" ht="17.25" customHeight="1">
      <c r="B121" s="351"/>
      <c r="C121" s="326" t="s">
        <v>1261</v>
      </c>
      <c r="D121" s="326"/>
      <c r="E121" s="326"/>
      <c r="F121" s="326" t="s">
        <v>1262</v>
      </c>
      <c r="G121" s="327"/>
      <c r="H121" s="326" t="s">
        <v>144</v>
      </c>
      <c r="I121" s="326" t="s">
        <v>65</v>
      </c>
      <c r="J121" s="326" t="s">
        <v>1263</v>
      </c>
      <c r="K121" s="352"/>
    </row>
    <row r="122" ht="17.25" customHeight="1">
      <c r="B122" s="351"/>
      <c r="C122" s="328" t="s">
        <v>1264</v>
      </c>
      <c r="D122" s="328"/>
      <c r="E122" s="328"/>
      <c r="F122" s="329" t="s">
        <v>1265</v>
      </c>
      <c r="G122" s="330"/>
      <c r="H122" s="328"/>
      <c r="I122" s="328"/>
      <c r="J122" s="328" t="s">
        <v>1266</v>
      </c>
      <c r="K122" s="352"/>
    </row>
    <row r="123" ht="5.25" customHeight="1">
      <c r="B123" s="353"/>
      <c r="C123" s="331"/>
      <c r="D123" s="331"/>
      <c r="E123" s="331"/>
      <c r="F123" s="331"/>
      <c r="G123" s="312"/>
      <c r="H123" s="331"/>
      <c r="I123" s="331"/>
      <c r="J123" s="331"/>
      <c r="K123" s="354"/>
    </row>
    <row r="124" ht="15" customHeight="1">
      <c r="B124" s="353"/>
      <c r="C124" s="312" t="s">
        <v>1270</v>
      </c>
      <c r="D124" s="331"/>
      <c r="E124" s="331"/>
      <c r="F124" s="333" t="s">
        <v>1267</v>
      </c>
      <c r="G124" s="312"/>
      <c r="H124" s="312" t="s">
        <v>1306</v>
      </c>
      <c r="I124" s="312" t="s">
        <v>1269</v>
      </c>
      <c r="J124" s="312">
        <v>120</v>
      </c>
      <c r="K124" s="355"/>
    </row>
    <row r="125" ht="15" customHeight="1">
      <c r="B125" s="353"/>
      <c r="C125" s="312" t="s">
        <v>1315</v>
      </c>
      <c r="D125" s="312"/>
      <c r="E125" s="312"/>
      <c r="F125" s="333" t="s">
        <v>1267</v>
      </c>
      <c r="G125" s="312"/>
      <c r="H125" s="312" t="s">
        <v>1316</v>
      </c>
      <c r="I125" s="312" t="s">
        <v>1269</v>
      </c>
      <c r="J125" s="312" t="s">
        <v>1317</v>
      </c>
      <c r="K125" s="355"/>
    </row>
    <row r="126" ht="15" customHeight="1">
      <c r="B126" s="353"/>
      <c r="C126" s="312" t="s">
        <v>1216</v>
      </c>
      <c r="D126" s="312"/>
      <c r="E126" s="312"/>
      <c r="F126" s="333" t="s">
        <v>1267</v>
      </c>
      <c r="G126" s="312"/>
      <c r="H126" s="312" t="s">
        <v>1318</v>
      </c>
      <c r="I126" s="312" t="s">
        <v>1269</v>
      </c>
      <c r="J126" s="312" t="s">
        <v>1317</v>
      </c>
      <c r="K126" s="355"/>
    </row>
    <row r="127" ht="15" customHeight="1">
      <c r="B127" s="353"/>
      <c r="C127" s="312" t="s">
        <v>1278</v>
      </c>
      <c r="D127" s="312"/>
      <c r="E127" s="312"/>
      <c r="F127" s="333" t="s">
        <v>1273</v>
      </c>
      <c r="G127" s="312"/>
      <c r="H127" s="312" t="s">
        <v>1279</v>
      </c>
      <c r="I127" s="312" t="s">
        <v>1269</v>
      </c>
      <c r="J127" s="312">
        <v>15</v>
      </c>
      <c r="K127" s="355"/>
    </row>
    <row r="128" ht="15" customHeight="1">
      <c r="B128" s="353"/>
      <c r="C128" s="335" t="s">
        <v>1280</v>
      </c>
      <c r="D128" s="335"/>
      <c r="E128" s="335"/>
      <c r="F128" s="336" t="s">
        <v>1273</v>
      </c>
      <c r="G128" s="335"/>
      <c r="H128" s="335" t="s">
        <v>1281</v>
      </c>
      <c r="I128" s="335" t="s">
        <v>1269</v>
      </c>
      <c r="J128" s="335">
        <v>15</v>
      </c>
      <c r="K128" s="355"/>
    </row>
    <row r="129" ht="15" customHeight="1">
      <c r="B129" s="353"/>
      <c r="C129" s="335" t="s">
        <v>1282</v>
      </c>
      <c r="D129" s="335"/>
      <c r="E129" s="335"/>
      <c r="F129" s="336" t="s">
        <v>1273</v>
      </c>
      <c r="G129" s="335"/>
      <c r="H129" s="335" t="s">
        <v>1283</v>
      </c>
      <c r="I129" s="335" t="s">
        <v>1269</v>
      </c>
      <c r="J129" s="335">
        <v>20</v>
      </c>
      <c r="K129" s="355"/>
    </row>
    <row r="130" ht="15" customHeight="1">
      <c r="B130" s="353"/>
      <c r="C130" s="335" t="s">
        <v>1284</v>
      </c>
      <c r="D130" s="335"/>
      <c r="E130" s="335"/>
      <c r="F130" s="336" t="s">
        <v>1273</v>
      </c>
      <c r="G130" s="335"/>
      <c r="H130" s="335" t="s">
        <v>1285</v>
      </c>
      <c r="I130" s="335" t="s">
        <v>1269</v>
      </c>
      <c r="J130" s="335">
        <v>20</v>
      </c>
      <c r="K130" s="355"/>
    </row>
    <row r="131" ht="15" customHeight="1">
      <c r="B131" s="353"/>
      <c r="C131" s="312" t="s">
        <v>1272</v>
      </c>
      <c r="D131" s="312"/>
      <c r="E131" s="312"/>
      <c r="F131" s="333" t="s">
        <v>1273</v>
      </c>
      <c r="G131" s="312"/>
      <c r="H131" s="312" t="s">
        <v>1306</v>
      </c>
      <c r="I131" s="312" t="s">
        <v>1269</v>
      </c>
      <c r="J131" s="312">
        <v>50</v>
      </c>
      <c r="K131" s="355"/>
    </row>
    <row r="132" ht="15" customHeight="1">
      <c r="B132" s="353"/>
      <c r="C132" s="312" t="s">
        <v>1286</v>
      </c>
      <c r="D132" s="312"/>
      <c r="E132" s="312"/>
      <c r="F132" s="333" t="s">
        <v>1273</v>
      </c>
      <c r="G132" s="312"/>
      <c r="H132" s="312" t="s">
        <v>1306</v>
      </c>
      <c r="I132" s="312" t="s">
        <v>1269</v>
      </c>
      <c r="J132" s="312">
        <v>50</v>
      </c>
      <c r="K132" s="355"/>
    </row>
    <row r="133" ht="15" customHeight="1">
      <c r="B133" s="353"/>
      <c r="C133" s="312" t="s">
        <v>1292</v>
      </c>
      <c r="D133" s="312"/>
      <c r="E133" s="312"/>
      <c r="F133" s="333" t="s">
        <v>1273</v>
      </c>
      <c r="G133" s="312"/>
      <c r="H133" s="312" t="s">
        <v>1306</v>
      </c>
      <c r="I133" s="312" t="s">
        <v>1269</v>
      </c>
      <c r="J133" s="312">
        <v>50</v>
      </c>
      <c r="K133" s="355"/>
    </row>
    <row r="134" ht="15" customHeight="1">
      <c r="B134" s="353"/>
      <c r="C134" s="312" t="s">
        <v>1294</v>
      </c>
      <c r="D134" s="312"/>
      <c r="E134" s="312"/>
      <c r="F134" s="333" t="s">
        <v>1273</v>
      </c>
      <c r="G134" s="312"/>
      <c r="H134" s="312" t="s">
        <v>1306</v>
      </c>
      <c r="I134" s="312" t="s">
        <v>1269</v>
      </c>
      <c r="J134" s="312">
        <v>50</v>
      </c>
      <c r="K134" s="355"/>
    </row>
    <row r="135" ht="15" customHeight="1">
      <c r="B135" s="353"/>
      <c r="C135" s="312" t="s">
        <v>149</v>
      </c>
      <c r="D135" s="312"/>
      <c r="E135" s="312"/>
      <c r="F135" s="333" t="s">
        <v>1273</v>
      </c>
      <c r="G135" s="312"/>
      <c r="H135" s="312" t="s">
        <v>1319</v>
      </c>
      <c r="I135" s="312" t="s">
        <v>1269</v>
      </c>
      <c r="J135" s="312">
        <v>255</v>
      </c>
      <c r="K135" s="355"/>
    </row>
    <row r="136" ht="15" customHeight="1">
      <c r="B136" s="353"/>
      <c r="C136" s="312" t="s">
        <v>1296</v>
      </c>
      <c r="D136" s="312"/>
      <c r="E136" s="312"/>
      <c r="F136" s="333" t="s">
        <v>1267</v>
      </c>
      <c r="G136" s="312"/>
      <c r="H136" s="312" t="s">
        <v>1320</v>
      </c>
      <c r="I136" s="312" t="s">
        <v>1298</v>
      </c>
      <c r="J136" s="312"/>
      <c r="K136" s="355"/>
    </row>
    <row r="137" ht="15" customHeight="1">
      <c r="B137" s="353"/>
      <c r="C137" s="312" t="s">
        <v>1299</v>
      </c>
      <c r="D137" s="312"/>
      <c r="E137" s="312"/>
      <c r="F137" s="333" t="s">
        <v>1267</v>
      </c>
      <c r="G137" s="312"/>
      <c r="H137" s="312" t="s">
        <v>1321</v>
      </c>
      <c r="I137" s="312" t="s">
        <v>1301</v>
      </c>
      <c r="J137" s="312"/>
      <c r="K137" s="355"/>
    </row>
    <row r="138" ht="15" customHeight="1">
      <c r="B138" s="353"/>
      <c r="C138" s="312" t="s">
        <v>1302</v>
      </c>
      <c r="D138" s="312"/>
      <c r="E138" s="312"/>
      <c r="F138" s="333" t="s">
        <v>1267</v>
      </c>
      <c r="G138" s="312"/>
      <c r="H138" s="312" t="s">
        <v>1302</v>
      </c>
      <c r="I138" s="312" t="s">
        <v>1301</v>
      </c>
      <c r="J138" s="312"/>
      <c r="K138" s="355"/>
    </row>
    <row r="139" ht="15" customHeight="1">
      <c r="B139" s="353"/>
      <c r="C139" s="312" t="s">
        <v>46</v>
      </c>
      <c r="D139" s="312"/>
      <c r="E139" s="312"/>
      <c r="F139" s="333" t="s">
        <v>1267</v>
      </c>
      <c r="G139" s="312"/>
      <c r="H139" s="312" t="s">
        <v>1322</v>
      </c>
      <c r="I139" s="312" t="s">
        <v>1301</v>
      </c>
      <c r="J139" s="312"/>
      <c r="K139" s="355"/>
    </row>
    <row r="140" ht="15" customHeight="1">
      <c r="B140" s="353"/>
      <c r="C140" s="312" t="s">
        <v>1323</v>
      </c>
      <c r="D140" s="312"/>
      <c r="E140" s="312"/>
      <c r="F140" s="333" t="s">
        <v>1267</v>
      </c>
      <c r="G140" s="312"/>
      <c r="H140" s="312" t="s">
        <v>1324</v>
      </c>
      <c r="I140" s="312" t="s">
        <v>1301</v>
      </c>
      <c r="J140" s="312"/>
      <c r="K140" s="355"/>
    </row>
    <row r="141" ht="15" customHeight="1">
      <c r="B141" s="356"/>
      <c r="C141" s="357"/>
      <c r="D141" s="357"/>
      <c r="E141" s="357"/>
      <c r="F141" s="357"/>
      <c r="G141" s="357"/>
      <c r="H141" s="357"/>
      <c r="I141" s="357"/>
      <c r="J141" s="357"/>
      <c r="K141" s="358"/>
    </row>
    <row r="142" ht="18.75" customHeight="1">
      <c r="B142" s="308"/>
      <c r="C142" s="308"/>
      <c r="D142" s="308"/>
      <c r="E142" s="308"/>
      <c r="F142" s="345"/>
      <c r="G142" s="308"/>
      <c r="H142" s="308"/>
      <c r="I142" s="308"/>
      <c r="J142" s="308"/>
      <c r="K142" s="308"/>
    </row>
    <row r="143" ht="18.75" customHeight="1">
      <c r="B143" s="319"/>
      <c r="C143" s="319"/>
      <c r="D143" s="319"/>
      <c r="E143" s="319"/>
      <c r="F143" s="319"/>
      <c r="G143" s="319"/>
      <c r="H143" s="319"/>
      <c r="I143" s="319"/>
      <c r="J143" s="319"/>
      <c r="K143" s="319"/>
    </row>
    <row r="144" ht="7.5" customHeight="1">
      <c r="B144" s="320"/>
      <c r="C144" s="321"/>
      <c r="D144" s="321"/>
      <c r="E144" s="321"/>
      <c r="F144" s="321"/>
      <c r="G144" s="321"/>
      <c r="H144" s="321"/>
      <c r="I144" s="321"/>
      <c r="J144" s="321"/>
      <c r="K144" s="322"/>
    </row>
    <row r="145" ht="45" customHeight="1">
      <c r="B145" s="323"/>
      <c r="C145" s="324" t="s">
        <v>1325</v>
      </c>
      <c r="D145" s="324"/>
      <c r="E145" s="324"/>
      <c r="F145" s="324"/>
      <c r="G145" s="324"/>
      <c r="H145" s="324"/>
      <c r="I145" s="324"/>
      <c r="J145" s="324"/>
      <c r="K145" s="325"/>
    </row>
    <row r="146" ht="17.25" customHeight="1">
      <c r="B146" s="323"/>
      <c r="C146" s="326" t="s">
        <v>1261</v>
      </c>
      <c r="D146" s="326"/>
      <c r="E146" s="326"/>
      <c r="F146" s="326" t="s">
        <v>1262</v>
      </c>
      <c r="G146" s="327"/>
      <c r="H146" s="326" t="s">
        <v>144</v>
      </c>
      <c r="I146" s="326" t="s">
        <v>65</v>
      </c>
      <c r="J146" s="326" t="s">
        <v>1263</v>
      </c>
      <c r="K146" s="325"/>
    </row>
    <row r="147" ht="17.25" customHeight="1">
      <c r="B147" s="323"/>
      <c r="C147" s="328" t="s">
        <v>1264</v>
      </c>
      <c r="D147" s="328"/>
      <c r="E147" s="328"/>
      <c r="F147" s="329" t="s">
        <v>1265</v>
      </c>
      <c r="G147" s="330"/>
      <c r="H147" s="328"/>
      <c r="I147" s="328"/>
      <c r="J147" s="328" t="s">
        <v>1266</v>
      </c>
      <c r="K147" s="325"/>
    </row>
    <row r="148" ht="5.25" customHeight="1">
      <c r="B148" s="334"/>
      <c r="C148" s="331"/>
      <c r="D148" s="331"/>
      <c r="E148" s="331"/>
      <c r="F148" s="331"/>
      <c r="G148" s="332"/>
      <c r="H148" s="331"/>
      <c r="I148" s="331"/>
      <c r="J148" s="331"/>
      <c r="K148" s="355"/>
    </row>
    <row r="149" ht="15" customHeight="1">
      <c r="B149" s="334"/>
      <c r="C149" s="359" t="s">
        <v>1270</v>
      </c>
      <c r="D149" s="312"/>
      <c r="E149" s="312"/>
      <c r="F149" s="360" t="s">
        <v>1267</v>
      </c>
      <c r="G149" s="312"/>
      <c r="H149" s="359" t="s">
        <v>1306</v>
      </c>
      <c r="I149" s="359" t="s">
        <v>1269</v>
      </c>
      <c r="J149" s="359">
        <v>120</v>
      </c>
      <c r="K149" s="355"/>
    </row>
    <row r="150" ht="15" customHeight="1">
      <c r="B150" s="334"/>
      <c r="C150" s="359" t="s">
        <v>1315</v>
      </c>
      <c r="D150" s="312"/>
      <c r="E150" s="312"/>
      <c r="F150" s="360" t="s">
        <v>1267</v>
      </c>
      <c r="G150" s="312"/>
      <c r="H150" s="359" t="s">
        <v>1326</v>
      </c>
      <c r="I150" s="359" t="s">
        <v>1269</v>
      </c>
      <c r="J150" s="359" t="s">
        <v>1317</v>
      </c>
      <c r="K150" s="355"/>
    </row>
    <row r="151" ht="15" customHeight="1">
      <c r="B151" s="334"/>
      <c r="C151" s="359" t="s">
        <v>1216</v>
      </c>
      <c r="D151" s="312"/>
      <c r="E151" s="312"/>
      <c r="F151" s="360" t="s">
        <v>1267</v>
      </c>
      <c r="G151" s="312"/>
      <c r="H151" s="359" t="s">
        <v>1327</v>
      </c>
      <c r="I151" s="359" t="s">
        <v>1269</v>
      </c>
      <c r="J151" s="359" t="s">
        <v>1317</v>
      </c>
      <c r="K151" s="355"/>
    </row>
    <row r="152" ht="15" customHeight="1">
      <c r="B152" s="334"/>
      <c r="C152" s="359" t="s">
        <v>1272</v>
      </c>
      <c r="D152" s="312"/>
      <c r="E152" s="312"/>
      <c r="F152" s="360" t="s">
        <v>1273</v>
      </c>
      <c r="G152" s="312"/>
      <c r="H152" s="359" t="s">
        <v>1306</v>
      </c>
      <c r="I152" s="359" t="s">
        <v>1269</v>
      </c>
      <c r="J152" s="359">
        <v>50</v>
      </c>
      <c r="K152" s="355"/>
    </row>
    <row r="153" ht="15" customHeight="1">
      <c r="B153" s="334"/>
      <c r="C153" s="359" t="s">
        <v>1275</v>
      </c>
      <c r="D153" s="312"/>
      <c r="E153" s="312"/>
      <c r="F153" s="360" t="s">
        <v>1267</v>
      </c>
      <c r="G153" s="312"/>
      <c r="H153" s="359" t="s">
        <v>1306</v>
      </c>
      <c r="I153" s="359" t="s">
        <v>1277</v>
      </c>
      <c r="J153" s="359"/>
      <c r="K153" s="355"/>
    </row>
    <row r="154" ht="15" customHeight="1">
      <c r="B154" s="334"/>
      <c r="C154" s="359" t="s">
        <v>1286</v>
      </c>
      <c r="D154" s="312"/>
      <c r="E154" s="312"/>
      <c r="F154" s="360" t="s">
        <v>1273</v>
      </c>
      <c r="G154" s="312"/>
      <c r="H154" s="359" t="s">
        <v>1306</v>
      </c>
      <c r="I154" s="359" t="s">
        <v>1269</v>
      </c>
      <c r="J154" s="359">
        <v>50</v>
      </c>
      <c r="K154" s="355"/>
    </row>
    <row r="155" ht="15" customHeight="1">
      <c r="B155" s="334"/>
      <c r="C155" s="359" t="s">
        <v>1294</v>
      </c>
      <c r="D155" s="312"/>
      <c r="E155" s="312"/>
      <c r="F155" s="360" t="s">
        <v>1273</v>
      </c>
      <c r="G155" s="312"/>
      <c r="H155" s="359" t="s">
        <v>1306</v>
      </c>
      <c r="I155" s="359" t="s">
        <v>1269</v>
      </c>
      <c r="J155" s="359">
        <v>50</v>
      </c>
      <c r="K155" s="355"/>
    </row>
    <row r="156" ht="15" customHeight="1">
      <c r="B156" s="334"/>
      <c r="C156" s="359" t="s">
        <v>1292</v>
      </c>
      <c r="D156" s="312"/>
      <c r="E156" s="312"/>
      <c r="F156" s="360" t="s">
        <v>1273</v>
      </c>
      <c r="G156" s="312"/>
      <c r="H156" s="359" t="s">
        <v>1306</v>
      </c>
      <c r="I156" s="359" t="s">
        <v>1269</v>
      </c>
      <c r="J156" s="359">
        <v>50</v>
      </c>
      <c r="K156" s="355"/>
    </row>
    <row r="157" ht="15" customHeight="1">
      <c r="B157" s="334"/>
      <c r="C157" s="359" t="s">
        <v>129</v>
      </c>
      <c r="D157" s="312"/>
      <c r="E157" s="312"/>
      <c r="F157" s="360" t="s">
        <v>1267</v>
      </c>
      <c r="G157" s="312"/>
      <c r="H157" s="359" t="s">
        <v>1328</v>
      </c>
      <c r="I157" s="359" t="s">
        <v>1269</v>
      </c>
      <c r="J157" s="359" t="s">
        <v>1329</v>
      </c>
      <c r="K157" s="355"/>
    </row>
    <row r="158" ht="15" customHeight="1">
      <c r="B158" s="334"/>
      <c r="C158" s="359" t="s">
        <v>1330</v>
      </c>
      <c r="D158" s="312"/>
      <c r="E158" s="312"/>
      <c r="F158" s="360" t="s">
        <v>1267</v>
      </c>
      <c r="G158" s="312"/>
      <c r="H158" s="359" t="s">
        <v>1331</v>
      </c>
      <c r="I158" s="359" t="s">
        <v>1301</v>
      </c>
      <c r="J158" s="359"/>
      <c r="K158" s="355"/>
    </row>
    <row r="159" ht="15" customHeight="1">
      <c r="B159" s="361"/>
      <c r="C159" s="343"/>
      <c r="D159" s="343"/>
      <c r="E159" s="343"/>
      <c r="F159" s="343"/>
      <c r="G159" s="343"/>
      <c r="H159" s="343"/>
      <c r="I159" s="343"/>
      <c r="J159" s="343"/>
      <c r="K159" s="362"/>
    </row>
    <row r="160" ht="18.75" customHeight="1">
      <c r="B160" s="308"/>
      <c r="C160" s="312"/>
      <c r="D160" s="312"/>
      <c r="E160" s="312"/>
      <c r="F160" s="333"/>
      <c r="G160" s="312"/>
      <c r="H160" s="312"/>
      <c r="I160" s="312"/>
      <c r="J160" s="312"/>
      <c r="K160" s="308"/>
    </row>
    <row r="161" ht="18.75" customHeight="1">
      <c r="B161" s="319"/>
      <c r="C161" s="319"/>
      <c r="D161" s="319"/>
      <c r="E161" s="319"/>
      <c r="F161" s="319"/>
      <c r="G161" s="319"/>
      <c r="H161" s="319"/>
      <c r="I161" s="319"/>
      <c r="J161" s="319"/>
      <c r="K161" s="319"/>
    </row>
    <row r="162" ht="7.5" customHeight="1">
      <c r="B162" s="298"/>
      <c r="C162" s="299"/>
      <c r="D162" s="299"/>
      <c r="E162" s="299"/>
      <c r="F162" s="299"/>
      <c r="G162" s="299"/>
      <c r="H162" s="299"/>
      <c r="I162" s="299"/>
      <c r="J162" s="299"/>
      <c r="K162" s="300"/>
    </row>
    <row r="163" ht="45" customHeight="1">
      <c r="B163" s="301"/>
      <c r="C163" s="302" t="s">
        <v>1332</v>
      </c>
      <c r="D163" s="302"/>
      <c r="E163" s="302"/>
      <c r="F163" s="302"/>
      <c r="G163" s="302"/>
      <c r="H163" s="302"/>
      <c r="I163" s="302"/>
      <c r="J163" s="302"/>
      <c r="K163" s="303"/>
    </row>
    <row r="164" ht="17.25" customHeight="1">
      <c r="B164" s="301"/>
      <c r="C164" s="326" t="s">
        <v>1261</v>
      </c>
      <c r="D164" s="326"/>
      <c r="E164" s="326"/>
      <c r="F164" s="326" t="s">
        <v>1262</v>
      </c>
      <c r="G164" s="363"/>
      <c r="H164" s="364" t="s">
        <v>144</v>
      </c>
      <c r="I164" s="364" t="s">
        <v>65</v>
      </c>
      <c r="J164" s="326" t="s">
        <v>1263</v>
      </c>
      <c r="K164" s="303"/>
    </row>
    <row r="165" ht="17.25" customHeight="1">
      <c r="B165" s="304"/>
      <c r="C165" s="328" t="s">
        <v>1264</v>
      </c>
      <c r="D165" s="328"/>
      <c r="E165" s="328"/>
      <c r="F165" s="329" t="s">
        <v>1265</v>
      </c>
      <c r="G165" s="365"/>
      <c r="H165" s="366"/>
      <c r="I165" s="366"/>
      <c r="J165" s="328" t="s">
        <v>1266</v>
      </c>
      <c r="K165" s="306"/>
    </row>
    <row r="166" ht="5.25" customHeight="1">
      <c r="B166" s="334"/>
      <c r="C166" s="331"/>
      <c r="D166" s="331"/>
      <c r="E166" s="331"/>
      <c r="F166" s="331"/>
      <c r="G166" s="332"/>
      <c r="H166" s="331"/>
      <c r="I166" s="331"/>
      <c r="J166" s="331"/>
      <c r="K166" s="355"/>
    </row>
    <row r="167" ht="15" customHeight="1">
      <c r="B167" s="334"/>
      <c r="C167" s="312" t="s">
        <v>1270</v>
      </c>
      <c r="D167" s="312"/>
      <c r="E167" s="312"/>
      <c r="F167" s="333" t="s">
        <v>1267</v>
      </c>
      <c r="G167" s="312"/>
      <c r="H167" s="312" t="s">
        <v>1306</v>
      </c>
      <c r="I167" s="312" t="s">
        <v>1269</v>
      </c>
      <c r="J167" s="312">
        <v>120</v>
      </c>
      <c r="K167" s="355"/>
    </row>
    <row r="168" ht="15" customHeight="1">
      <c r="B168" s="334"/>
      <c r="C168" s="312" t="s">
        <v>1315</v>
      </c>
      <c r="D168" s="312"/>
      <c r="E168" s="312"/>
      <c r="F168" s="333" t="s">
        <v>1267</v>
      </c>
      <c r="G168" s="312"/>
      <c r="H168" s="312" t="s">
        <v>1316</v>
      </c>
      <c r="I168" s="312" t="s">
        <v>1269</v>
      </c>
      <c r="J168" s="312" t="s">
        <v>1317</v>
      </c>
      <c r="K168" s="355"/>
    </row>
    <row r="169" ht="15" customHeight="1">
      <c r="B169" s="334"/>
      <c r="C169" s="312" t="s">
        <v>1216</v>
      </c>
      <c r="D169" s="312"/>
      <c r="E169" s="312"/>
      <c r="F169" s="333" t="s">
        <v>1267</v>
      </c>
      <c r="G169" s="312"/>
      <c r="H169" s="312" t="s">
        <v>1333</v>
      </c>
      <c r="I169" s="312" t="s">
        <v>1269</v>
      </c>
      <c r="J169" s="312" t="s">
        <v>1317</v>
      </c>
      <c r="K169" s="355"/>
    </row>
    <row r="170" ht="15" customHeight="1">
      <c r="B170" s="334"/>
      <c r="C170" s="312" t="s">
        <v>1272</v>
      </c>
      <c r="D170" s="312"/>
      <c r="E170" s="312"/>
      <c r="F170" s="333" t="s">
        <v>1273</v>
      </c>
      <c r="G170" s="312"/>
      <c r="H170" s="312" t="s">
        <v>1333</v>
      </c>
      <c r="I170" s="312" t="s">
        <v>1269</v>
      </c>
      <c r="J170" s="312">
        <v>50</v>
      </c>
      <c r="K170" s="355"/>
    </row>
    <row r="171" ht="15" customHeight="1">
      <c r="B171" s="334"/>
      <c r="C171" s="312" t="s">
        <v>1275</v>
      </c>
      <c r="D171" s="312"/>
      <c r="E171" s="312"/>
      <c r="F171" s="333" t="s">
        <v>1267</v>
      </c>
      <c r="G171" s="312"/>
      <c r="H171" s="312" t="s">
        <v>1333</v>
      </c>
      <c r="I171" s="312" t="s">
        <v>1277</v>
      </c>
      <c r="J171" s="312"/>
      <c r="K171" s="355"/>
    </row>
    <row r="172" ht="15" customHeight="1">
      <c r="B172" s="334"/>
      <c r="C172" s="312" t="s">
        <v>1286</v>
      </c>
      <c r="D172" s="312"/>
      <c r="E172" s="312"/>
      <c r="F172" s="333" t="s">
        <v>1273</v>
      </c>
      <c r="G172" s="312"/>
      <c r="H172" s="312" t="s">
        <v>1333</v>
      </c>
      <c r="I172" s="312" t="s">
        <v>1269</v>
      </c>
      <c r="J172" s="312">
        <v>50</v>
      </c>
      <c r="K172" s="355"/>
    </row>
    <row r="173" ht="15" customHeight="1">
      <c r="B173" s="334"/>
      <c r="C173" s="312" t="s">
        <v>1294</v>
      </c>
      <c r="D173" s="312"/>
      <c r="E173" s="312"/>
      <c r="F173" s="333" t="s">
        <v>1273</v>
      </c>
      <c r="G173" s="312"/>
      <c r="H173" s="312" t="s">
        <v>1333</v>
      </c>
      <c r="I173" s="312" t="s">
        <v>1269</v>
      </c>
      <c r="J173" s="312">
        <v>50</v>
      </c>
      <c r="K173" s="355"/>
    </row>
    <row r="174" ht="15" customHeight="1">
      <c r="B174" s="334"/>
      <c r="C174" s="312" t="s">
        <v>1292</v>
      </c>
      <c r="D174" s="312"/>
      <c r="E174" s="312"/>
      <c r="F174" s="333" t="s">
        <v>1273</v>
      </c>
      <c r="G174" s="312"/>
      <c r="H174" s="312" t="s">
        <v>1333</v>
      </c>
      <c r="I174" s="312" t="s">
        <v>1269</v>
      </c>
      <c r="J174" s="312">
        <v>50</v>
      </c>
      <c r="K174" s="355"/>
    </row>
    <row r="175" ht="15" customHeight="1">
      <c r="B175" s="334"/>
      <c r="C175" s="312" t="s">
        <v>143</v>
      </c>
      <c r="D175" s="312"/>
      <c r="E175" s="312"/>
      <c r="F175" s="333" t="s">
        <v>1267</v>
      </c>
      <c r="G175" s="312"/>
      <c r="H175" s="312" t="s">
        <v>1334</v>
      </c>
      <c r="I175" s="312" t="s">
        <v>1335</v>
      </c>
      <c r="J175" s="312"/>
      <c r="K175" s="355"/>
    </row>
    <row r="176" ht="15" customHeight="1">
      <c r="B176" s="334"/>
      <c r="C176" s="312" t="s">
        <v>65</v>
      </c>
      <c r="D176" s="312"/>
      <c r="E176" s="312"/>
      <c r="F176" s="333" t="s">
        <v>1267</v>
      </c>
      <c r="G176" s="312"/>
      <c r="H176" s="312" t="s">
        <v>1336</v>
      </c>
      <c r="I176" s="312" t="s">
        <v>1337</v>
      </c>
      <c r="J176" s="312">
        <v>1</v>
      </c>
      <c r="K176" s="355"/>
    </row>
    <row r="177" ht="15" customHeight="1">
      <c r="B177" s="334"/>
      <c r="C177" s="312" t="s">
        <v>61</v>
      </c>
      <c r="D177" s="312"/>
      <c r="E177" s="312"/>
      <c r="F177" s="333" t="s">
        <v>1267</v>
      </c>
      <c r="G177" s="312"/>
      <c r="H177" s="312" t="s">
        <v>1338</v>
      </c>
      <c r="I177" s="312" t="s">
        <v>1269</v>
      </c>
      <c r="J177" s="312">
        <v>20</v>
      </c>
      <c r="K177" s="355"/>
    </row>
    <row r="178" ht="15" customHeight="1">
      <c r="B178" s="334"/>
      <c r="C178" s="312" t="s">
        <v>144</v>
      </c>
      <c r="D178" s="312"/>
      <c r="E178" s="312"/>
      <c r="F178" s="333" t="s">
        <v>1267</v>
      </c>
      <c r="G178" s="312"/>
      <c r="H178" s="312" t="s">
        <v>1339</v>
      </c>
      <c r="I178" s="312" t="s">
        <v>1269</v>
      </c>
      <c r="J178" s="312">
        <v>255</v>
      </c>
      <c r="K178" s="355"/>
    </row>
    <row r="179" ht="15" customHeight="1">
      <c r="B179" s="334"/>
      <c r="C179" s="312" t="s">
        <v>145</v>
      </c>
      <c r="D179" s="312"/>
      <c r="E179" s="312"/>
      <c r="F179" s="333" t="s">
        <v>1267</v>
      </c>
      <c r="G179" s="312"/>
      <c r="H179" s="312" t="s">
        <v>1232</v>
      </c>
      <c r="I179" s="312" t="s">
        <v>1269</v>
      </c>
      <c r="J179" s="312">
        <v>10</v>
      </c>
      <c r="K179" s="355"/>
    </row>
    <row r="180" ht="15" customHeight="1">
      <c r="B180" s="334"/>
      <c r="C180" s="312" t="s">
        <v>146</v>
      </c>
      <c r="D180" s="312"/>
      <c r="E180" s="312"/>
      <c r="F180" s="333" t="s">
        <v>1267</v>
      </c>
      <c r="G180" s="312"/>
      <c r="H180" s="312" t="s">
        <v>1340</v>
      </c>
      <c r="I180" s="312" t="s">
        <v>1301</v>
      </c>
      <c r="J180" s="312"/>
      <c r="K180" s="355"/>
    </row>
    <row r="181" ht="15" customHeight="1">
      <c r="B181" s="334"/>
      <c r="C181" s="312" t="s">
        <v>1341</v>
      </c>
      <c r="D181" s="312"/>
      <c r="E181" s="312"/>
      <c r="F181" s="333" t="s">
        <v>1267</v>
      </c>
      <c r="G181" s="312"/>
      <c r="H181" s="312" t="s">
        <v>1342</v>
      </c>
      <c r="I181" s="312" t="s">
        <v>1301</v>
      </c>
      <c r="J181" s="312"/>
      <c r="K181" s="355"/>
    </row>
    <row r="182" ht="15" customHeight="1">
      <c r="B182" s="334"/>
      <c r="C182" s="312" t="s">
        <v>1330</v>
      </c>
      <c r="D182" s="312"/>
      <c r="E182" s="312"/>
      <c r="F182" s="333" t="s">
        <v>1267</v>
      </c>
      <c r="G182" s="312"/>
      <c r="H182" s="312" t="s">
        <v>1343</v>
      </c>
      <c r="I182" s="312" t="s">
        <v>1301</v>
      </c>
      <c r="J182" s="312"/>
      <c r="K182" s="355"/>
    </row>
    <row r="183" ht="15" customHeight="1">
      <c r="B183" s="334"/>
      <c r="C183" s="312" t="s">
        <v>148</v>
      </c>
      <c r="D183" s="312"/>
      <c r="E183" s="312"/>
      <c r="F183" s="333" t="s">
        <v>1273</v>
      </c>
      <c r="G183" s="312"/>
      <c r="H183" s="312" t="s">
        <v>1344</v>
      </c>
      <c r="I183" s="312" t="s">
        <v>1269</v>
      </c>
      <c r="J183" s="312">
        <v>50</v>
      </c>
      <c r="K183" s="355"/>
    </row>
    <row r="184" ht="15" customHeight="1">
      <c r="B184" s="334"/>
      <c r="C184" s="312" t="s">
        <v>1345</v>
      </c>
      <c r="D184" s="312"/>
      <c r="E184" s="312"/>
      <c r="F184" s="333" t="s">
        <v>1273</v>
      </c>
      <c r="G184" s="312"/>
      <c r="H184" s="312" t="s">
        <v>1346</v>
      </c>
      <c r="I184" s="312" t="s">
        <v>1347</v>
      </c>
      <c r="J184" s="312"/>
      <c r="K184" s="355"/>
    </row>
    <row r="185" ht="15" customHeight="1">
      <c r="B185" s="334"/>
      <c r="C185" s="312" t="s">
        <v>1348</v>
      </c>
      <c r="D185" s="312"/>
      <c r="E185" s="312"/>
      <c r="F185" s="333" t="s">
        <v>1273</v>
      </c>
      <c r="G185" s="312"/>
      <c r="H185" s="312" t="s">
        <v>1349</v>
      </c>
      <c r="I185" s="312" t="s">
        <v>1347</v>
      </c>
      <c r="J185" s="312"/>
      <c r="K185" s="355"/>
    </row>
    <row r="186" ht="15" customHeight="1">
      <c r="B186" s="334"/>
      <c r="C186" s="312" t="s">
        <v>1350</v>
      </c>
      <c r="D186" s="312"/>
      <c r="E186" s="312"/>
      <c r="F186" s="333" t="s">
        <v>1273</v>
      </c>
      <c r="G186" s="312"/>
      <c r="H186" s="312" t="s">
        <v>1351</v>
      </c>
      <c r="I186" s="312" t="s">
        <v>1347</v>
      </c>
      <c r="J186" s="312"/>
      <c r="K186" s="355"/>
    </row>
    <row r="187" ht="15" customHeight="1">
      <c r="B187" s="334"/>
      <c r="C187" s="367" t="s">
        <v>1352</v>
      </c>
      <c r="D187" s="312"/>
      <c r="E187" s="312"/>
      <c r="F187" s="333" t="s">
        <v>1273</v>
      </c>
      <c r="G187" s="312"/>
      <c r="H187" s="312" t="s">
        <v>1353</v>
      </c>
      <c r="I187" s="312" t="s">
        <v>1354</v>
      </c>
      <c r="J187" s="368" t="s">
        <v>1355</v>
      </c>
      <c r="K187" s="355"/>
    </row>
    <row r="188" ht="15" customHeight="1">
      <c r="B188" s="334"/>
      <c r="C188" s="318" t="s">
        <v>50</v>
      </c>
      <c r="D188" s="312"/>
      <c r="E188" s="312"/>
      <c r="F188" s="333" t="s">
        <v>1267</v>
      </c>
      <c r="G188" s="312"/>
      <c r="H188" s="308" t="s">
        <v>1356</v>
      </c>
      <c r="I188" s="312" t="s">
        <v>1357</v>
      </c>
      <c r="J188" s="312"/>
      <c r="K188" s="355"/>
    </row>
    <row r="189" ht="15" customHeight="1">
      <c r="B189" s="334"/>
      <c r="C189" s="318" t="s">
        <v>1358</v>
      </c>
      <c r="D189" s="312"/>
      <c r="E189" s="312"/>
      <c r="F189" s="333" t="s">
        <v>1267</v>
      </c>
      <c r="G189" s="312"/>
      <c r="H189" s="312" t="s">
        <v>1359</v>
      </c>
      <c r="I189" s="312" t="s">
        <v>1301</v>
      </c>
      <c r="J189" s="312"/>
      <c r="K189" s="355"/>
    </row>
    <row r="190" ht="15" customHeight="1">
      <c r="B190" s="334"/>
      <c r="C190" s="318" t="s">
        <v>1360</v>
      </c>
      <c r="D190" s="312"/>
      <c r="E190" s="312"/>
      <c r="F190" s="333" t="s">
        <v>1267</v>
      </c>
      <c r="G190" s="312"/>
      <c r="H190" s="312" t="s">
        <v>1361</v>
      </c>
      <c r="I190" s="312" t="s">
        <v>1301</v>
      </c>
      <c r="J190" s="312"/>
      <c r="K190" s="355"/>
    </row>
    <row r="191" ht="15" customHeight="1">
      <c r="B191" s="334"/>
      <c r="C191" s="318" t="s">
        <v>1362</v>
      </c>
      <c r="D191" s="312"/>
      <c r="E191" s="312"/>
      <c r="F191" s="333" t="s">
        <v>1273</v>
      </c>
      <c r="G191" s="312"/>
      <c r="H191" s="312" t="s">
        <v>1363</v>
      </c>
      <c r="I191" s="312" t="s">
        <v>1301</v>
      </c>
      <c r="J191" s="312"/>
      <c r="K191" s="355"/>
    </row>
    <row r="192" ht="15" customHeight="1">
      <c r="B192" s="361"/>
      <c r="C192" s="369"/>
      <c r="D192" s="343"/>
      <c r="E192" s="343"/>
      <c r="F192" s="343"/>
      <c r="G192" s="343"/>
      <c r="H192" s="343"/>
      <c r="I192" s="343"/>
      <c r="J192" s="343"/>
      <c r="K192" s="362"/>
    </row>
    <row r="193" ht="18.75" customHeight="1">
      <c r="B193" s="308"/>
      <c r="C193" s="312"/>
      <c r="D193" s="312"/>
      <c r="E193" s="312"/>
      <c r="F193" s="333"/>
      <c r="G193" s="312"/>
      <c r="H193" s="312"/>
      <c r="I193" s="312"/>
      <c r="J193" s="312"/>
      <c r="K193" s="308"/>
    </row>
    <row r="194" ht="18.75" customHeight="1">
      <c r="B194" s="308"/>
      <c r="C194" s="312"/>
      <c r="D194" s="312"/>
      <c r="E194" s="312"/>
      <c r="F194" s="333"/>
      <c r="G194" s="312"/>
      <c r="H194" s="312"/>
      <c r="I194" s="312"/>
      <c r="J194" s="312"/>
      <c r="K194" s="308"/>
    </row>
    <row r="195" ht="18.75" customHeight="1">
      <c r="B195" s="319"/>
      <c r="C195" s="319"/>
      <c r="D195" s="319"/>
      <c r="E195" s="319"/>
      <c r="F195" s="319"/>
      <c r="G195" s="319"/>
      <c r="H195" s="319"/>
      <c r="I195" s="319"/>
      <c r="J195" s="319"/>
      <c r="K195" s="319"/>
    </row>
    <row r="196" ht="13.5">
      <c r="B196" s="298"/>
      <c r="C196" s="299"/>
      <c r="D196" s="299"/>
      <c r="E196" s="299"/>
      <c r="F196" s="299"/>
      <c r="G196" s="299"/>
      <c r="H196" s="299"/>
      <c r="I196" s="299"/>
      <c r="J196" s="299"/>
      <c r="K196" s="300"/>
    </row>
    <row r="197" ht="21">
      <c r="B197" s="301"/>
      <c r="C197" s="302" t="s">
        <v>1364</v>
      </c>
      <c r="D197" s="302"/>
      <c r="E197" s="302"/>
      <c r="F197" s="302"/>
      <c r="G197" s="302"/>
      <c r="H197" s="302"/>
      <c r="I197" s="302"/>
      <c r="J197" s="302"/>
      <c r="K197" s="303"/>
    </row>
    <row r="198" ht="25.5" customHeight="1">
      <c r="B198" s="301"/>
      <c r="C198" s="370" t="s">
        <v>1365</v>
      </c>
      <c r="D198" s="370"/>
      <c r="E198" s="370"/>
      <c r="F198" s="370" t="s">
        <v>1366</v>
      </c>
      <c r="G198" s="371"/>
      <c r="H198" s="370" t="s">
        <v>1367</v>
      </c>
      <c r="I198" s="370"/>
      <c r="J198" s="370"/>
      <c r="K198" s="303"/>
    </row>
    <row r="199" ht="5.25" customHeight="1">
      <c r="B199" s="334"/>
      <c r="C199" s="331"/>
      <c r="D199" s="331"/>
      <c r="E199" s="331"/>
      <c r="F199" s="331"/>
      <c r="G199" s="312"/>
      <c r="H199" s="331"/>
      <c r="I199" s="331"/>
      <c r="J199" s="331"/>
      <c r="K199" s="355"/>
    </row>
    <row r="200" ht="15" customHeight="1">
      <c r="B200" s="334"/>
      <c r="C200" s="312" t="s">
        <v>1357</v>
      </c>
      <c r="D200" s="312"/>
      <c r="E200" s="312"/>
      <c r="F200" s="333" t="s">
        <v>51</v>
      </c>
      <c r="G200" s="312"/>
      <c r="H200" s="312" t="s">
        <v>1368</v>
      </c>
      <c r="I200" s="312"/>
      <c r="J200" s="312"/>
      <c r="K200" s="355"/>
    </row>
    <row r="201" ht="15" customHeight="1">
      <c r="B201" s="334"/>
      <c r="C201" s="340"/>
      <c r="D201" s="312"/>
      <c r="E201" s="312"/>
      <c r="F201" s="333" t="s">
        <v>52</v>
      </c>
      <c r="G201" s="312"/>
      <c r="H201" s="312" t="s">
        <v>1369</v>
      </c>
      <c r="I201" s="312"/>
      <c r="J201" s="312"/>
      <c r="K201" s="355"/>
    </row>
    <row r="202" ht="15" customHeight="1">
      <c r="B202" s="334"/>
      <c r="C202" s="340"/>
      <c r="D202" s="312"/>
      <c r="E202" s="312"/>
      <c r="F202" s="333" t="s">
        <v>55</v>
      </c>
      <c r="G202" s="312"/>
      <c r="H202" s="312" t="s">
        <v>1370</v>
      </c>
      <c r="I202" s="312"/>
      <c r="J202" s="312"/>
      <c r="K202" s="355"/>
    </row>
    <row r="203" ht="15" customHeight="1">
      <c r="B203" s="334"/>
      <c r="C203" s="312"/>
      <c r="D203" s="312"/>
      <c r="E203" s="312"/>
      <c r="F203" s="333" t="s">
        <v>53</v>
      </c>
      <c r="G203" s="312"/>
      <c r="H203" s="312" t="s">
        <v>1371</v>
      </c>
      <c r="I203" s="312"/>
      <c r="J203" s="312"/>
      <c r="K203" s="355"/>
    </row>
    <row r="204" ht="15" customHeight="1">
      <c r="B204" s="334"/>
      <c r="C204" s="312"/>
      <c r="D204" s="312"/>
      <c r="E204" s="312"/>
      <c r="F204" s="333" t="s">
        <v>54</v>
      </c>
      <c r="G204" s="312"/>
      <c r="H204" s="312" t="s">
        <v>1372</v>
      </c>
      <c r="I204" s="312"/>
      <c r="J204" s="312"/>
      <c r="K204" s="355"/>
    </row>
    <row r="205" ht="15" customHeight="1">
      <c r="B205" s="334"/>
      <c r="C205" s="312"/>
      <c r="D205" s="312"/>
      <c r="E205" s="312"/>
      <c r="F205" s="333"/>
      <c r="G205" s="312"/>
      <c r="H205" s="312"/>
      <c r="I205" s="312"/>
      <c r="J205" s="312"/>
      <c r="K205" s="355"/>
    </row>
    <row r="206" ht="15" customHeight="1">
      <c r="B206" s="334"/>
      <c r="C206" s="312" t="s">
        <v>1313</v>
      </c>
      <c r="D206" s="312"/>
      <c r="E206" s="312"/>
      <c r="F206" s="333" t="s">
        <v>87</v>
      </c>
      <c r="G206" s="312"/>
      <c r="H206" s="312" t="s">
        <v>1373</v>
      </c>
      <c r="I206" s="312"/>
      <c r="J206" s="312"/>
      <c r="K206" s="355"/>
    </row>
    <row r="207" ht="15" customHeight="1">
      <c r="B207" s="334"/>
      <c r="C207" s="340"/>
      <c r="D207" s="312"/>
      <c r="E207" s="312"/>
      <c r="F207" s="333" t="s">
        <v>1210</v>
      </c>
      <c r="G207" s="312"/>
      <c r="H207" s="312" t="s">
        <v>1211</v>
      </c>
      <c r="I207" s="312"/>
      <c r="J207" s="312"/>
      <c r="K207" s="355"/>
    </row>
    <row r="208" ht="15" customHeight="1">
      <c r="B208" s="334"/>
      <c r="C208" s="312"/>
      <c r="D208" s="312"/>
      <c r="E208" s="312"/>
      <c r="F208" s="333" t="s">
        <v>1208</v>
      </c>
      <c r="G208" s="312"/>
      <c r="H208" s="312" t="s">
        <v>1374</v>
      </c>
      <c r="I208" s="312"/>
      <c r="J208" s="312"/>
      <c r="K208" s="355"/>
    </row>
    <row r="209" ht="15" customHeight="1">
      <c r="B209" s="372"/>
      <c r="C209" s="340"/>
      <c r="D209" s="340"/>
      <c r="E209" s="340"/>
      <c r="F209" s="333" t="s">
        <v>1212</v>
      </c>
      <c r="G209" s="318"/>
      <c r="H209" s="359" t="s">
        <v>1213</v>
      </c>
      <c r="I209" s="359"/>
      <c r="J209" s="359"/>
      <c r="K209" s="373"/>
    </row>
    <row r="210" ht="15" customHeight="1">
      <c r="B210" s="372"/>
      <c r="C210" s="340"/>
      <c r="D210" s="340"/>
      <c r="E210" s="340"/>
      <c r="F210" s="333" t="s">
        <v>1214</v>
      </c>
      <c r="G210" s="318"/>
      <c r="H210" s="359" t="s">
        <v>1375</v>
      </c>
      <c r="I210" s="359"/>
      <c r="J210" s="359"/>
      <c r="K210" s="373"/>
    </row>
    <row r="211" ht="15" customHeight="1">
      <c r="B211" s="372"/>
      <c r="C211" s="340"/>
      <c r="D211" s="340"/>
      <c r="E211" s="340"/>
      <c r="F211" s="374"/>
      <c r="G211" s="318"/>
      <c r="H211" s="375"/>
      <c r="I211" s="375"/>
      <c r="J211" s="375"/>
      <c r="K211" s="373"/>
    </row>
    <row r="212" ht="15" customHeight="1">
      <c r="B212" s="372"/>
      <c r="C212" s="312" t="s">
        <v>1337</v>
      </c>
      <c r="D212" s="340"/>
      <c r="E212" s="340"/>
      <c r="F212" s="333">
        <v>1</v>
      </c>
      <c r="G212" s="318"/>
      <c r="H212" s="359" t="s">
        <v>1376</v>
      </c>
      <c r="I212" s="359"/>
      <c r="J212" s="359"/>
      <c r="K212" s="373"/>
    </row>
    <row r="213" ht="15" customHeight="1">
      <c r="B213" s="372"/>
      <c r="C213" s="340"/>
      <c r="D213" s="340"/>
      <c r="E213" s="340"/>
      <c r="F213" s="333">
        <v>2</v>
      </c>
      <c r="G213" s="318"/>
      <c r="H213" s="359" t="s">
        <v>1377</v>
      </c>
      <c r="I213" s="359"/>
      <c r="J213" s="359"/>
      <c r="K213" s="373"/>
    </row>
    <row r="214" ht="15" customHeight="1">
      <c r="B214" s="372"/>
      <c r="C214" s="340"/>
      <c r="D214" s="340"/>
      <c r="E214" s="340"/>
      <c r="F214" s="333">
        <v>3</v>
      </c>
      <c r="G214" s="318"/>
      <c r="H214" s="359" t="s">
        <v>1378</v>
      </c>
      <c r="I214" s="359"/>
      <c r="J214" s="359"/>
      <c r="K214" s="373"/>
    </row>
    <row r="215" ht="15" customHeight="1">
      <c r="B215" s="372"/>
      <c r="C215" s="340"/>
      <c r="D215" s="340"/>
      <c r="E215" s="340"/>
      <c r="F215" s="333">
        <v>4</v>
      </c>
      <c r="G215" s="318"/>
      <c r="H215" s="359" t="s">
        <v>1379</v>
      </c>
      <c r="I215" s="359"/>
      <c r="J215" s="359"/>
      <c r="K215" s="373"/>
    </row>
    <row r="216" ht="12.75" customHeight="1">
      <c r="B216" s="376"/>
      <c r="C216" s="377"/>
      <c r="D216" s="377"/>
      <c r="E216" s="377"/>
      <c r="F216" s="377"/>
      <c r="G216" s="377"/>
      <c r="H216" s="377"/>
      <c r="I216" s="377"/>
      <c r="J216" s="377"/>
      <c r="K216" s="378"/>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DESKTOP-OHU4P8D\Beňákovi PC</dc:creator>
  <cp:lastModifiedBy>DESKTOP-OHU4P8D\Beňákovi PC</cp:lastModifiedBy>
  <dcterms:created xsi:type="dcterms:W3CDTF">2018-02-06T22:19:54Z</dcterms:created>
  <dcterms:modified xsi:type="dcterms:W3CDTF">2018-02-06T22:20:08Z</dcterms:modified>
</cp:coreProperties>
</file>