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BARES2\vykresy_export\kadlecek\polyklinika\pd\1n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2" i="1" l="1"/>
  <c r="H51" i="1"/>
  <c r="H50" i="1"/>
  <c r="H49" i="1"/>
  <c r="G52" i="1"/>
  <c r="G51" i="1"/>
  <c r="G50" i="1"/>
  <c r="G49" i="1"/>
  <c r="G39" i="1"/>
  <c r="F39" i="1"/>
  <c r="G26" i="12"/>
  <c r="AC26" i="12"/>
  <c r="AD26" i="12"/>
  <c r="G9" i="12"/>
  <c r="G8" i="12" s="1"/>
  <c r="I9" i="12"/>
  <c r="K9" i="12"/>
  <c r="K8" i="12" s="1"/>
  <c r="O9" i="12"/>
  <c r="O8" i="12" s="1"/>
  <c r="Q9" i="12"/>
  <c r="U9" i="12"/>
  <c r="U8" i="12" s="1"/>
  <c r="G10" i="12"/>
  <c r="I10" i="12"/>
  <c r="I8" i="12" s="1"/>
  <c r="K10" i="12"/>
  <c r="M10" i="12"/>
  <c r="O10" i="12"/>
  <c r="Q10" i="12"/>
  <c r="Q8" i="12" s="1"/>
  <c r="U10" i="12"/>
  <c r="G11" i="12"/>
  <c r="M11" i="12" s="1"/>
  <c r="I11" i="12"/>
  <c r="K11" i="12"/>
  <c r="O11" i="12"/>
  <c r="Q11" i="12"/>
  <c r="U11" i="12"/>
  <c r="G13" i="12"/>
  <c r="G12" i="12" s="1"/>
  <c r="I13" i="12"/>
  <c r="K13" i="12"/>
  <c r="K12" i="12" s="1"/>
  <c r="O13" i="12"/>
  <c r="O12" i="12" s="1"/>
  <c r="Q13" i="12"/>
  <c r="U13" i="12"/>
  <c r="U12" i="12" s="1"/>
  <c r="G14" i="12"/>
  <c r="I14" i="12"/>
  <c r="I12" i="12" s="1"/>
  <c r="K14" i="12"/>
  <c r="M14" i="12"/>
  <c r="O14" i="12"/>
  <c r="Q14" i="12"/>
  <c r="Q12" i="12" s="1"/>
  <c r="U14" i="12"/>
  <c r="G15" i="12"/>
  <c r="M15" i="12" s="1"/>
  <c r="I15" i="12"/>
  <c r="K15" i="12"/>
  <c r="O15" i="12"/>
  <c r="Q15" i="12"/>
  <c r="U15" i="12"/>
  <c r="G17" i="12"/>
  <c r="G16" i="12" s="1"/>
  <c r="I17" i="12"/>
  <c r="K17" i="12"/>
  <c r="K16" i="12" s="1"/>
  <c r="O17" i="12"/>
  <c r="O16" i="12" s="1"/>
  <c r="Q17" i="12"/>
  <c r="U17" i="12"/>
  <c r="U16" i="12" s="1"/>
  <c r="G18" i="12"/>
  <c r="I18" i="12"/>
  <c r="I16" i="12" s="1"/>
  <c r="K18" i="12"/>
  <c r="M18" i="12"/>
  <c r="O18" i="12"/>
  <c r="Q18" i="12"/>
  <c r="Q16" i="12" s="1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3" i="12"/>
  <c r="G22" i="12" s="1"/>
  <c r="I23" i="12"/>
  <c r="K23" i="12"/>
  <c r="K22" i="12" s="1"/>
  <c r="O23" i="12"/>
  <c r="O22" i="12" s="1"/>
  <c r="Q23" i="12"/>
  <c r="U23" i="12"/>
  <c r="U22" i="12" s="1"/>
  <c r="G24" i="12"/>
  <c r="I24" i="12"/>
  <c r="I22" i="12" s="1"/>
  <c r="K24" i="12"/>
  <c r="M24" i="12"/>
  <c r="O24" i="12"/>
  <c r="Q24" i="12"/>
  <c r="Q22" i="12" s="1"/>
  <c r="U24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3" i="1"/>
  <c r="H53" i="1"/>
  <c r="I53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G28" i="1"/>
  <c r="M23" i="12"/>
  <c r="M22" i="12" s="1"/>
  <c r="M17" i="12"/>
  <c r="M16" i="12" s="1"/>
  <c r="M13" i="12"/>
  <c r="M12" i="12" s="1"/>
  <c r="M9" i="12"/>
  <c r="M8" i="12" s="1"/>
  <c r="I21" i="1"/>
  <c r="G21" i="1"/>
  <c r="E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<sst xmlns="http://schemas.openxmlformats.org/spreadsheetml/2006/main" count="205" uniqueCount="132">
  <si>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</si>
  <si>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</si>
  <si>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</si>
  <si>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</si>
  <si>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</si>
  <si>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</si>
  <si>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</si>
  <si>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</si>
  <si>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</si>
  <si>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</si>
  <si>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</si>
  <si>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</si>
  <si>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</si>
  <si>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</si>
  <si>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</si>
  <si>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</si>
  <si>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</si>
  <si>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</si>
  <si>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</si>
  <si>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</si>
  <si>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</si>
  <si>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</si>
  <si>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</si>
  <si>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</si>
  <si>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</si>
  <si>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</si>
  <si>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</si>
  <si>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</si>
  <si>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</si>
  <si>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</si>
  <si>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</si>
  <si>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</si>
  <si>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</si>
  <si>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</si>
  <si>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</si>
  <si>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</si>
  <si>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</si>
  <si>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</si>
  <si>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</si>
  <si>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</si>
  <si>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</si>
  <si>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</si>
  <si>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</si>
  <si>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</si>
  <si>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</si>
  <si>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POLIKLINIKA KOLÍN - VEŘEJNÉ WC</t>
  </si>
  <si>
    <t>MĚSTOK KOLÍN</t>
  </si>
  <si>
    <t>KARLOVO NÁMĚSTÍ</t>
  </si>
  <si>
    <t>KOLÍN  I</t>
  </si>
  <si>
    <t>280 12</t>
  </si>
  <si>
    <t>Petr Bareš</t>
  </si>
  <si>
    <t>Krakovany  116</t>
  </si>
  <si>
    <t xml:space="preserve">Krakovany  </t>
  </si>
  <si>
    <t>28127</t>
  </si>
  <si>
    <t>61885312</t>
  </si>
  <si>
    <t>Celkem za stavbu</t>
  </si>
  <si>
    <t>CZK</t>
  </si>
  <si>
    <t xml:space="preserve">Popis rozpočtu:  - </t>
  </si>
  <si>
    <t>UT 1np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</si>
  <si>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</si>
  <si>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</si>
  <si>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</si>
  <si>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</si>
  <si>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</si>
  <si>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</si>
  <si>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</si>
  <si>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</si>
  <si>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</si>
  <si>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</si>
  <si>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</si>
  <si>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</si>
  <si>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</si>
  <si>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</si>
  <si>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</si>
  <si>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</si>
  <si>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</si>
  <si>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</si>
  <si>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</si>
  <si>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</si>
  <si>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</si>
  <si>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</si>
  <si>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</si>
  <si>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</si>
  <si>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</si>
  <si>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</si>
  <si>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</si>
  <si>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</si>
  <si>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</si>
  <si>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</si>
  <si>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</si>
  <si>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</si>
  <si>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</si>
  <si>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</si>
  <si>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</si>
  <si>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</si>
  <si>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</si>
  <si>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</si>
  <si>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</si>
  <si>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733110806R00</t>
  </si>
  <si>
    <t>Demontáž potrubí ocelového závitového do DN 15-32</t>
  </si>
  <si>
    <t>m</t>
  </si>
  <si>
    <t>POL1_0</t>
  </si>
  <si>
    <t>733111103R00</t>
  </si>
  <si>
    <t>Potrubí závitové bezešvé běžné nízkotlaké DN 15</t>
  </si>
  <si>
    <t>733190108R00</t>
  </si>
  <si>
    <t>Tlaková zkouška potrubí  DN 50</t>
  </si>
  <si>
    <t>734200822R00</t>
  </si>
  <si>
    <t>Demontáž armatur se 2závity do G 1</t>
  </si>
  <si>
    <t>kus</t>
  </si>
  <si>
    <t>734226212RT2</t>
  </si>
  <si>
    <t xml:space="preserve">Ventil term.přímý, DN 15, s termostatickou hlavicí </t>
  </si>
  <si>
    <t>734266112R00</t>
  </si>
  <si>
    <t>Šroubení reg.radiátorové  DN 15</t>
  </si>
  <si>
    <t>735111810R00</t>
  </si>
  <si>
    <t>Demontáž těles otopných litinových článkových</t>
  </si>
  <si>
    <t>m2</t>
  </si>
  <si>
    <t>735494811R00</t>
  </si>
  <si>
    <t>Vypuštění vody z otopných těles</t>
  </si>
  <si>
    <t>735192911R00</t>
  </si>
  <si>
    <t>Zpětná montáž otop.těles článků litinových</t>
  </si>
  <si>
    <t>735191910R00</t>
  </si>
  <si>
    <t>Napuštění vody do otopného systému - bez kotle</t>
  </si>
  <si>
    <t>735191904R00</t>
  </si>
  <si>
    <t>Propláchnutí otopných těles litinových</t>
  </si>
  <si>
    <t>783424140R00</t>
  </si>
  <si>
    <t>Nátěr syntetický potrubí do DN 50 mm  Z + 2x</t>
  </si>
  <si>
    <t>783324140R00</t>
  </si>
  <si>
    <t>Nátěr syntetický litin. radiátorů Z +1x + 1x email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</si>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</sst>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SUMIF(F49:F52,A16,G49:G52)+SUMIF(F49:F52,"PSU",G49:G52)</f>
        <v>0</v>
      </c>
      <c r="F16" s="85"/>
      <c r="G16" s="84">
        <f>SUMIF(F49:F52,A16,H49:H52)+SUMIF(F49:F52,"PSU",H49:H52)</f>
        <v>0</v>
      </c>
      <c r="H16" s="85"/>
      <c r="I16" s="84">
        <f>SUMIF(F49:F52,A16,I49:I52)+SUMIF(F49:F52,"PSU",I49:I52)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SUMIF(F49:F52,A17,G49:G52)</f>
        <v>0</v>
      </c>
      <c r="F17" s="85"/>
      <c r="G17" s="84">
        <f>SUMIF(F49:F52,A17,H49:H52)</f>
        <v>0</v>
      </c>
      <c r="H17" s="85"/>
      <c r="I17" s="84">
        <f>SUMIF(F49:F52,A17,I49:I52)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SUMIF(F49:F52,A18,G49:G52)</f>
        <v>0</v>
      </c>
      <c r="F18" s="85"/>
      <c r="G18" s="84">
        <f>SUMIF(F49:F52,A18,H49:H52)</f>
        <v>0</v>
      </c>
      <c r="H18" s="85"/>
      <c r="I18" s="84">
        <f>SUMIF(F49:F52,A18,I49:I52)</f>
        <v>0</v>
      </c>
      <c r="J18" s="94"/>
    </row>
    <row r="19" spans="1:10" ht="23.25" customHeight="1" x14ac:dyDescent="0.2">
      <c r="A19" s="196" t="s">
        <v>69</v>
      </c>
      <c r="B19" s="197" t="s">
        <v>26</v>
      </c>
      <c r="C19" s="58"/>
      <c r="D19" s="59"/>
      <c r="E19" s="84">
        <f>SUMIF(F49:F52,A19,G49:G52)</f>
        <v>0</v>
      </c>
      <c r="F19" s="85"/>
      <c r="G19" s="84">
        <f>SUMIF(F49:F52,A19,H49:H52)</f>
        <v>0</v>
      </c>
      <c r="H19" s="85"/>
      <c r="I19" s="84">
        <f>SUMIF(F49:F52,A19,I49:I52)</f>
        <v>0</v>
      </c>
      <c r="J19" s="94"/>
    </row>
    <row r="20" spans="1:10" ht="23.25" customHeight="1" x14ac:dyDescent="0.2">
      <c r="A20" s="196" t="s">
        <v>70</v>
      </c>
      <c r="B20" s="197" t="s">
        <v>27</v>
      </c>
      <c r="C20" s="58"/>
      <c r="D20" s="59"/>
      <c r="E20" s="84">
        <f>SUMIF(F49:F52,A20,G49:G52)</f>
        <v>0</v>
      </c>
      <c r="F20" s="85"/>
      <c r="G20" s="84">
        <f>SUMIF(F49:F52,A20,H49:H52)</f>
        <v>0</v>
      </c>
      <c r="H20" s="85"/>
      <c r="I20" s="84">
        <f>SUMIF(F49:F52,A20,I49:I52)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Pol'!AC26</f>
        <v>0</v>
      </c>
      <c r="G39" s="149">
        <f>' Pol'!AD26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55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57</v>
      </c>
    </row>
    <row r="43" spans="1:52" x14ac:dyDescent="0.2">
      <c r="B43" s="163" t="s">
        <v>58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UT 1np</v>
      </c>
    </row>
    <row r="46" spans="1:52" ht="15.75" x14ac:dyDescent="0.25">
      <c r="B46" s="164" t="s">
        <v>59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60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61</v>
      </c>
      <c r="C49" s="178" t="s">
        <v>62</v>
      </c>
      <c r="D49" s="179"/>
      <c r="E49" s="179"/>
      <c r="F49" s="183" t="s">
        <v>24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63</v>
      </c>
      <c r="C50" s="168" t="s">
        <v>64</v>
      </c>
      <c r="D50" s="170"/>
      <c r="E50" s="170"/>
      <c r="F50" s="186" t="s">
        <v>24</v>
      </c>
      <c r="G50" s="187">
        <f>' Pol'!I12</f>
        <v>0</v>
      </c>
      <c r="H50" s="187">
        <f>' Pol'!K12</f>
        <v>0</v>
      </c>
      <c r="I50" s="188"/>
      <c r="J50" s="188"/>
    </row>
    <row r="51" spans="1:10" ht="25.5" customHeight="1" x14ac:dyDescent="0.2">
      <c r="A51" s="166"/>
      <c r="B51" s="169" t="s">
        <v>65</v>
      </c>
      <c r="C51" s="168" t="s">
        <v>66</v>
      </c>
      <c r="D51" s="170"/>
      <c r="E51" s="170"/>
      <c r="F51" s="186" t="s">
        <v>24</v>
      </c>
      <c r="G51" s="187">
        <f>' Pol'!I16</f>
        <v>0</v>
      </c>
      <c r="H51" s="187">
        <f>' Pol'!K16</f>
        <v>0</v>
      </c>
      <c r="I51" s="188"/>
      <c r="J51" s="188"/>
    </row>
    <row r="52" spans="1:10" ht="25.5" customHeight="1" x14ac:dyDescent="0.2">
      <c r="A52" s="166"/>
      <c r="B52" s="180" t="s">
        <v>67</v>
      </c>
      <c r="C52" s="181" t="s">
        <v>68</v>
      </c>
      <c r="D52" s="182"/>
      <c r="E52" s="182"/>
      <c r="F52" s="189" t="s">
        <v>24</v>
      </c>
      <c r="G52" s="190">
        <f>' Pol'!I22</f>
        <v>0</v>
      </c>
      <c r="H52" s="190">
        <f>' Pol'!K22</f>
        <v>0</v>
      </c>
      <c r="I52" s="191"/>
      <c r="J52" s="191"/>
    </row>
    <row r="53" spans="1:10" ht="25.5" customHeight="1" x14ac:dyDescent="0.2">
      <c r="A53" s="167"/>
      <c r="B53" s="173" t="s">
        <v>1</v>
      </c>
      <c r="C53" s="173"/>
      <c r="D53" s="174"/>
      <c r="E53" s="174"/>
      <c r="F53" s="192"/>
      <c r="G53" s="193">
        <f>SUM(G49:G52)</f>
        <v>0</v>
      </c>
      <c r="H53" s="193">
        <f>SUM(H49:H52)</f>
        <v>0</v>
      </c>
      <c r="I53" s="194">
        <f>SUM(I49:I52)</f>
        <v>0</v>
      </c>
      <c r="J53" s="194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  <row r="56" spans="1:10" x14ac:dyDescent="0.2">
      <c r="F56" s="195"/>
      <c r="G56" s="131"/>
      <c r="H56" s="195"/>
      <c r="I56" s="131"/>
      <c r="J5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4.95" customHeight="1" x14ac:dyDescent="0.2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74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75</v>
      </c>
    </row>
    <row r="5" spans="1:60" hidden="1" x14ac:dyDescent="0.2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8.25" x14ac:dyDescent="0.2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SUMIF(AE9:AE11,"&lt;&gt;NOR",G9:G11)</f>
        <v>0</v>
      </c>
      <c r="H8" s="242"/>
      <c r="I8" s="242">
        <f>SUM(I9:I11)</f>
        <v>0</v>
      </c>
      <c r="J8" s="242"/>
      <c r="K8" s="242">
        <f>SUM(K9:K11)</f>
        <v>0</v>
      </c>
      <c r="L8" s="242"/>
      <c r="M8" s="242">
        <f>SUM(M9:M11)</f>
        <v>0</v>
      </c>
      <c r="N8" s="220"/>
      <c r="O8" s="220">
        <f>SUM(O9:O11)</f>
        <v>2.76E-2</v>
      </c>
      <c r="P8" s="220"/>
      <c r="Q8" s="220">
        <f>SUM(Q9:Q11)</f>
        <v>1.2800000000000001E-2</v>
      </c>
      <c r="R8" s="220"/>
      <c r="S8" s="220"/>
      <c r="T8" s="237"/>
      <c r="U8" s="220">
        <f>SUM(U9:U11)</f>
        <v>8.18</v>
      </c>
      <c r="AE8" t="s">
        <v>97</v>
      </c>
    </row>
    <row r="9" spans="1:60" ht="22.5" outlineLevel="1" x14ac:dyDescent="0.2">
      <c r="A9" s="216">
        <v>1</v>
      </c>
      <c r="B9" s="222" t="s">
        <v>98</v>
      </c>
      <c r="C9" s="265" t="s">
        <v>99</v>
      </c>
      <c r="D9" s="224" t="s">
        <v>100</v>
      </c>
      <c r="E9" s="230">
        <v>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2.0000000000000002E-5</v>
      </c>
      <c r="O9" s="225">
        <f>ROUND(E9*N9,5)</f>
        <v>8.0000000000000007E-5</v>
      </c>
      <c r="P9" s="225">
        <v>3.2000000000000002E-3</v>
      </c>
      <c r="Q9" s="225">
        <f>ROUND(E9*P9,5)</f>
        <v>1.2800000000000001E-2</v>
      </c>
      <c r="R9" s="225"/>
      <c r="S9" s="225"/>
      <c r="T9" s="226">
        <v>5.2999999999999999E-2</v>
      </c>
      <c r="U9" s="225">
        <f>ROUND(E9*T9,2)</f>
        <v>0.21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102</v>
      </c>
      <c r="C10" s="265" t="s">
        <v>103</v>
      </c>
      <c r="D10" s="224" t="s">
        <v>100</v>
      </c>
      <c r="E10" s="230">
        <v>4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6.8799999999999998E-3</v>
      </c>
      <c r="O10" s="225">
        <f>ROUND(E10*N10,5)</f>
        <v>2.7519999999999999E-2</v>
      </c>
      <c r="P10" s="225">
        <v>0</v>
      </c>
      <c r="Q10" s="225">
        <f>ROUND(E10*P10,5)</f>
        <v>0</v>
      </c>
      <c r="R10" s="225"/>
      <c r="S10" s="225"/>
      <c r="T10" s="226">
        <v>0.39200000000000002</v>
      </c>
      <c r="U10" s="225">
        <f>ROUND(E10*T10,2)</f>
        <v>1.57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104</v>
      </c>
      <c r="C11" s="265" t="s">
        <v>105</v>
      </c>
      <c r="D11" s="224" t="s">
        <v>100</v>
      </c>
      <c r="E11" s="230">
        <v>200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0</v>
      </c>
      <c r="O11" s="225">
        <f>ROUND(E11*N11,5)</f>
        <v>0</v>
      </c>
      <c r="P11" s="225">
        <v>0</v>
      </c>
      <c r="Q11" s="225">
        <f>ROUND(E11*P11,5)</f>
        <v>0</v>
      </c>
      <c r="R11" s="225"/>
      <c r="S11" s="225"/>
      <c r="T11" s="226">
        <v>3.2000000000000001E-2</v>
      </c>
      <c r="U11" s="225">
        <f>ROUND(E11*T11,2)</f>
        <v>6.4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101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17" t="s">
        <v>96</v>
      </c>
      <c r="B12" s="223" t="s">
        <v>63</v>
      </c>
      <c r="C12" s="266" t="s">
        <v>64</v>
      </c>
      <c r="D12" s="227"/>
      <c r="E12" s="231"/>
      <c r="F12" s="234"/>
      <c r="G12" s="234">
        <f>SUMIF(AE13:AE15,"&lt;&gt;NOR",G13:G15)</f>
        <v>0</v>
      </c>
      <c r="H12" s="234"/>
      <c r="I12" s="234">
        <f>SUM(I13:I15)</f>
        <v>0</v>
      </c>
      <c r="J12" s="234"/>
      <c r="K12" s="234">
        <f>SUM(K13:K15)</f>
        <v>0</v>
      </c>
      <c r="L12" s="234"/>
      <c r="M12" s="234">
        <f>SUM(M13:M15)</f>
        <v>0</v>
      </c>
      <c r="N12" s="228"/>
      <c r="O12" s="228">
        <f>SUM(O13:O15)</f>
        <v>1.6199999999999999E-3</v>
      </c>
      <c r="P12" s="228"/>
      <c r="Q12" s="228">
        <f>SUM(Q13:Q15)</f>
        <v>4.4000000000000003E-3</v>
      </c>
      <c r="R12" s="228"/>
      <c r="S12" s="228"/>
      <c r="T12" s="229"/>
      <c r="U12" s="228">
        <f>SUM(U13:U15)</f>
        <v>1.57</v>
      </c>
      <c r="AE12" t="s">
        <v>97</v>
      </c>
    </row>
    <row r="13" spans="1:60" outlineLevel="1" x14ac:dyDescent="0.2">
      <c r="A13" s="216">
        <v>4</v>
      </c>
      <c r="B13" s="222" t="s">
        <v>106</v>
      </c>
      <c r="C13" s="265" t="s">
        <v>107</v>
      </c>
      <c r="D13" s="224" t="s">
        <v>108</v>
      </c>
      <c r="E13" s="230">
        <v>4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1.2999999999999999E-4</v>
      </c>
      <c r="O13" s="225">
        <f>ROUND(E13*N13,5)</f>
        <v>5.1999999999999995E-4</v>
      </c>
      <c r="P13" s="225">
        <v>1.1000000000000001E-3</v>
      </c>
      <c r="Q13" s="225">
        <f>ROUND(E13*P13,5)</f>
        <v>4.4000000000000003E-3</v>
      </c>
      <c r="R13" s="225"/>
      <c r="S13" s="225"/>
      <c r="T13" s="226">
        <v>0.22900000000000001</v>
      </c>
      <c r="U13" s="225">
        <f>ROUND(E13*T13,2)</f>
        <v>0.92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>
        <v>5</v>
      </c>
      <c r="B14" s="222" t="s">
        <v>109</v>
      </c>
      <c r="C14" s="265" t="s">
        <v>110</v>
      </c>
      <c r="D14" s="224" t="s">
        <v>108</v>
      </c>
      <c r="E14" s="230">
        <v>2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5">
        <v>4.6000000000000001E-4</v>
      </c>
      <c r="O14" s="225">
        <f>ROUND(E14*N14,5)</f>
        <v>9.2000000000000003E-4</v>
      </c>
      <c r="P14" s="225">
        <v>0</v>
      </c>
      <c r="Q14" s="225">
        <f>ROUND(E14*P14,5)</f>
        <v>0</v>
      </c>
      <c r="R14" s="225"/>
      <c r="S14" s="225"/>
      <c r="T14" s="226">
        <v>0.247</v>
      </c>
      <c r="U14" s="225">
        <f>ROUND(E14*T14,2)</f>
        <v>0.49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101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6</v>
      </c>
      <c r="B15" s="222" t="s">
        <v>111</v>
      </c>
      <c r="C15" s="265" t="s">
        <v>112</v>
      </c>
      <c r="D15" s="224" t="s">
        <v>108</v>
      </c>
      <c r="E15" s="230">
        <v>2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5">
        <v>9.0000000000000006E-5</v>
      </c>
      <c r="O15" s="225">
        <f>ROUND(E15*N15,5)</f>
        <v>1.8000000000000001E-4</v>
      </c>
      <c r="P15" s="225">
        <v>0</v>
      </c>
      <c r="Q15" s="225">
        <f>ROUND(E15*P15,5)</f>
        <v>0</v>
      </c>
      <c r="R15" s="225"/>
      <c r="S15" s="225"/>
      <c r="T15" s="226">
        <v>8.2000000000000003E-2</v>
      </c>
      <c r="U15" s="225">
        <f>ROUND(E15*T15,2)</f>
        <v>0.16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x14ac:dyDescent="0.2">
      <c r="A16" s="217" t="s">
        <v>96</v>
      </c>
      <c r="B16" s="223" t="s">
        <v>65</v>
      </c>
      <c r="C16" s="266" t="s">
        <v>66</v>
      </c>
      <c r="D16" s="227"/>
      <c r="E16" s="231"/>
      <c r="F16" s="234"/>
      <c r="G16" s="234">
        <f>SUMIF(AE17:AE21,"&lt;&gt;NOR",G17:G21)</f>
        <v>0</v>
      </c>
      <c r="H16" s="234"/>
      <c r="I16" s="234">
        <f>SUM(I17:I21)</f>
        <v>0</v>
      </c>
      <c r="J16" s="234"/>
      <c r="K16" s="234">
        <f>SUM(K17:K21)</f>
        <v>0</v>
      </c>
      <c r="L16" s="234"/>
      <c r="M16" s="234">
        <f>SUM(M17:M21)</f>
        <v>0</v>
      </c>
      <c r="N16" s="228"/>
      <c r="O16" s="228">
        <f>SUM(O17:O21)</f>
        <v>0</v>
      </c>
      <c r="P16" s="228"/>
      <c r="Q16" s="228">
        <f>SUM(Q17:Q21)</f>
        <v>0.83299999999999996</v>
      </c>
      <c r="R16" s="228"/>
      <c r="S16" s="228"/>
      <c r="T16" s="229"/>
      <c r="U16" s="228">
        <f>SUM(U17:U21)</f>
        <v>47.63</v>
      </c>
      <c r="AE16" t="s">
        <v>97</v>
      </c>
    </row>
    <row r="17" spans="1:60" outlineLevel="1" x14ac:dyDescent="0.2">
      <c r="A17" s="216">
        <v>7</v>
      </c>
      <c r="B17" s="222" t="s">
        <v>113</v>
      </c>
      <c r="C17" s="265" t="s">
        <v>114</v>
      </c>
      <c r="D17" s="224" t="s">
        <v>115</v>
      </c>
      <c r="E17" s="230">
        <v>35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5">
        <v>0</v>
      </c>
      <c r="O17" s="225">
        <f>ROUND(E17*N17,5)</f>
        <v>0</v>
      </c>
      <c r="P17" s="225">
        <v>2.3800000000000002E-2</v>
      </c>
      <c r="Q17" s="225">
        <f>ROUND(E17*P17,5)</f>
        <v>0.83299999999999996</v>
      </c>
      <c r="R17" s="225"/>
      <c r="S17" s="225"/>
      <c r="T17" s="226">
        <v>8.2000000000000003E-2</v>
      </c>
      <c r="U17" s="225">
        <f>ROUND(E17*T17,2)</f>
        <v>2.87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8</v>
      </c>
      <c r="B18" s="222" t="s">
        <v>116</v>
      </c>
      <c r="C18" s="265" t="s">
        <v>117</v>
      </c>
      <c r="D18" s="224" t="s">
        <v>115</v>
      </c>
      <c r="E18" s="230">
        <v>500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5">
        <v>0</v>
      </c>
      <c r="O18" s="225">
        <f>ROUND(E18*N18,5)</f>
        <v>0</v>
      </c>
      <c r="P18" s="225">
        <v>0</v>
      </c>
      <c r="Q18" s="225">
        <f>ROUND(E18*P18,5)</f>
        <v>0</v>
      </c>
      <c r="R18" s="225"/>
      <c r="S18" s="225"/>
      <c r="T18" s="226">
        <v>5.1999999999999998E-2</v>
      </c>
      <c r="U18" s="225">
        <f>ROUND(E18*T18,2)</f>
        <v>26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9</v>
      </c>
      <c r="B19" s="222" t="s">
        <v>118</v>
      </c>
      <c r="C19" s="265" t="s">
        <v>119</v>
      </c>
      <c r="D19" s="224" t="s">
        <v>115</v>
      </c>
      <c r="E19" s="230">
        <v>35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6.2E-2</v>
      </c>
      <c r="U19" s="225">
        <f>ROUND(E19*T19,2)</f>
        <v>2.17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10</v>
      </c>
      <c r="B20" s="222" t="s">
        <v>120</v>
      </c>
      <c r="C20" s="265" t="s">
        <v>121</v>
      </c>
      <c r="D20" s="224" t="s">
        <v>115</v>
      </c>
      <c r="E20" s="230">
        <v>500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3.1E-2</v>
      </c>
      <c r="U20" s="225">
        <f>ROUND(E20*T20,2)</f>
        <v>15.5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101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11</v>
      </c>
      <c r="B21" s="222" t="s">
        <v>122</v>
      </c>
      <c r="C21" s="265" t="s">
        <v>123</v>
      </c>
      <c r="D21" s="224" t="s">
        <v>115</v>
      </c>
      <c r="E21" s="230">
        <v>35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3.1E-2</v>
      </c>
      <c r="U21" s="225">
        <f>ROUND(E21*T21,2)</f>
        <v>1.0900000000000001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17" t="s">
        <v>96</v>
      </c>
      <c r="B22" s="223" t="s">
        <v>67</v>
      </c>
      <c r="C22" s="266" t="s">
        <v>68</v>
      </c>
      <c r="D22" s="227"/>
      <c r="E22" s="231"/>
      <c r="F22" s="234"/>
      <c r="G22" s="234">
        <f>SUMIF(AE23:AE24,"&lt;&gt;NOR",G23:G24)</f>
        <v>0</v>
      </c>
      <c r="H22" s="234"/>
      <c r="I22" s="234">
        <f>SUM(I23:I24)</f>
        <v>0</v>
      </c>
      <c r="J22" s="234"/>
      <c r="K22" s="234">
        <f>SUM(K23:K24)</f>
        <v>0</v>
      </c>
      <c r="L22" s="234"/>
      <c r="M22" s="234">
        <f>SUM(M23:M24)</f>
        <v>0</v>
      </c>
      <c r="N22" s="228"/>
      <c r="O22" s="228">
        <f>SUM(O23:O24)</f>
        <v>1.7429999999999998E-2</v>
      </c>
      <c r="P22" s="228"/>
      <c r="Q22" s="228">
        <f>SUM(Q23:Q24)</f>
        <v>0</v>
      </c>
      <c r="R22" s="228"/>
      <c r="S22" s="228"/>
      <c r="T22" s="229"/>
      <c r="U22" s="228">
        <f>SUM(U23:U24)</f>
        <v>8.86</v>
      </c>
      <c r="AE22" t="s">
        <v>97</v>
      </c>
    </row>
    <row r="23" spans="1:60" outlineLevel="1" x14ac:dyDescent="0.2">
      <c r="A23" s="216">
        <v>12</v>
      </c>
      <c r="B23" s="222" t="s">
        <v>124</v>
      </c>
      <c r="C23" s="265" t="s">
        <v>125</v>
      </c>
      <c r="D23" s="224" t="s">
        <v>100</v>
      </c>
      <c r="E23" s="230">
        <v>4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6.9999999999999994E-5</v>
      </c>
      <c r="O23" s="225">
        <f>ROUND(E23*N23,5)</f>
        <v>2.7999999999999998E-4</v>
      </c>
      <c r="P23" s="225">
        <v>0</v>
      </c>
      <c r="Q23" s="225">
        <f>ROUND(E23*P23,5)</f>
        <v>0</v>
      </c>
      <c r="R23" s="225"/>
      <c r="S23" s="225"/>
      <c r="T23" s="226">
        <v>8.6999999999999994E-2</v>
      </c>
      <c r="U23" s="225">
        <f>ROUND(E23*T23,2)</f>
        <v>0.35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43">
        <v>13</v>
      </c>
      <c r="B24" s="244" t="s">
        <v>126</v>
      </c>
      <c r="C24" s="267" t="s">
        <v>127</v>
      </c>
      <c r="D24" s="245" t="s">
        <v>115</v>
      </c>
      <c r="E24" s="246">
        <v>35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9">
        <v>4.8999999999999998E-4</v>
      </c>
      <c r="O24" s="249">
        <f>ROUND(E24*N24,5)</f>
        <v>1.7149999999999999E-2</v>
      </c>
      <c r="P24" s="249">
        <v>0</v>
      </c>
      <c r="Q24" s="249">
        <f>ROUND(E24*P24,5)</f>
        <v>0</v>
      </c>
      <c r="R24" s="249"/>
      <c r="S24" s="249"/>
      <c r="T24" s="250">
        <v>0.24299999999999999</v>
      </c>
      <c r="U24" s="249">
        <f>ROUND(E24*T24,2)</f>
        <v>8.51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101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6"/>
      <c r="B25" s="7" t="s">
        <v>128</v>
      </c>
      <c r="C25" s="268" t="s">
        <v>128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A26" s="251"/>
      <c r="B26" s="252">
        <v>26</v>
      </c>
      <c r="C26" s="269" t="s">
        <v>128</v>
      </c>
      <c r="D26" s="253"/>
      <c r="E26" s="253"/>
      <c r="F26" s="253"/>
      <c r="G26" s="264">
        <f>G8+G12+G16+G22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129</v>
      </c>
    </row>
    <row r="27" spans="1:60" x14ac:dyDescent="0.2">
      <c r="A27" s="6"/>
      <c r="B27" s="7" t="s">
        <v>128</v>
      </c>
      <c r="C27" s="268" t="s">
        <v>128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 t="s">
        <v>128</v>
      </c>
      <c r="C28" s="268" t="s">
        <v>128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4">
        <v>33</v>
      </c>
      <c r="B29" s="254"/>
      <c r="C29" s="270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5"/>
      <c r="B30" s="256"/>
      <c r="C30" s="271"/>
      <c r="D30" s="256"/>
      <c r="E30" s="256"/>
      <c r="F30" s="256"/>
      <c r="G30" s="25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130</v>
      </c>
    </row>
    <row r="31" spans="1:60" x14ac:dyDescent="0.2">
      <c r="A31" s="258"/>
      <c r="B31" s="259"/>
      <c r="C31" s="272"/>
      <c r="D31" s="259"/>
      <c r="E31" s="259"/>
      <c r="F31" s="259"/>
      <c r="G31" s="260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8"/>
      <c r="B32" s="259"/>
      <c r="C32" s="272"/>
      <c r="D32" s="259"/>
      <c r="E32" s="259"/>
      <c r="F32" s="259"/>
      <c r="G32" s="260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8"/>
      <c r="B33" s="259"/>
      <c r="C33" s="272"/>
      <c r="D33" s="259"/>
      <c r="E33" s="259"/>
      <c r="F33" s="259"/>
      <c r="G33" s="260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61"/>
      <c r="B34" s="262"/>
      <c r="C34" s="273"/>
      <c r="D34" s="262"/>
      <c r="E34" s="262"/>
      <c r="F34" s="262"/>
      <c r="G34" s="263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6"/>
      <c r="B35" s="7" t="s">
        <v>128</v>
      </c>
      <c r="C35" s="268" t="s">
        <v>128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C36" s="274"/>
      <c r="AE36" t="s">
        <v>131</v>
      </c>
    </row>
  </sheetData>
  <mergeCells count="6">
    <mergeCell ref="A1:G1"/>
    <mergeCell ref="C2:G2"/>
    <mergeCell ref="C3:G3"/>
    <mergeCell ref="C4:G4"/>
    <mergeCell ref="A29:C29"/>
    <mergeCell ref="A30:G3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pbares</cp:lastModifiedBy>
  <cp:lastPrinted>2014-02-28T09:52:57Z</cp:lastPrinted>
  <dcterms:created xsi:type="dcterms:W3CDTF">2009-04-08T07:15:50Z</dcterms:created>
  <dcterms:modified xsi:type="dcterms:W3CDTF">2017-05-29T05:23:03Z</dcterms:modified>
</cp:coreProperties>
</file>