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PBARES2\vykresy_export\kadlecek\polyklinika\pd\1np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Pol'!$A$1:$U$64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2" i="1" l="1"/>
  <c r="H51" i="1"/>
  <c r="H50" i="1"/>
  <c r="H49" i="1"/>
  <c r="G52" i="1"/>
  <c r="G51" i="1"/>
  <c r="G50" i="1"/>
  <c r="G49" i="1"/>
  <c r="G39" i="1"/>
  <c r="F39" i="1"/>
  <c r="G54" i="12"/>
  <c r="AC54" i="12"/>
  <c r="AD54" i="12"/>
  <c r="G9" i="12"/>
  <c r="G8" i="12" s="1"/>
  <c r="I9" i="12"/>
  <c r="I8" i="12" s="1"/>
  <c r="K9" i="12"/>
  <c r="M9" i="12"/>
  <c r="O9" i="12"/>
  <c r="Q9" i="12"/>
  <c r="Q8" i="12" s="1"/>
  <c r="U9" i="12"/>
  <c r="U8" i="12" s="1"/>
  <c r="G10" i="12"/>
  <c r="M10" i="12" s="1"/>
  <c r="I10" i="12"/>
  <c r="K10" i="12"/>
  <c r="K8" i="12" s="1"/>
  <c r="O10" i="12"/>
  <c r="O8" i="12" s="1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8" i="12"/>
  <c r="I18" i="12"/>
  <c r="I17" i="12" s="1"/>
  <c r="K18" i="12"/>
  <c r="M18" i="12"/>
  <c r="O18" i="12"/>
  <c r="Q18" i="12"/>
  <c r="Q17" i="12" s="1"/>
  <c r="U18" i="12"/>
  <c r="G19" i="12"/>
  <c r="M19" i="12" s="1"/>
  <c r="I19" i="12"/>
  <c r="K19" i="12"/>
  <c r="K17" i="12" s="1"/>
  <c r="O19" i="12"/>
  <c r="O17" i="12" s="1"/>
  <c r="Q19" i="12"/>
  <c r="U19" i="12"/>
  <c r="U17" i="12" s="1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5" i="12"/>
  <c r="G34" i="12" s="1"/>
  <c r="I35" i="12"/>
  <c r="K35" i="12"/>
  <c r="K34" i="12" s="1"/>
  <c r="O35" i="12"/>
  <c r="O34" i="12" s="1"/>
  <c r="Q35" i="12"/>
  <c r="U35" i="12"/>
  <c r="U34" i="12" s="1"/>
  <c r="G36" i="12"/>
  <c r="I36" i="12"/>
  <c r="I34" i="12" s="1"/>
  <c r="K36" i="12"/>
  <c r="M36" i="12"/>
  <c r="O36" i="12"/>
  <c r="Q36" i="12"/>
  <c r="Q34" i="12" s="1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1" i="12"/>
  <c r="K51" i="12"/>
  <c r="O51" i="12"/>
  <c r="U51" i="12"/>
  <c r="G52" i="12"/>
  <c r="I52" i="12"/>
  <c r="I51" i="12" s="1"/>
  <c r="K52" i="12"/>
  <c r="M52" i="12"/>
  <c r="M51" i="12" s="1"/>
  <c r="O52" i="12"/>
  <c r="Q52" i="12"/>
  <c r="Q51" i="12" s="1"/>
  <c r="U52" i="12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G53" i="1"/>
  <c r="H53" i="1"/>
  <c r="I53" i="1"/>
  <c r="AZ43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G28" i="1"/>
  <c r="M17" i="12"/>
  <c r="M8" i="12"/>
  <c r="G17" i="12"/>
  <c r="M35" i="12"/>
  <c r="M34" i="12" s="1"/>
  <c r="I21" i="1"/>
  <c r="G21" i="1"/>
  <c r="E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<sst xmlns="http://schemas.openxmlformats.org/spreadsheetml/2006/main" count="317" uniqueCount="190">
  <si>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</si>
  <si>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</si>
  <si>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</si>
  <si>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</si>
  <si>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</si>
  <si>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</si>
  <si>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</si>
  <si>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</si>
  <si>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</si>
  <si>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</si>
  <si>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</si>
  <si>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</si>
  <si>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</si>
  <si>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</si>
  <si>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</si>
  <si>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</si>
  <si>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</si>
  <si>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</si>
  <si>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</si>
  <si>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</si>
  <si>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</si>
  <si>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</si>
  <si>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</si>
  <si>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</si>
  <si>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</si>
  <si>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</si>
  <si>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</si>
  <si>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</si>
  <si>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</si>
  <si>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</si>
  <si>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</si>
  <si>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</si>
  <si>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</si>
  <si>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</si>
  <si>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</si>
  <si>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</si>
  <si>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</si>
  <si>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</si>
  <si>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</si>
  <si>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</si>
  <si>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</si>
  <si>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</si>
  <si>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</si>
  <si>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</si>
  <si>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</si>
  <si>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POLIKLINIKA KOLÍN - VEŘEJNÉ WC</t>
  </si>
  <si>
    <t>MĚSTOK KOLÍN</t>
  </si>
  <si>
    <t>KARLOVO NÁMĚSTÍ</t>
  </si>
  <si>
    <t>KOLÍN  I</t>
  </si>
  <si>
    <t>280 12</t>
  </si>
  <si>
    <t>Petr Bareš</t>
  </si>
  <si>
    <t>Krakovany  116</t>
  </si>
  <si>
    <t xml:space="preserve">Krakovany  </t>
  </si>
  <si>
    <t>28127</t>
  </si>
  <si>
    <t>61885312</t>
  </si>
  <si>
    <t>Celkem za stavbu</t>
  </si>
  <si>
    <t>CZK</t>
  </si>
  <si>
    <t xml:space="preserve">Popis rozpočtu:  - </t>
  </si>
  <si>
    <t>ZT  1np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</si>
  <si>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</si>
  <si>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</si>
  <si>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</si>
  <si>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</si>
  <si>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</si>
  <si>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</si>
  <si>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</si>
  <si>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</si>
  <si>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</si>
  <si>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</si>
  <si>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</si>
  <si>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</si>
  <si>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</si>
  <si>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</si>
  <si>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</si>
  <si>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</si>
  <si>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</si>
  <si>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</si>
  <si>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</si>
  <si>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</si>
  <si>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</si>
  <si>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</si>
  <si>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</si>
  <si>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</si>
  <si>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</si>
  <si>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</si>
  <si>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</si>
  <si>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</si>
  <si>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</si>
  <si>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</si>
  <si>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</si>
  <si>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</si>
  <si>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</si>
  <si>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</si>
  <si>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</si>
  <si>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</si>
  <si>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</si>
  <si>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</si>
  <si>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</si>
  <si>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721171808R00</t>
  </si>
  <si>
    <t>Demontáž potrubí z PVC do D 114 mm</t>
  </si>
  <si>
    <t>m</t>
  </si>
  <si>
    <t>POL1_0</t>
  </si>
  <si>
    <t>721176103R00</t>
  </si>
  <si>
    <t>Potrubí HT připojovací D 50 x 1,8 mm</t>
  </si>
  <si>
    <t>721176102R00</t>
  </si>
  <si>
    <t>Potrubí HT připojovací D 40 x 1,8 mm</t>
  </si>
  <si>
    <t>721176105R00</t>
  </si>
  <si>
    <t>Potrubí HT připojovací D 110 x 2,7 mm</t>
  </si>
  <si>
    <t>721290111R00</t>
  </si>
  <si>
    <t>Zkouška těsnosti kanalizace vodou DN 125</t>
  </si>
  <si>
    <t>998721102R00</t>
  </si>
  <si>
    <t>Přesun hmot pro vnitřní kanalizaci, výšky do 12 m</t>
  </si>
  <si>
    <t>t</t>
  </si>
  <si>
    <t>721170909R00</t>
  </si>
  <si>
    <t>Oprava potrubí PVC odpadní, vsazení odbočky D 110</t>
  </si>
  <si>
    <t>kus</t>
  </si>
  <si>
    <t>721273180R00</t>
  </si>
  <si>
    <t>Ventil přivzdušňovací podomítkovýDN100</t>
  </si>
  <si>
    <t>722220111R00</t>
  </si>
  <si>
    <t>Nástěnka , pro výtokový ventil G 1/2</t>
  </si>
  <si>
    <t>722239101R00</t>
  </si>
  <si>
    <t>Montáž vodovodních armatur 2závity, G 1/2</t>
  </si>
  <si>
    <t>55147032R</t>
  </si>
  <si>
    <t>Splachovač nádržkový</t>
  </si>
  <si>
    <t>POL3_0</t>
  </si>
  <si>
    <t>722172311R00</t>
  </si>
  <si>
    <t>Potrubí z PPR , studená, D 20x2,8 mm</t>
  </si>
  <si>
    <t>722172312R00</t>
  </si>
  <si>
    <t>Potrubí z PPR , studená, D 25x3,5 mm</t>
  </si>
  <si>
    <t>722172331R00</t>
  </si>
  <si>
    <t>Potrubí z PPR , teplá, D 20x3,4 mm</t>
  </si>
  <si>
    <t>722172332R00</t>
  </si>
  <si>
    <t>Potrubí z PPR , teplá, D 25x4,2 mm</t>
  </si>
  <si>
    <t>722181211R00</t>
  </si>
  <si>
    <t>Izolace návleková tl. stěny 6 mm</t>
  </si>
  <si>
    <t>722181213R00</t>
  </si>
  <si>
    <t>Izolace návleková  tl. stěny 13 mm</t>
  </si>
  <si>
    <t>722264112R00</t>
  </si>
  <si>
    <t xml:space="preserve">Vodoměr bytový SV </t>
  </si>
  <si>
    <t>722264117R00</t>
  </si>
  <si>
    <t>Vodoměr bytový TV</t>
  </si>
  <si>
    <t>722280106R00</t>
  </si>
  <si>
    <t>Tlaková zkouška vodovodního potrubí DN 32</t>
  </si>
  <si>
    <t>722290234R00</t>
  </si>
  <si>
    <t>Proplach a dezinfekce vodovod.potrubí DN 80</t>
  </si>
  <si>
    <t>998722102R00</t>
  </si>
  <si>
    <t>Přesun hmot pro vnitřní vodovod, výšky do 12 m</t>
  </si>
  <si>
    <t>722235122R00</t>
  </si>
  <si>
    <t>Kohout kulový DN 20</t>
  </si>
  <si>
    <t>722235652R00</t>
  </si>
  <si>
    <t>Ventil zpětný  DN 20</t>
  </si>
  <si>
    <t>725110814R00</t>
  </si>
  <si>
    <t>Demontáž klozetů kombinovaných</t>
  </si>
  <si>
    <t>soubor</t>
  </si>
  <si>
    <t>725320821R00</t>
  </si>
  <si>
    <t>Demontáž dřezů dvojitých na konzolách</t>
  </si>
  <si>
    <t>725014131R00</t>
  </si>
  <si>
    <t>Klozet závěsný  + sedátko, bílý</t>
  </si>
  <si>
    <t>725014141R00</t>
  </si>
  <si>
    <t>Klozet závěsný  ZTP + sedátko, bílý</t>
  </si>
  <si>
    <t>725016105R00</t>
  </si>
  <si>
    <t>Pisoár  ovládání automatické, bílý</t>
  </si>
  <si>
    <t>725017130R00</t>
  </si>
  <si>
    <t>Umyvadlo na šrouby  50 x 41 cm, bílé</t>
  </si>
  <si>
    <t>725017138R00</t>
  </si>
  <si>
    <t>Kryt sifonu umyvadel , bílý</t>
  </si>
  <si>
    <t>725017153R00</t>
  </si>
  <si>
    <t>Umyvadlo invalidní  64 x 55 cm, bílé</t>
  </si>
  <si>
    <t>725019101R00</t>
  </si>
  <si>
    <t>Výlevka stojící  s plastovou mřížkou</t>
  </si>
  <si>
    <t>725860107R00</t>
  </si>
  <si>
    <t>Uzávěrka zápachová umyvadlová</t>
  </si>
  <si>
    <t>725860169R00</t>
  </si>
  <si>
    <t>Zápachová uzávěrka pro pisoáry</t>
  </si>
  <si>
    <t>725860212R00</t>
  </si>
  <si>
    <t>Sifon umyvadlový  pod omítku</t>
  </si>
  <si>
    <t>725823111RT1</t>
  </si>
  <si>
    <t>Baterie umyvadlová stoján. ruční, bez otvír.odpadu, standardní</t>
  </si>
  <si>
    <t>725835113R00</t>
  </si>
  <si>
    <t>Baterie vanová nástěnná ruční, vč. příslušenstvím</t>
  </si>
  <si>
    <t>55141103R</t>
  </si>
  <si>
    <t xml:space="preserve">Ventil rohový mosazný 1/2" x 3/8" </t>
  </si>
  <si>
    <t>725814105R00</t>
  </si>
  <si>
    <t>Ventil rohový k WC</t>
  </si>
  <si>
    <t>726211121R00</t>
  </si>
  <si>
    <t>Modul-WC pro zazdění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</si>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</sst>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6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 t="s">
        <v>47</v>
      </c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 t="s">
        <v>50</v>
      </c>
      <c r="E11" s="125"/>
      <c r="F11" s="125"/>
      <c r="G11" s="125"/>
      <c r="H11" s="28" t="s">
        <v>33</v>
      </c>
      <c r="I11" s="129" t="s">
        <v>54</v>
      </c>
      <c r="J11" s="11"/>
    </row>
    <row r="12" spans="1:15" ht="15.75" customHeight="1" x14ac:dyDescent="0.2">
      <c r="A12" s="4"/>
      <c r="B12" s="41"/>
      <c r="C12" s="26"/>
      <c r="D12" s="126" t="s">
        <v>51</v>
      </c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 t="s">
        <v>53</v>
      </c>
      <c r="D13" s="127" t="s">
        <v>52</v>
      </c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 t="s">
        <v>29</v>
      </c>
      <c r="F15" s="81"/>
      <c r="G15" s="82" t="s">
        <v>30</v>
      </c>
      <c r="H15" s="82"/>
      <c r="I15" s="82" t="s">
        <v>28</v>
      </c>
      <c r="J15" s="83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4">
        <f>SUMIF(F49:F52,A16,G49:G52)+SUMIF(F49:F52,"PSU",G49:G52)</f>
        <v>0</v>
      </c>
      <c r="F16" s="85"/>
      <c r="G16" s="84">
        <f>SUMIF(F49:F52,A16,H49:H52)+SUMIF(F49:F52,"PSU",H49:H52)</f>
        <v>0</v>
      </c>
      <c r="H16" s="85"/>
      <c r="I16" s="84">
        <f>SUMIF(F49:F52,A16,I49:I52)+SUMIF(F49:F52,"PSU",I49:I52)</f>
        <v>0</v>
      </c>
      <c r="J16" s="94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4">
        <f>SUMIF(F49:F52,A17,G49:G52)</f>
        <v>0</v>
      </c>
      <c r="F17" s="85"/>
      <c r="G17" s="84">
        <f>SUMIF(F49:F52,A17,H49:H52)</f>
        <v>0</v>
      </c>
      <c r="H17" s="85"/>
      <c r="I17" s="84">
        <f>SUMIF(F49:F52,A17,I49:I52)</f>
        <v>0</v>
      </c>
      <c r="J17" s="94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4">
        <f>SUMIF(F49:F52,A18,G49:G52)</f>
        <v>0</v>
      </c>
      <c r="F18" s="85"/>
      <c r="G18" s="84">
        <f>SUMIF(F49:F52,A18,H49:H52)</f>
        <v>0</v>
      </c>
      <c r="H18" s="85"/>
      <c r="I18" s="84">
        <f>SUMIF(F49:F52,A18,I49:I52)</f>
        <v>0</v>
      </c>
      <c r="J18" s="94"/>
    </row>
    <row r="19" spans="1:10" ht="23.25" customHeight="1" x14ac:dyDescent="0.2">
      <c r="A19" s="196" t="s">
        <v>69</v>
      </c>
      <c r="B19" s="197" t="s">
        <v>26</v>
      </c>
      <c r="C19" s="58"/>
      <c r="D19" s="59"/>
      <c r="E19" s="84">
        <f>SUMIF(F49:F52,A19,G49:G52)</f>
        <v>0</v>
      </c>
      <c r="F19" s="85"/>
      <c r="G19" s="84">
        <f>SUMIF(F49:F52,A19,H49:H52)</f>
        <v>0</v>
      </c>
      <c r="H19" s="85"/>
      <c r="I19" s="84">
        <f>SUMIF(F49:F52,A19,I49:I52)</f>
        <v>0</v>
      </c>
      <c r="J19" s="94"/>
    </row>
    <row r="20" spans="1:10" ht="23.25" customHeight="1" x14ac:dyDescent="0.2">
      <c r="A20" s="196" t="s">
        <v>70</v>
      </c>
      <c r="B20" s="197" t="s">
        <v>27</v>
      </c>
      <c r="C20" s="58"/>
      <c r="D20" s="59"/>
      <c r="E20" s="84">
        <f>SUMIF(F49:F52,A20,G49:G52)</f>
        <v>0</v>
      </c>
      <c r="F20" s="85"/>
      <c r="G20" s="84">
        <f>SUMIF(F49:F52,A20,H49:H52)</f>
        <v>0</v>
      </c>
      <c r="H20" s="85"/>
      <c r="I20" s="84">
        <f>SUMIF(F49:F52,A20,I49:I52)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>
        <f>SUM(E16:F20)</f>
        <v>0</v>
      </c>
      <c r="F21" s="96"/>
      <c r="G21" s="95">
        <f>SUM(G16:H20)</f>
        <v>0</v>
      </c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42884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52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52" ht="25.5" hidden="1" customHeight="1" x14ac:dyDescent="0.2">
      <c r="A39" s="132">
        <v>1</v>
      </c>
      <c r="B39" s="138"/>
      <c r="C39" s="139"/>
      <c r="D39" s="140"/>
      <c r="E39" s="140"/>
      <c r="F39" s="148">
        <f>' Pol'!AC54</f>
        <v>0</v>
      </c>
      <c r="G39" s="149">
        <f>' Pol'!AD54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52" ht="25.5" hidden="1" customHeight="1" x14ac:dyDescent="0.2">
      <c r="A40" s="132"/>
      <c r="B40" s="142" t="s">
        <v>55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2" spans="1:52" x14ac:dyDescent="0.2">
      <c r="B42" t="s">
        <v>57</v>
      </c>
    </row>
    <row r="43" spans="1:52" x14ac:dyDescent="0.2">
      <c r="B43" s="163" t="s">
        <v>58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ZT  1np</v>
      </c>
    </row>
    <row r="46" spans="1:52" ht="15.75" x14ac:dyDescent="0.25">
      <c r="B46" s="164" t="s">
        <v>59</v>
      </c>
    </row>
    <row r="48" spans="1:52" ht="25.5" customHeight="1" x14ac:dyDescent="0.2">
      <c r="A48" s="165"/>
      <c r="B48" s="171" t="s">
        <v>16</v>
      </c>
      <c r="C48" s="171" t="s">
        <v>5</v>
      </c>
      <c r="D48" s="172"/>
      <c r="E48" s="172"/>
      <c r="F48" s="175" t="s">
        <v>60</v>
      </c>
      <c r="G48" s="175" t="s">
        <v>29</v>
      </c>
      <c r="H48" s="175" t="s">
        <v>30</v>
      </c>
      <c r="I48" s="176" t="s">
        <v>28</v>
      </c>
      <c r="J48" s="176"/>
    </row>
    <row r="49" spans="1:10" ht="25.5" customHeight="1" x14ac:dyDescent="0.2">
      <c r="A49" s="166"/>
      <c r="B49" s="177" t="s">
        <v>61</v>
      </c>
      <c r="C49" s="178" t="s">
        <v>62</v>
      </c>
      <c r="D49" s="179"/>
      <c r="E49" s="179"/>
      <c r="F49" s="183" t="s">
        <v>24</v>
      </c>
      <c r="G49" s="184">
        <f>' Pol'!I8</f>
        <v>0</v>
      </c>
      <c r="H49" s="184">
        <f>' Pol'!K8</f>
        <v>0</v>
      </c>
      <c r="I49" s="185"/>
      <c r="J49" s="185"/>
    </row>
    <row r="50" spans="1:10" ht="25.5" customHeight="1" x14ac:dyDescent="0.2">
      <c r="A50" s="166"/>
      <c r="B50" s="169" t="s">
        <v>63</v>
      </c>
      <c r="C50" s="168" t="s">
        <v>64</v>
      </c>
      <c r="D50" s="170"/>
      <c r="E50" s="170"/>
      <c r="F50" s="186" t="s">
        <v>24</v>
      </c>
      <c r="G50" s="187">
        <f>' Pol'!I17</f>
        <v>0</v>
      </c>
      <c r="H50" s="187">
        <f>' Pol'!K17</f>
        <v>0</v>
      </c>
      <c r="I50" s="188"/>
      <c r="J50" s="188"/>
    </row>
    <row r="51" spans="1:10" ht="25.5" customHeight="1" x14ac:dyDescent="0.2">
      <c r="A51" s="166"/>
      <c r="B51" s="169" t="s">
        <v>65</v>
      </c>
      <c r="C51" s="168" t="s">
        <v>66</v>
      </c>
      <c r="D51" s="170"/>
      <c r="E51" s="170"/>
      <c r="F51" s="186" t="s">
        <v>24</v>
      </c>
      <c r="G51" s="187">
        <f>' Pol'!I34</f>
        <v>0</v>
      </c>
      <c r="H51" s="187">
        <f>' Pol'!K34</f>
        <v>0</v>
      </c>
      <c r="I51" s="188"/>
      <c r="J51" s="188"/>
    </row>
    <row r="52" spans="1:10" ht="25.5" customHeight="1" x14ac:dyDescent="0.2">
      <c r="A52" s="166"/>
      <c r="B52" s="180" t="s">
        <v>67</v>
      </c>
      <c r="C52" s="181" t="s">
        <v>68</v>
      </c>
      <c r="D52" s="182"/>
      <c r="E52" s="182"/>
      <c r="F52" s="189" t="s">
        <v>24</v>
      </c>
      <c r="G52" s="190">
        <f>' Pol'!I51</f>
        <v>0</v>
      </c>
      <c r="H52" s="190">
        <f>' Pol'!K51</f>
        <v>0</v>
      </c>
      <c r="I52" s="191"/>
      <c r="J52" s="191"/>
    </row>
    <row r="53" spans="1:10" ht="25.5" customHeight="1" x14ac:dyDescent="0.2">
      <c r="A53" s="167"/>
      <c r="B53" s="173" t="s">
        <v>1</v>
      </c>
      <c r="C53" s="173"/>
      <c r="D53" s="174"/>
      <c r="E53" s="174"/>
      <c r="F53" s="192"/>
      <c r="G53" s="193">
        <f>SUM(G49:G52)</f>
        <v>0</v>
      </c>
      <c r="H53" s="193">
        <f>SUM(H49:H52)</f>
        <v>0</v>
      </c>
      <c r="I53" s="194">
        <f>SUM(I49:I52)</f>
        <v>0</v>
      </c>
      <c r="J53" s="194"/>
    </row>
    <row r="54" spans="1:10" x14ac:dyDescent="0.2">
      <c r="F54" s="195"/>
      <c r="G54" s="131"/>
      <c r="H54" s="195"/>
      <c r="I54" s="131"/>
      <c r="J54" s="131"/>
    </row>
    <row r="55" spans="1:10" x14ac:dyDescent="0.2">
      <c r="F55" s="195"/>
      <c r="G55" s="131"/>
      <c r="H55" s="195"/>
      <c r="I55" s="131"/>
      <c r="J55" s="131"/>
    </row>
    <row r="56" spans="1:10" x14ac:dyDescent="0.2">
      <c r="F56" s="195"/>
      <c r="G56" s="131"/>
      <c r="H56" s="195"/>
      <c r="I56" s="131"/>
      <c r="J56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I53:J53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198" t="s">
        <v>6</v>
      </c>
      <c r="B1" s="198"/>
      <c r="C1" s="198"/>
      <c r="D1" s="198"/>
      <c r="E1" s="198"/>
      <c r="F1" s="198"/>
      <c r="G1" s="198"/>
      <c r="AE1" t="s">
        <v>72</v>
      </c>
    </row>
    <row r="2" spans="1:60" ht="24.95" customHeight="1" x14ac:dyDescent="0.2">
      <c r="A2" s="205" t="s">
        <v>71</v>
      </c>
      <c r="B2" s="199"/>
      <c r="C2" s="200" t="s">
        <v>45</v>
      </c>
      <c r="D2" s="201"/>
      <c r="E2" s="201"/>
      <c r="F2" s="201"/>
      <c r="G2" s="207"/>
      <c r="AE2" t="s">
        <v>73</v>
      </c>
    </row>
    <row r="3" spans="1:60" ht="24.95" hidden="1" customHeight="1" x14ac:dyDescent="0.2">
      <c r="A3" s="206" t="s">
        <v>7</v>
      </c>
      <c r="B3" s="203"/>
      <c r="C3" s="202"/>
      <c r="D3" s="202"/>
      <c r="E3" s="202"/>
      <c r="F3" s="202"/>
      <c r="G3" s="208"/>
      <c r="AE3" t="s">
        <v>74</v>
      </c>
    </row>
    <row r="4" spans="1:60" ht="24.95" hidden="1" customHeight="1" x14ac:dyDescent="0.2">
      <c r="A4" s="206" t="s">
        <v>8</v>
      </c>
      <c r="B4" s="203"/>
      <c r="C4" s="204"/>
      <c r="D4" s="202"/>
      <c r="E4" s="202"/>
      <c r="F4" s="202"/>
      <c r="G4" s="208"/>
      <c r="AE4" t="s">
        <v>75</v>
      </c>
    </row>
    <row r="5" spans="1:60" hidden="1" x14ac:dyDescent="0.2">
      <c r="A5" s="209" t="s">
        <v>76</v>
      </c>
      <c r="B5" s="210"/>
      <c r="C5" s="211"/>
      <c r="D5" s="212"/>
      <c r="E5" s="212"/>
      <c r="F5" s="212"/>
      <c r="G5" s="213"/>
      <c r="AE5" t="s">
        <v>77</v>
      </c>
    </row>
    <row r="7" spans="1:60" ht="38.25" x14ac:dyDescent="0.2">
      <c r="A7" s="218" t="s">
        <v>78</v>
      </c>
      <c r="B7" s="219" t="s">
        <v>79</v>
      </c>
      <c r="C7" s="219" t="s">
        <v>80</v>
      </c>
      <c r="D7" s="218" t="s">
        <v>81</v>
      </c>
      <c r="E7" s="218" t="s">
        <v>82</v>
      </c>
      <c r="F7" s="214" t="s">
        <v>83</v>
      </c>
      <c r="G7" s="235" t="s">
        <v>28</v>
      </c>
      <c r="H7" s="236" t="s">
        <v>29</v>
      </c>
      <c r="I7" s="236" t="s">
        <v>84</v>
      </c>
      <c r="J7" s="236" t="s">
        <v>30</v>
      </c>
      <c r="K7" s="236" t="s">
        <v>85</v>
      </c>
      <c r="L7" s="236" t="s">
        <v>86</v>
      </c>
      <c r="M7" s="236" t="s">
        <v>87</v>
      </c>
      <c r="N7" s="236" t="s">
        <v>88</v>
      </c>
      <c r="O7" s="236" t="s">
        <v>89</v>
      </c>
      <c r="P7" s="236" t="s">
        <v>90</v>
      </c>
      <c r="Q7" s="236" t="s">
        <v>91</v>
      </c>
      <c r="R7" s="236" t="s">
        <v>92</v>
      </c>
      <c r="S7" s="236" t="s">
        <v>93</v>
      </c>
      <c r="T7" s="236" t="s">
        <v>94</v>
      </c>
      <c r="U7" s="221" t="s">
        <v>95</v>
      </c>
    </row>
    <row r="8" spans="1:60" x14ac:dyDescent="0.2">
      <c r="A8" s="237" t="s">
        <v>96</v>
      </c>
      <c r="B8" s="238" t="s">
        <v>61</v>
      </c>
      <c r="C8" s="239" t="s">
        <v>62</v>
      </c>
      <c r="D8" s="240"/>
      <c r="E8" s="241"/>
      <c r="F8" s="242"/>
      <c r="G8" s="242">
        <f>SUMIF(AE9:AE16,"&lt;&gt;NOR",G9:G16)</f>
        <v>0</v>
      </c>
      <c r="H8" s="242"/>
      <c r="I8" s="242">
        <f>SUM(I9:I16)</f>
        <v>0</v>
      </c>
      <c r="J8" s="242"/>
      <c r="K8" s="242">
        <f>SUM(K9:K16)</f>
        <v>0</v>
      </c>
      <c r="L8" s="242"/>
      <c r="M8" s="242">
        <f>SUM(M9:M16)</f>
        <v>0</v>
      </c>
      <c r="N8" s="220"/>
      <c r="O8" s="220">
        <f>SUM(O9:O16)</f>
        <v>6.5729999999999997E-2</v>
      </c>
      <c r="P8" s="220"/>
      <c r="Q8" s="220">
        <f>SUM(Q9:Q16)</f>
        <v>4.9500000000000002E-2</v>
      </c>
      <c r="R8" s="220"/>
      <c r="S8" s="220"/>
      <c r="T8" s="237"/>
      <c r="U8" s="220">
        <f>SUM(U9:U16)</f>
        <v>57.010000000000005</v>
      </c>
      <c r="AE8" t="s">
        <v>97</v>
      </c>
    </row>
    <row r="9" spans="1:60" outlineLevel="1" x14ac:dyDescent="0.2">
      <c r="A9" s="216">
        <v>1</v>
      </c>
      <c r="B9" s="222" t="s">
        <v>98</v>
      </c>
      <c r="C9" s="265" t="s">
        <v>99</v>
      </c>
      <c r="D9" s="224" t="s">
        <v>100</v>
      </c>
      <c r="E9" s="230">
        <v>25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5">
        <v>0</v>
      </c>
      <c r="O9" s="225">
        <f>ROUND(E9*N9,5)</f>
        <v>0</v>
      </c>
      <c r="P9" s="225">
        <v>1.98E-3</v>
      </c>
      <c r="Q9" s="225">
        <f>ROUND(E9*P9,5)</f>
        <v>4.9500000000000002E-2</v>
      </c>
      <c r="R9" s="225"/>
      <c r="S9" s="225"/>
      <c r="T9" s="226">
        <v>8.3000000000000004E-2</v>
      </c>
      <c r="U9" s="225">
        <f>ROUND(E9*T9,2)</f>
        <v>2.08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101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16">
        <v>2</v>
      </c>
      <c r="B10" s="222" t="s">
        <v>102</v>
      </c>
      <c r="C10" s="265" t="s">
        <v>103</v>
      </c>
      <c r="D10" s="224" t="s">
        <v>100</v>
      </c>
      <c r="E10" s="230">
        <v>17</v>
      </c>
      <c r="F10" s="232"/>
      <c r="G10" s="233">
        <f>ROUND(E10*F10,2)</f>
        <v>0</v>
      </c>
      <c r="H10" s="232"/>
      <c r="I10" s="233">
        <f>ROUND(E10*H10,2)</f>
        <v>0</v>
      </c>
      <c r="J10" s="232"/>
      <c r="K10" s="233">
        <f>ROUND(E10*J10,2)</f>
        <v>0</v>
      </c>
      <c r="L10" s="233">
        <v>21</v>
      </c>
      <c r="M10" s="233">
        <f>G10*(1+L10/100)</f>
        <v>0</v>
      </c>
      <c r="N10" s="225">
        <v>4.6999999999999999E-4</v>
      </c>
      <c r="O10" s="225">
        <f>ROUND(E10*N10,5)</f>
        <v>7.9900000000000006E-3</v>
      </c>
      <c r="P10" s="225">
        <v>0</v>
      </c>
      <c r="Q10" s="225">
        <f>ROUND(E10*P10,5)</f>
        <v>0</v>
      </c>
      <c r="R10" s="225"/>
      <c r="S10" s="225"/>
      <c r="T10" s="226">
        <v>0.35899999999999999</v>
      </c>
      <c r="U10" s="225">
        <f>ROUND(E10*T10,2)</f>
        <v>6.1</v>
      </c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101</v>
      </c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16">
        <v>3</v>
      </c>
      <c r="B11" s="222" t="s">
        <v>104</v>
      </c>
      <c r="C11" s="265" t="s">
        <v>105</v>
      </c>
      <c r="D11" s="224" t="s">
        <v>100</v>
      </c>
      <c r="E11" s="230">
        <v>8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25">
        <v>3.8000000000000002E-4</v>
      </c>
      <c r="O11" s="225">
        <f>ROUND(E11*N11,5)</f>
        <v>3.0400000000000002E-3</v>
      </c>
      <c r="P11" s="225">
        <v>0</v>
      </c>
      <c r="Q11" s="225">
        <f>ROUND(E11*P11,5)</f>
        <v>0</v>
      </c>
      <c r="R11" s="225"/>
      <c r="S11" s="225"/>
      <c r="T11" s="226">
        <v>0.32</v>
      </c>
      <c r="U11" s="225">
        <f>ROUND(E11*T11,2)</f>
        <v>2.56</v>
      </c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101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16">
        <v>4</v>
      </c>
      <c r="B12" s="222" t="s">
        <v>106</v>
      </c>
      <c r="C12" s="265" t="s">
        <v>107</v>
      </c>
      <c r="D12" s="224" t="s">
        <v>100</v>
      </c>
      <c r="E12" s="230">
        <v>35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21</v>
      </c>
      <c r="M12" s="233">
        <f>G12*(1+L12/100)</f>
        <v>0</v>
      </c>
      <c r="N12" s="225">
        <v>1.5200000000000001E-3</v>
      </c>
      <c r="O12" s="225">
        <f>ROUND(E12*N12,5)</f>
        <v>5.3199999999999997E-2</v>
      </c>
      <c r="P12" s="225">
        <v>0</v>
      </c>
      <c r="Q12" s="225">
        <f>ROUND(E12*P12,5)</f>
        <v>0</v>
      </c>
      <c r="R12" s="225"/>
      <c r="S12" s="225"/>
      <c r="T12" s="226">
        <v>1.173</v>
      </c>
      <c r="U12" s="225">
        <f>ROUND(E12*T12,2)</f>
        <v>41.06</v>
      </c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101</v>
      </c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16">
        <v>5</v>
      </c>
      <c r="B13" s="222" t="s">
        <v>108</v>
      </c>
      <c r="C13" s="265" t="s">
        <v>109</v>
      </c>
      <c r="D13" s="224" t="s">
        <v>100</v>
      </c>
      <c r="E13" s="230">
        <v>82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25">
        <v>0</v>
      </c>
      <c r="O13" s="225">
        <f>ROUND(E13*N13,5)</f>
        <v>0</v>
      </c>
      <c r="P13" s="225">
        <v>0</v>
      </c>
      <c r="Q13" s="225">
        <f>ROUND(E13*P13,5)</f>
        <v>0</v>
      </c>
      <c r="R13" s="225"/>
      <c r="S13" s="225"/>
      <c r="T13" s="226">
        <v>4.8000000000000001E-2</v>
      </c>
      <c r="U13" s="225">
        <f>ROUND(E13*T13,2)</f>
        <v>3.94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101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16">
        <v>6</v>
      </c>
      <c r="B14" s="222" t="s">
        <v>110</v>
      </c>
      <c r="C14" s="265" t="s">
        <v>111</v>
      </c>
      <c r="D14" s="224" t="s">
        <v>112</v>
      </c>
      <c r="E14" s="230">
        <v>0.05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21</v>
      </c>
      <c r="M14" s="233">
        <f>G14*(1+L14/100)</f>
        <v>0</v>
      </c>
      <c r="N14" s="225">
        <v>0</v>
      </c>
      <c r="O14" s="225">
        <f>ROUND(E14*N14,5)</f>
        <v>0</v>
      </c>
      <c r="P14" s="225">
        <v>0</v>
      </c>
      <c r="Q14" s="225">
        <f>ROUND(E14*P14,5)</f>
        <v>0</v>
      </c>
      <c r="R14" s="225"/>
      <c r="S14" s="225"/>
      <c r="T14" s="226">
        <v>1.5229999999999999</v>
      </c>
      <c r="U14" s="225">
        <f>ROUND(E14*T14,2)</f>
        <v>0.08</v>
      </c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101</v>
      </c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2.5" outlineLevel="1" x14ac:dyDescent="0.2">
      <c r="A15" s="216">
        <v>7</v>
      </c>
      <c r="B15" s="222" t="s">
        <v>113</v>
      </c>
      <c r="C15" s="265" t="s">
        <v>114</v>
      </c>
      <c r="D15" s="224" t="s">
        <v>115</v>
      </c>
      <c r="E15" s="230">
        <v>1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25">
        <v>7.3999999999999999E-4</v>
      </c>
      <c r="O15" s="225">
        <f>ROUND(E15*N15,5)</f>
        <v>7.3999999999999999E-4</v>
      </c>
      <c r="P15" s="225">
        <v>0</v>
      </c>
      <c r="Q15" s="225">
        <f>ROUND(E15*P15,5)</f>
        <v>0</v>
      </c>
      <c r="R15" s="225"/>
      <c r="S15" s="225"/>
      <c r="T15" s="226">
        <v>0.92300000000000004</v>
      </c>
      <c r="U15" s="225">
        <f>ROUND(E15*T15,2)</f>
        <v>0.92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101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16">
        <v>8</v>
      </c>
      <c r="B16" s="222" t="s">
        <v>116</v>
      </c>
      <c r="C16" s="265" t="s">
        <v>117</v>
      </c>
      <c r="D16" s="224" t="s">
        <v>115</v>
      </c>
      <c r="E16" s="230">
        <v>2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21</v>
      </c>
      <c r="M16" s="233">
        <f>G16*(1+L16/100)</f>
        <v>0</v>
      </c>
      <c r="N16" s="225">
        <v>3.8000000000000002E-4</v>
      </c>
      <c r="O16" s="225">
        <f>ROUND(E16*N16,5)</f>
        <v>7.6000000000000004E-4</v>
      </c>
      <c r="P16" s="225">
        <v>0</v>
      </c>
      <c r="Q16" s="225">
        <f>ROUND(E16*P16,5)</f>
        <v>0</v>
      </c>
      <c r="R16" s="225"/>
      <c r="S16" s="225"/>
      <c r="T16" s="226">
        <v>0.13300000000000001</v>
      </c>
      <c r="U16" s="225">
        <f>ROUND(E16*T16,2)</f>
        <v>0.27</v>
      </c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101</v>
      </c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x14ac:dyDescent="0.2">
      <c r="A17" s="217" t="s">
        <v>96</v>
      </c>
      <c r="B17" s="223" t="s">
        <v>63</v>
      </c>
      <c r="C17" s="266" t="s">
        <v>64</v>
      </c>
      <c r="D17" s="227"/>
      <c r="E17" s="231"/>
      <c r="F17" s="234"/>
      <c r="G17" s="234">
        <f>SUMIF(AE18:AE33,"&lt;&gt;NOR",G18:G33)</f>
        <v>0</v>
      </c>
      <c r="H17" s="234"/>
      <c r="I17" s="234">
        <f>SUM(I18:I33)</f>
        <v>0</v>
      </c>
      <c r="J17" s="234"/>
      <c r="K17" s="234">
        <f>SUM(K18:K33)</f>
        <v>0</v>
      </c>
      <c r="L17" s="234"/>
      <c r="M17" s="234">
        <f>SUM(M18:M33)</f>
        <v>0</v>
      </c>
      <c r="N17" s="228"/>
      <c r="O17" s="228">
        <f>SUM(O18:O33)</f>
        <v>0.73375999999999997</v>
      </c>
      <c r="P17" s="228"/>
      <c r="Q17" s="228">
        <f>SUM(Q18:Q33)</f>
        <v>0</v>
      </c>
      <c r="R17" s="228"/>
      <c r="S17" s="228"/>
      <c r="T17" s="229"/>
      <c r="U17" s="228">
        <f>SUM(U18:U33)</f>
        <v>136.32</v>
      </c>
      <c r="AE17" t="s">
        <v>97</v>
      </c>
    </row>
    <row r="18" spans="1:60" outlineLevel="1" x14ac:dyDescent="0.2">
      <c r="A18" s="216">
        <v>9</v>
      </c>
      <c r="B18" s="222" t="s">
        <v>118</v>
      </c>
      <c r="C18" s="265" t="s">
        <v>119</v>
      </c>
      <c r="D18" s="224" t="s">
        <v>115</v>
      </c>
      <c r="E18" s="230">
        <v>23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21</v>
      </c>
      <c r="M18" s="233">
        <f>G18*(1+L18/100)</f>
        <v>0</v>
      </c>
      <c r="N18" s="225">
        <v>6.3000000000000003E-4</v>
      </c>
      <c r="O18" s="225">
        <f>ROUND(E18*N18,5)</f>
        <v>1.4489999999999999E-2</v>
      </c>
      <c r="P18" s="225">
        <v>0</v>
      </c>
      <c r="Q18" s="225">
        <f>ROUND(E18*P18,5)</f>
        <v>0</v>
      </c>
      <c r="R18" s="225"/>
      <c r="S18" s="225"/>
      <c r="T18" s="226">
        <v>0.27200000000000002</v>
      </c>
      <c r="U18" s="225">
        <f>ROUND(E18*T18,2)</f>
        <v>6.26</v>
      </c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101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16">
        <v>10</v>
      </c>
      <c r="B19" s="222" t="s">
        <v>120</v>
      </c>
      <c r="C19" s="265" t="s">
        <v>121</v>
      </c>
      <c r="D19" s="224" t="s">
        <v>115</v>
      </c>
      <c r="E19" s="230">
        <v>12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25">
        <v>0</v>
      </c>
      <c r="O19" s="225">
        <f>ROUND(E19*N19,5)</f>
        <v>0</v>
      </c>
      <c r="P19" s="225">
        <v>0</v>
      </c>
      <c r="Q19" s="225">
        <f>ROUND(E19*P19,5)</f>
        <v>0</v>
      </c>
      <c r="R19" s="225"/>
      <c r="S19" s="225"/>
      <c r="T19" s="226">
        <v>0.16500000000000001</v>
      </c>
      <c r="U19" s="225">
        <f>ROUND(E19*T19,2)</f>
        <v>1.98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101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16">
        <v>11</v>
      </c>
      <c r="B20" s="222" t="s">
        <v>122</v>
      </c>
      <c r="C20" s="265" t="s">
        <v>123</v>
      </c>
      <c r="D20" s="224" t="s">
        <v>115</v>
      </c>
      <c r="E20" s="230">
        <v>1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25">
        <v>2.7000000000000001E-3</v>
      </c>
      <c r="O20" s="225">
        <f>ROUND(E20*N20,5)</f>
        <v>2.7000000000000001E-3</v>
      </c>
      <c r="P20" s="225">
        <v>0</v>
      </c>
      <c r="Q20" s="225">
        <f>ROUND(E20*P20,5)</f>
        <v>0</v>
      </c>
      <c r="R20" s="225"/>
      <c r="S20" s="225"/>
      <c r="T20" s="226">
        <v>0</v>
      </c>
      <c r="U20" s="225">
        <f>ROUND(E20*T20,2)</f>
        <v>0</v>
      </c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124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16">
        <v>12</v>
      </c>
      <c r="B21" s="222" t="s">
        <v>125</v>
      </c>
      <c r="C21" s="265" t="s">
        <v>126</v>
      </c>
      <c r="D21" s="224" t="s">
        <v>100</v>
      </c>
      <c r="E21" s="230">
        <v>42</v>
      </c>
      <c r="F21" s="232"/>
      <c r="G21" s="233">
        <f>ROUND(E21*F21,2)</f>
        <v>0</v>
      </c>
      <c r="H21" s="232"/>
      <c r="I21" s="233">
        <f>ROUND(E21*H21,2)</f>
        <v>0</v>
      </c>
      <c r="J21" s="232"/>
      <c r="K21" s="233">
        <f>ROUND(E21*J21,2)</f>
        <v>0</v>
      </c>
      <c r="L21" s="233">
        <v>21</v>
      </c>
      <c r="M21" s="233">
        <f>G21*(1+L21/100)</f>
        <v>0</v>
      </c>
      <c r="N21" s="225">
        <v>3.9899999999999996E-3</v>
      </c>
      <c r="O21" s="225">
        <f>ROUND(E21*N21,5)</f>
        <v>0.16758000000000001</v>
      </c>
      <c r="P21" s="225">
        <v>0</v>
      </c>
      <c r="Q21" s="225">
        <f>ROUND(E21*P21,5)</f>
        <v>0</v>
      </c>
      <c r="R21" s="225"/>
      <c r="S21" s="225"/>
      <c r="T21" s="226">
        <v>0.54290000000000005</v>
      </c>
      <c r="U21" s="225">
        <f>ROUND(E21*T21,2)</f>
        <v>22.8</v>
      </c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101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16">
        <v>13</v>
      </c>
      <c r="B22" s="222" t="s">
        <v>127</v>
      </c>
      <c r="C22" s="265" t="s">
        <v>128</v>
      </c>
      <c r="D22" s="224" t="s">
        <v>100</v>
      </c>
      <c r="E22" s="230">
        <v>40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25">
        <v>5.1799999999999997E-3</v>
      </c>
      <c r="O22" s="225">
        <f>ROUND(E22*N22,5)</f>
        <v>0.2072</v>
      </c>
      <c r="P22" s="225">
        <v>0</v>
      </c>
      <c r="Q22" s="225">
        <f>ROUND(E22*P22,5)</f>
        <v>0</v>
      </c>
      <c r="R22" s="225"/>
      <c r="S22" s="225"/>
      <c r="T22" s="226">
        <v>0.63429999999999997</v>
      </c>
      <c r="U22" s="225">
        <f>ROUND(E22*T22,2)</f>
        <v>25.37</v>
      </c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101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16">
        <v>14</v>
      </c>
      <c r="B23" s="222" t="s">
        <v>129</v>
      </c>
      <c r="C23" s="265" t="s">
        <v>130</v>
      </c>
      <c r="D23" s="224" t="s">
        <v>100</v>
      </c>
      <c r="E23" s="230">
        <v>32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21</v>
      </c>
      <c r="M23" s="233">
        <f>G23*(1+L23/100)</f>
        <v>0</v>
      </c>
      <c r="N23" s="225">
        <v>4.0099999999999997E-3</v>
      </c>
      <c r="O23" s="225">
        <f>ROUND(E23*N23,5)</f>
        <v>0.12831999999999999</v>
      </c>
      <c r="P23" s="225">
        <v>0</v>
      </c>
      <c r="Q23" s="225">
        <f>ROUND(E23*P23,5)</f>
        <v>0</v>
      </c>
      <c r="R23" s="225"/>
      <c r="S23" s="225"/>
      <c r="T23" s="226">
        <v>0.54290000000000005</v>
      </c>
      <c r="U23" s="225">
        <f>ROUND(E23*T23,2)</f>
        <v>17.37</v>
      </c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101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16">
        <v>15</v>
      </c>
      <c r="B24" s="222" t="s">
        <v>131</v>
      </c>
      <c r="C24" s="265" t="s">
        <v>132</v>
      </c>
      <c r="D24" s="224" t="s">
        <v>100</v>
      </c>
      <c r="E24" s="230">
        <v>39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21</v>
      </c>
      <c r="M24" s="233">
        <f>G24*(1+L24/100)</f>
        <v>0</v>
      </c>
      <c r="N24" s="225">
        <v>5.2199999999999998E-3</v>
      </c>
      <c r="O24" s="225">
        <f>ROUND(E24*N24,5)</f>
        <v>0.20358000000000001</v>
      </c>
      <c r="P24" s="225">
        <v>0</v>
      </c>
      <c r="Q24" s="225">
        <f>ROUND(E24*P24,5)</f>
        <v>0</v>
      </c>
      <c r="R24" s="225"/>
      <c r="S24" s="225"/>
      <c r="T24" s="226">
        <v>0.63429999999999997</v>
      </c>
      <c r="U24" s="225">
        <f>ROUND(E24*T24,2)</f>
        <v>24.74</v>
      </c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101</v>
      </c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16">
        <v>16</v>
      </c>
      <c r="B25" s="222" t="s">
        <v>133</v>
      </c>
      <c r="C25" s="265" t="s">
        <v>134</v>
      </c>
      <c r="D25" s="224" t="s">
        <v>100</v>
      </c>
      <c r="E25" s="230">
        <v>82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25">
        <v>0</v>
      </c>
      <c r="O25" s="225">
        <f>ROUND(E25*N25,5)</f>
        <v>0</v>
      </c>
      <c r="P25" s="225">
        <v>0</v>
      </c>
      <c r="Q25" s="225">
        <f>ROUND(E25*P25,5)</f>
        <v>0</v>
      </c>
      <c r="R25" s="225"/>
      <c r="S25" s="225"/>
      <c r="T25" s="226">
        <v>0.13500000000000001</v>
      </c>
      <c r="U25" s="225">
        <f>ROUND(E25*T25,2)</f>
        <v>11.07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101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16">
        <v>17</v>
      </c>
      <c r="B26" s="222" t="s">
        <v>135</v>
      </c>
      <c r="C26" s="265" t="s">
        <v>136</v>
      </c>
      <c r="D26" s="224" t="s">
        <v>100</v>
      </c>
      <c r="E26" s="230">
        <v>71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21</v>
      </c>
      <c r="M26" s="233">
        <f>G26*(1+L26/100)</f>
        <v>0</v>
      </c>
      <c r="N26" s="225">
        <v>2.0000000000000002E-5</v>
      </c>
      <c r="O26" s="225">
        <f>ROUND(E26*N26,5)</f>
        <v>1.42E-3</v>
      </c>
      <c r="P26" s="225">
        <v>0</v>
      </c>
      <c r="Q26" s="225">
        <f>ROUND(E26*P26,5)</f>
        <v>0</v>
      </c>
      <c r="R26" s="225"/>
      <c r="S26" s="225"/>
      <c r="T26" s="226">
        <v>0.13500000000000001</v>
      </c>
      <c r="U26" s="225">
        <f>ROUND(E26*T26,2)</f>
        <v>9.59</v>
      </c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101</v>
      </c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16">
        <v>18</v>
      </c>
      <c r="B27" s="222" t="s">
        <v>137</v>
      </c>
      <c r="C27" s="265" t="s">
        <v>138</v>
      </c>
      <c r="D27" s="224" t="s">
        <v>115</v>
      </c>
      <c r="E27" s="230">
        <v>1</v>
      </c>
      <c r="F27" s="232"/>
      <c r="G27" s="233">
        <f>ROUND(E27*F27,2)</f>
        <v>0</v>
      </c>
      <c r="H27" s="232"/>
      <c r="I27" s="233">
        <f>ROUND(E27*H27,2)</f>
        <v>0</v>
      </c>
      <c r="J27" s="232"/>
      <c r="K27" s="233">
        <f>ROUND(E27*J27,2)</f>
        <v>0</v>
      </c>
      <c r="L27" s="233">
        <v>21</v>
      </c>
      <c r="M27" s="233">
        <f>G27*(1+L27/100)</f>
        <v>0</v>
      </c>
      <c r="N27" s="225">
        <v>2.15E-3</v>
      </c>
      <c r="O27" s="225">
        <f>ROUND(E27*N27,5)</f>
        <v>2.15E-3</v>
      </c>
      <c r="P27" s="225">
        <v>0</v>
      </c>
      <c r="Q27" s="225">
        <f>ROUND(E27*P27,5)</f>
        <v>0</v>
      </c>
      <c r="R27" s="225"/>
      <c r="S27" s="225"/>
      <c r="T27" s="226">
        <v>0.372</v>
      </c>
      <c r="U27" s="225">
        <f>ROUND(E27*T27,2)</f>
        <v>0.37</v>
      </c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101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16">
        <v>19</v>
      </c>
      <c r="B28" s="222" t="s">
        <v>139</v>
      </c>
      <c r="C28" s="265" t="s">
        <v>140</v>
      </c>
      <c r="D28" s="224" t="s">
        <v>115</v>
      </c>
      <c r="E28" s="230">
        <v>1</v>
      </c>
      <c r="F28" s="232"/>
      <c r="G28" s="233">
        <f>ROUND(E28*F28,2)</f>
        <v>0</v>
      </c>
      <c r="H28" s="232"/>
      <c r="I28" s="233">
        <f>ROUND(E28*H28,2)</f>
        <v>0</v>
      </c>
      <c r="J28" s="232"/>
      <c r="K28" s="233">
        <f>ROUND(E28*J28,2)</f>
        <v>0</v>
      </c>
      <c r="L28" s="233">
        <v>21</v>
      </c>
      <c r="M28" s="233">
        <f>G28*(1+L28/100)</f>
        <v>0</v>
      </c>
      <c r="N28" s="225">
        <v>2.47E-3</v>
      </c>
      <c r="O28" s="225">
        <f>ROUND(E28*N28,5)</f>
        <v>2.47E-3</v>
      </c>
      <c r="P28" s="225">
        <v>0</v>
      </c>
      <c r="Q28" s="225">
        <f>ROUND(E28*P28,5)</f>
        <v>0</v>
      </c>
      <c r="R28" s="225"/>
      <c r="S28" s="225"/>
      <c r="T28" s="226">
        <v>0.39300000000000002</v>
      </c>
      <c r="U28" s="225">
        <f>ROUND(E28*T28,2)</f>
        <v>0.39</v>
      </c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101</v>
      </c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16">
        <v>20</v>
      </c>
      <c r="B29" s="222" t="s">
        <v>141</v>
      </c>
      <c r="C29" s="265" t="s">
        <v>142</v>
      </c>
      <c r="D29" s="224" t="s">
        <v>100</v>
      </c>
      <c r="E29" s="230">
        <v>152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25">
        <v>0</v>
      </c>
      <c r="O29" s="225">
        <f>ROUND(E29*N29,5)</f>
        <v>0</v>
      </c>
      <c r="P29" s="225">
        <v>0</v>
      </c>
      <c r="Q29" s="225">
        <f>ROUND(E29*P29,5)</f>
        <v>0</v>
      </c>
      <c r="R29" s="225"/>
      <c r="S29" s="225"/>
      <c r="T29" s="226">
        <v>2.9000000000000001E-2</v>
      </c>
      <c r="U29" s="225">
        <f>ROUND(E29*T29,2)</f>
        <v>4.41</v>
      </c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101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16">
        <v>21</v>
      </c>
      <c r="B30" s="222" t="s">
        <v>143</v>
      </c>
      <c r="C30" s="265" t="s">
        <v>144</v>
      </c>
      <c r="D30" s="224" t="s">
        <v>100</v>
      </c>
      <c r="E30" s="230">
        <v>152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25">
        <v>1.0000000000000001E-5</v>
      </c>
      <c r="O30" s="225">
        <f>ROUND(E30*N30,5)</f>
        <v>1.5200000000000001E-3</v>
      </c>
      <c r="P30" s="225">
        <v>0</v>
      </c>
      <c r="Q30" s="225">
        <f>ROUND(E30*P30,5)</f>
        <v>0</v>
      </c>
      <c r="R30" s="225"/>
      <c r="S30" s="225"/>
      <c r="T30" s="226">
        <v>6.2E-2</v>
      </c>
      <c r="U30" s="225">
        <f>ROUND(E30*T30,2)</f>
        <v>9.42</v>
      </c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101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16">
        <v>22</v>
      </c>
      <c r="B31" s="222" t="s">
        <v>145</v>
      </c>
      <c r="C31" s="265" t="s">
        <v>146</v>
      </c>
      <c r="D31" s="224" t="s">
        <v>112</v>
      </c>
      <c r="E31" s="230">
        <v>0.8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21</v>
      </c>
      <c r="M31" s="233">
        <f>G31*(1+L31/100)</f>
        <v>0</v>
      </c>
      <c r="N31" s="225">
        <v>0</v>
      </c>
      <c r="O31" s="225">
        <f>ROUND(E31*N31,5)</f>
        <v>0</v>
      </c>
      <c r="P31" s="225">
        <v>0</v>
      </c>
      <c r="Q31" s="225">
        <f>ROUND(E31*P31,5)</f>
        <v>0</v>
      </c>
      <c r="R31" s="225"/>
      <c r="S31" s="225"/>
      <c r="T31" s="226">
        <v>1.3740000000000001</v>
      </c>
      <c r="U31" s="225">
        <f>ROUND(E31*T31,2)</f>
        <v>1.1000000000000001</v>
      </c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101</v>
      </c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16">
        <v>23</v>
      </c>
      <c r="B32" s="222" t="s">
        <v>147</v>
      </c>
      <c r="C32" s="265" t="s">
        <v>148</v>
      </c>
      <c r="D32" s="224" t="s">
        <v>115</v>
      </c>
      <c r="E32" s="230">
        <v>5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21</v>
      </c>
      <c r="M32" s="233">
        <f>G32*(1+L32/100)</f>
        <v>0</v>
      </c>
      <c r="N32" s="225">
        <v>3.6999999999999999E-4</v>
      </c>
      <c r="O32" s="225">
        <f>ROUND(E32*N32,5)</f>
        <v>1.8500000000000001E-3</v>
      </c>
      <c r="P32" s="225">
        <v>0</v>
      </c>
      <c r="Q32" s="225">
        <f>ROUND(E32*P32,5)</f>
        <v>0</v>
      </c>
      <c r="R32" s="225"/>
      <c r="S32" s="225"/>
      <c r="T32" s="226">
        <v>0.20699999999999999</v>
      </c>
      <c r="U32" s="225">
        <f>ROUND(E32*T32,2)</f>
        <v>1.04</v>
      </c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101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16">
        <v>24</v>
      </c>
      <c r="B33" s="222" t="s">
        <v>149</v>
      </c>
      <c r="C33" s="265" t="s">
        <v>150</v>
      </c>
      <c r="D33" s="224" t="s">
        <v>115</v>
      </c>
      <c r="E33" s="230">
        <v>2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25">
        <v>2.4000000000000001E-4</v>
      </c>
      <c r="O33" s="225">
        <f>ROUND(E33*N33,5)</f>
        <v>4.8000000000000001E-4</v>
      </c>
      <c r="P33" s="225">
        <v>0</v>
      </c>
      <c r="Q33" s="225">
        <f>ROUND(E33*P33,5)</f>
        <v>0</v>
      </c>
      <c r="R33" s="225"/>
      <c r="S33" s="225"/>
      <c r="T33" s="226">
        <v>0.20699999999999999</v>
      </c>
      <c r="U33" s="225">
        <f>ROUND(E33*T33,2)</f>
        <v>0.41</v>
      </c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101</v>
      </c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x14ac:dyDescent="0.2">
      <c r="A34" s="217" t="s">
        <v>96</v>
      </c>
      <c r="B34" s="223" t="s">
        <v>65</v>
      </c>
      <c r="C34" s="266" t="s">
        <v>66</v>
      </c>
      <c r="D34" s="227"/>
      <c r="E34" s="231"/>
      <c r="F34" s="234"/>
      <c r="G34" s="234">
        <f>SUMIF(AE35:AE50,"&lt;&gt;NOR",G35:G50)</f>
        <v>0</v>
      </c>
      <c r="H34" s="234"/>
      <c r="I34" s="234">
        <f>SUM(I35:I50)</f>
        <v>0</v>
      </c>
      <c r="J34" s="234"/>
      <c r="K34" s="234">
        <f>SUM(K35:K50)</f>
        <v>0</v>
      </c>
      <c r="L34" s="234"/>
      <c r="M34" s="234">
        <f>SUM(M35:M50)</f>
        <v>0</v>
      </c>
      <c r="N34" s="228"/>
      <c r="O34" s="228">
        <f>SUM(O35:O50)</f>
        <v>0.27767999999999993</v>
      </c>
      <c r="P34" s="228"/>
      <c r="Q34" s="228">
        <f>SUM(Q35:Q50)</f>
        <v>6.1399999999999996E-2</v>
      </c>
      <c r="R34" s="228"/>
      <c r="S34" s="228"/>
      <c r="T34" s="229"/>
      <c r="U34" s="228">
        <f>SUM(U35:U50)</f>
        <v>21.54</v>
      </c>
      <c r="AE34" t="s">
        <v>97</v>
      </c>
    </row>
    <row r="35" spans="1:60" outlineLevel="1" x14ac:dyDescent="0.2">
      <c r="A35" s="216">
        <v>25</v>
      </c>
      <c r="B35" s="222" t="s">
        <v>151</v>
      </c>
      <c r="C35" s="265" t="s">
        <v>152</v>
      </c>
      <c r="D35" s="224" t="s">
        <v>153</v>
      </c>
      <c r="E35" s="230">
        <v>1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21</v>
      </c>
      <c r="M35" s="233">
        <f>G35*(1+L35/100)</f>
        <v>0</v>
      </c>
      <c r="N35" s="225">
        <v>0</v>
      </c>
      <c r="O35" s="225">
        <f>ROUND(E35*N35,5)</f>
        <v>0</v>
      </c>
      <c r="P35" s="225">
        <v>3.4200000000000001E-2</v>
      </c>
      <c r="Q35" s="225">
        <f>ROUND(E35*P35,5)</f>
        <v>3.4200000000000001E-2</v>
      </c>
      <c r="R35" s="225"/>
      <c r="S35" s="225"/>
      <c r="T35" s="226">
        <v>0.46500000000000002</v>
      </c>
      <c r="U35" s="225">
        <f>ROUND(E35*T35,2)</f>
        <v>0.47</v>
      </c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101</v>
      </c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16">
        <v>26</v>
      </c>
      <c r="B36" s="222" t="s">
        <v>154</v>
      </c>
      <c r="C36" s="265" t="s">
        <v>155</v>
      </c>
      <c r="D36" s="224" t="s">
        <v>153</v>
      </c>
      <c r="E36" s="230">
        <v>1</v>
      </c>
      <c r="F36" s="232"/>
      <c r="G36" s="233">
        <f>ROUND(E36*F36,2)</f>
        <v>0</v>
      </c>
      <c r="H36" s="232"/>
      <c r="I36" s="233">
        <f>ROUND(E36*H36,2)</f>
        <v>0</v>
      </c>
      <c r="J36" s="232"/>
      <c r="K36" s="233">
        <f>ROUND(E36*J36,2)</f>
        <v>0</v>
      </c>
      <c r="L36" s="233">
        <v>21</v>
      </c>
      <c r="M36" s="233">
        <f>G36*(1+L36/100)</f>
        <v>0</v>
      </c>
      <c r="N36" s="225">
        <v>0</v>
      </c>
      <c r="O36" s="225">
        <f>ROUND(E36*N36,5)</f>
        <v>0</v>
      </c>
      <c r="P36" s="225">
        <v>2.7199999999999998E-2</v>
      </c>
      <c r="Q36" s="225">
        <f>ROUND(E36*P36,5)</f>
        <v>2.7199999999999998E-2</v>
      </c>
      <c r="R36" s="225"/>
      <c r="S36" s="225"/>
      <c r="T36" s="226">
        <v>0.39300000000000002</v>
      </c>
      <c r="U36" s="225">
        <f>ROUND(E36*T36,2)</f>
        <v>0.39</v>
      </c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101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16">
        <v>27</v>
      </c>
      <c r="B37" s="222" t="s">
        <v>156</v>
      </c>
      <c r="C37" s="265" t="s">
        <v>157</v>
      </c>
      <c r="D37" s="224" t="s">
        <v>153</v>
      </c>
      <c r="E37" s="230">
        <v>4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21</v>
      </c>
      <c r="M37" s="233">
        <f>G37*(1+L37/100)</f>
        <v>0</v>
      </c>
      <c r="N37" s="225">
        <v>1.772E-2</v>
      </c>
      <c r="O37" s="225">
        <f>ROUND(E37*N37,5)</f>
        <v>7.0879999999999999E-2</v>
      </c>
      <c r="P37" s="225">
        <v>0</v>
      </c>
      <c r="Q37" s="225">
        <f>ROUND(E37*P37,5)</f>
        <v>0</v>
      </c>
      <c r="R37" s="225"/>
      <c r="S37" s="225"/>
      <c r="T37" s="226">
        <v>0.97299999999999998</v>
      </c>
      <c r="U37" s="225">
        <f>ROUND(E37*T37,2)</f>
        <v>3.89</v>
      </c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101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16">
        <v>28</v>
      </c>
      <c r="B38" s="222" t="s">
        <v>158</v>
      </c>
      <c r="C38" s="265" t="s">
        <v>159</v>
      </c>
      <c r="D38" s="224" t="s">
        <v>153</v>
      </c>
      <c r="E38" s="230">
        <v>1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21</v>
      </c>
      <c r="M38" s="233">
        <f>G38*(1+L38/100)</f>
        <v>0</v>
      </c>
      <c r="N38" s="225">
        <v>1.8890000000000001E-2</v>
      </c>
      <c r="O38" s="225">
        <f>ROUND(E38*N38,5)</f>
        <v>1.8890000000000001E-2</v>
      </c>
      <c r="P38" s="225">
        <v>0</v>
      </c>
      <c r="Q38" s="225">
        <f>ROUND(E38*P38,5)</f>
        <v>0</v>
      </c>
      <c r="R38" s="225"/>
      <c r="S38" s="225"/>
      <c r="T38" s="226">
        <v>0.97299999999999998</v>
      </c>
      <c r="U38" s="225">
        <f>ROUND(E38*T38,2)</f>
        <v>0.97</v>
      </c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101</v>
      </c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16">
        <v>29</v>
      </c>
      <c r="B39" s="222" t="s">
        <v>160</v>
      </c>
      <c r="C39" s="265" t="s">
        <v>161</v>
      </c>
      <c r="D39" s="224" t="s">
        <v>153</v>
      </c>
      <c r="E39" s="230">
        <v>2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21</v>
      </c>
      <c r="M39" s="233">
        <f>G39*(1+L39/100)</f>
        <v>0</v>
      </c>
      <c r="N39" s="225">
        <v>2.4080000000000001E-2</v>
      </c>
      <c r="O39" s="225">
        <f>ROUND(E39*N39,5)</f>
        <v>4.8160000000000001E-2</v>
      </c>
      <c r="P39" s="225">
        <v>0</v>
      </c>
      <c r="Q39" s="225">
        <f>ROUND(E39*P39,5)</f>
        <v>0</v>
      </c>
      <c r="R39" s="225"/>
      <c r="S39" s="225"/>
      <c r="T39" s="226">
        <v>0.95499999999999996</v>
      </c>
      <c r="U39" s="225">
        <f>ROUND(E39*T39,2)</f>
        <v>1.91</v>
      </c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101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16">
        <v>30</v>
      </c>
      <c r="B40" s="222" t="s">
        <v>162</v>
      </c>
      <c r="C40" s="265" t="s">
        <v>163</v>
      </c>
      <c r="D40" s="224" t="s">
        <v>153</v>
      </c>
      <c r="E40" s="230">
        <v>4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21</v>
      </c>
      <c r="M40" s="233">
        <f>G40*(1+L40/100)</f>
        <v>0</v>
      </c>
      <c r="N40" s="225">
        <v>1.601E-2</v>
      </c>
      <c r="O40" s="225">
        <f>ROUND(E40*N40,5)</f>
        <v>6.404E-2</v>
      </c>
      <c r="P40" s="225">
        <v>0</v>
      </c>
      <c r="Q40" s="225">
        <f>ROUND(E40*P40,5)</f>
        <v>0</v>
      </c>
      <c r="R40" s="225"/>
      <c r="S40" s="225"/>
      <c r="T40" s="226">
        <v>1.1890000000000001</v>
      </c>
      <c r="U40" s="225">
        <f>ROUND(E40*T40,2)</f>
        <v>4.76</v>
      </c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101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16">
        <v>31</v>
      </c>
      <c r="B41" s="222" t="s">
        <v>164</v>
      </c>
      <c r="C41" s="265" t="s">
        <v>165</v>
      </c>
      <c r="D41" s="224" t="s">
        <v>153</v>
      </c>
      <c r="E41" s="230">
        <v>4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21</v>
      </c>
      <c r="M41" s="233">
        <f>G41*(1+L41/100)</f>
        <v>0</v>
      </c>
      <c r="N41" s="225">
        <v>8.0700000000000008E-3</v>
      </c>
      <c r="O41" s="225">
        <f>ROUND(E41*N41,5)</f>
        <v>3.2280000000000003E-2</v>
      </c>
      <c r="P41" s="225">
        <v>0</v>
      </c>
      <c r="Q41" s="225">
        <f>ROUND(E41*P41,5)</f>
        <v>0</v>
      </c>
      <c r="R41" s="225"/>
      <c r="S41" s="225"/>
      <c r="T41" s="226">
        <v>0.32500000000000001</v>
      </c>
      <c r="U41" s="225">
        <f>ROUND(E41*T41,2)</f>
        <v>1.3</v>
      </c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101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16">
        <v>32</v>
      </c>
      <c r="B42" s="222" t="s">
        <v>166</v>
      </c>
      <c r="C42" s="265" t="s">
        <v>167</v>
      </c>
      <c r="D42" s="224" t="s">
        <v>153</v>
      </c>
      <c r="E42" s="230">
        <v>1</v>
      </c>
      <c r="F42" s="232"/>
      <c r="G42" s="233">
        <f>ROUND(E42*F42,2)</f>
        <v>0</v>
      </c>
      <c r="H42" s="232"/>
      <c r="I42" s="233">
        <f>ROUND(E42*H42,2)</f>
        <v>0</v>
      </c>
      <c r="J42" s="232"/>
      <c r="K42" s="233">
        <f>ROUND(E42*J42,2)</f>
        <v>0</v>
      </c>
      <c r="L42" s="233">
        <v>21</v>
      </c>
      <c r="M42" s="233">
        <f>G42*(1+L42/100)</f>
        <v>0</v>
      </c>
      <c r="N42" s="225">
        <v>1.7010000000000001E-2</v>
      </c>
      <c r="O42" s="225">
        <f>ROUND(E42*N42,5)</f>
        <v>1.7010000000000001E-2</v>
      </c>
      <c r="P42" s="225">
        <v>0</v>
      </c>
      <c r="Q42" s="225">
        <f>ROUND(E42*P42,5)</f>
        <v>0</v>
      </c>
      <c r="R42" s="225"/>
      <c r="S42" s="225"/>
      <c r="T42" s="226">
        <v>1.2529999999999999</v>
      </c>
      <c r="U42" s="225">
        <f>ROUND(E42*T42,2)</f>
        <v>1.25</v>
      </c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101</v>
      </c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16">
        <v>33</v>
      </c>
      <c r="B43" s="222" t="s">
        <v>168</v>
      </c>
      <c r="C43" s="265" t="s">
        <v>169</v>
      </c>
      <c r="D43" s="224" t="s">
        <v>153</v>
      </c>
      <c r="E43" s="230">
        <v>1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21</v>
      </c>
      <c r="M43" s="233">
        <f>G43*(1+L43/100)</f>
        <v>0</v>
      </c>
      <c r="N43" s="225">
        <v>1.444E-2</v>
      </c>
      <c r="O43" s="225">
        <f>ROUND(E43*N43,5)</f>
        <v>1.444E-2</v>
      </c>
      <c r="P43" s="225">
        <v>0</v>
      </c>
      <c r="Q43" s="225">
        <f>ROUND(E43*P43,5)</f>
        <v>0</v>
      </c>
      <c r="R43" s="225"/>
      <c r="S43" s="225"/>
      <c r="T43" s="226">
        <v>1.25</v>
      </c>
      <c r="U43" s="225">
        <f>ROUND(E43*T43,2)</f>
        <v>1.25</v>
      </c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101</v>
      </c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16">
        <v>34</v>
      </c>
      <c r="B44" s="222" t="s">
        <v>170</v>
      </c>
      <c r="C44" s="265" t="s">
        <v>171</v>
      </c>
      <c r="D44" s="224" t="s">
        <v>115</v>
      </c>
      <c r="E44" s="230">
        <v>4</v>
      </c>
      <c r="F44" s="232"/>
      <c r="G44" s="233">
        <f>ROUND(E44*F44,2)</f>
        <v>0</v>
      </c>
      <c r="H44" s="232"/>
      <c r="I44" s="233">
        <f>ROUND(E44*H44,2)</f>
        <v>0</v>
      </c>
      <c r="J44" s="232"/>
      <c r="K44" s="233">
        <f>ROUND(E44*J44,2)</f>
        <v>0</v>
      </c>
      <c r="L44" s="233">
        <v>21</v>
      </c>
      <c r="M44" s="233">
        <f>G44*(1+L44/100)</f>
        <v>0</v>
      </c>
      <c r="N44" s="225">
        <v>4.0999999999999999E-4</v>
      </c>
      <c r="O44" s="225">
        <f>ROUND(E44*N44,5)</f>
        <v>1.64E-3</v>
      </c>
      <c r="P44" s="225">
        <v>0</v>
      </c>
      <c r="Q44" s="225">
        <f>ROUND(E44*P44,5)</f>
        <v>0</v>
      </c>
      <c r="R44" s="225"/>
      <c r="S44" s="225"/>
      <c r="T44" s="226">
        <v>0.246</v>
      </c>
      <c r="U44" s="225">
        <f>ROUND(E44*T44,2)</f>
        <v>0.98</v>
      </c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101</v>
      </c>
      <c r="AF44" s="215"/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16">
        <v>35</v>
      </c>
      <c r="B45" s="222" t="s">
        <v>172</v>
      </c>
      <c r="C45" s="265" t="s">
        <v>173</v>
      </c>
      <c r="D45" s="224" t="s">
        <v>115</v>
      </c>
      <c r="E45" s="230">
        <v>2</v>
      </c>
      <c r="F45" s="232"/>
      <c r="G45" s="233">
        <f>ROUND(E45*F45,2)</f>
        <v>0</v>
      </c>
      <c r="H45" s="232"/>
      <c r="I45" s="233">
        <f>ROUND(E45*H45,2)</f>
        <v>0</v>
      </c>
      <c r="J45" s="232"/>
      <c r="K45" s="233">
        <f>ROUND(E45*J45,2)</f>
        <v>0</v>
      </c>
      <c r="L45" s="233">
        <v>21</v>
      </c>
      <c r="M45" s="233">
        <f>G45*(1+L45/100)</f>
        <v>0</v>
      </c>
      <c r="N45" s="225">
        <v>2.5000000000000001E-4</v>
      </c>
      <c r="O45" s="225">
        <f>ROUND(E45*N45,5)</f>
        <v>5.0000000000000001E-4</v>
      </c>
      <c r="P45" s="225">
        <v>0</v>
      </c>
      <c r="Q45" s="225">
        <f>ROUND(E45*P45,5)</f>
        <v>0</v>
      </c>
      <c r="R45" s="225"/>
      <c r="S45" s="225"/>
      <c r="T45" s="226">
        <v>0.246</v>
      </c>
      <c r="U45" s="225">
        <f>ROUND(E45*T45,2)</f>
        <v>0.49</v>
      </c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101</v>
      </c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16">
        <v>36</v>
      </c>
      <c r="B46" s="222" t="s">
        <v>174</v>
      </c>
      <c r="C46" s="265" t="s">
        <v>175</v>
      </c>
      <c r="D46" s="224" t="s">
        <v>115</v>
      </c>
      <c r="E46" s="230">
        <v>1</v>
      </c>
      <c r="F46" s="232"/>
      <c r="G46" s="233">
        <f>ROUND(E46*F46,2)</f>
        <v>0</v>
      </c>
      <c r="H46" s="232"/>
      <c r="I46" s="233">
        <f>ROUND(E46*H46,2)</f>
        <v>0</v>
      </c>
      <c r="J46" s="232"/>
      <c r="K46" s="233">
        <f>ROUND(E46*J46,2)</f>
        <v>0</v>
      </c>
      <c r="L46" s="233">
        <v>21</v>
      </c>
      <c r="M46" s="233">
        <f>G46*(1+L46/100)</f>
        <v>0</v>
      </c>
      <c r="N46" s="225">
        <v>2.2000000000000001E-4</v>
      </c>
      <c r="O46" s="225">
        <f>ROUND(E46*N46,5)</f>
        <v>2.2000000000000001E-4</v>
      </c>
      <c r="P46" s="225">
        <v>0</v>
      </c>
      <c r="Q46" s="225">
        <f>ROUND(E46*P46,5)</f>
        <v>0</v>
      </c>
      <c r="R46" s="225"/>
      <c r="S46" s="225"/>
      <c r="T46" s="226">
        <v>0.246</v>
      </c>
      <c r="U46" s="225">
        <f>ROUND(E46*T46,2)</f>
        <v>0.25</v>
      </c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101</v>
      </c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ht="22.5" outlineLevel="1" x14ac:dyDescent="0.2">
      <c r="A47" s="216">
        <v>37</v>
      </c>
      <c r="B47" s="222" t="s">
        <v>176</v>
      </c>
      <c r="C47" s="265" t="s">
        <v>177</v>
      </c>
      <c r="D47" s="224" t="s">
        <v>115</v>
      </c>
      <c r="E47" s="230">
        <v>5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21</v>
      </c>
      <c r="M47" s="233">
        <f>G47*(1+L47/100)</f>
        <v>0</v>
      </c>
      <c r="N47" s="225">
        <v>8.4999999999999995E-4</v>
      </c>
      <c r="O47" s="225">
        <f>ROUND(E47*N47,5)</f>
        <v>4.2500000000000003E-3</v>
      </c>
      <c r="P47" s="225">
        <v>0</v>
      </c>
      <c r="Q47" s="225">
        <f>ROUND(E47*P47,5)</f>
        <v>0</v>
      </c>
      <c r="R47" s="225"/>
      <c r="S47" s="225"/>
      <c r="T47" s="226">
        <v>0.44500000000000001</v>
      </c>
      <c r="U47" s="225">
        <f>ROUND(E47*T47,2)</f>
        <v>2.23</v>
      </c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101</v>
      </c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16">
        <v>38</v>
      </c>
      <c r="B48" s="222" t="s">
        <v>178</v>
      </c>
      <c r="C48" s="265" t="s">
        <v>179</v>
      </c>
      <c r="D48" s="224" t="s">
        <v>153</v>
      </c>
      <c r="E48" s="230">
        <v>1</v>
      </c>
      <c r="F48" s="232"/>
      <c r="G48" s="233">
        <f>ROUND(E48*F48,2)</f>
        <v>0</v>
      </c>
      <c r="H48" s="232"/>
      <c r="I48" s="233">
        <f>ROUND(E48*H48,2)</f>
        <v>0</v>
      </c>
      <c r="J48" s="232"/>
      <c r="K48" s="233">
        <f>ROUND(E48*J48,2)</f>
        <v>0</v>
      </c>
      <c r="L48" s="233">
        <v>21</v>
      </c>
      <c r="M48" s="233">
        <f>G48*(1+L48/100)</f>
        <v>0</v>
      </c>
      <c r="N48" s="225">
        <v>1.5299999999999999E-3</v>
      </c>
      <c r="O48" s="225">
        <f>ROUND(E48*N48,5)</f>
        <v>1.5299999999999999E-3</v>
      </c>
      <c r="P48" s="225">
        <v>0</v>
      </c>
      <c r="Q48" s="225">
        <f>ROUND(E48*P48,5)</f>
        <v>0</v>
      </c>
      <c r="R48" s="225"/>
      <c r="S48" s="225"/>
      <c r="T48" s="226">
        <v>0.65500000000000003</v>
      </c>
      <c r="U48" s="225">
        <f>ROUND(E48*T48,2)</f>
        <v>0.66</v>
      </c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101</v>
      </c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16">
        <v>39</v>
      </c>
      <c r="B49" s="222" t="s">
        <v>180</v>
      </c>
      <c r="C49" s="265" t="s">
        <v>181</v>
      </c>
      <c r="D49" s="224" t="s">
        <v>115</v>
      </c>
      <c r="E49" s="230">
        <v>12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25">
        <v>2.0000000000000001E-4</v>
      </c>
      <c r="O49" s="225">
        <f>ROUND(E49*N49,5)</f>
        <v>2.3999999999999998E-3</v>
      </c>
      <c r="P49" s="225">
        <v>0</v>
      </c>
      <c r="Q49" s="225">
        <f>ROUND(E49*P49,5)</f>
        <v>0</v>
      </c>
      <c r="R49" s="225"/>
      <c r="S49" s="225"/>
      <c r="T49" s="226">
        <v>0</v>
      </c>
      <c r="U49" s="225">
        <f>ROUND(E49*T49,2)</f>
        <v>0</v>
      </c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124</v>
      </c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16">
        <v>40</v>
      </c>
      <c r="B50" s="222" t="s">
        <v>182</v>
      </c>
      <c r="C50" s="265" t="s">
        <v>183</v>
      </c>
      <c r="D50" s="224" t="s">
        <v>153</v>
      </c>
      <c r="E50" s="230">
        <v>6</v>
      </c>
      <c r="F50" s="232"/>
      <c r="G50" s="233">
        <f>ROUND(E50*F50,2)</f>
        <v>0</v>
      </c>
      <c r="H50" s="232"/>
      <c r="I50" s="233">
        <f>ROUND(E50*H50,2)</f>
        <v>0</v>
      </c>
      <c r="J50" s="232"/>
      <c r="K50" s="233">
        <f>ROUND(E50*J50,2)</f>
        <v>0</v>
      </c>
      <c r="L50" s="233">
        <v>21</v>
      </c>
      <c r="M50" s="233">
        <f>G50*(1+L50/100)</f>
        <v>0</v>
      </c>
      <c r="N50" s="225">
        <v>2.4000000000000001E-4</v>
      </c>
      <c r="O50" s="225">
        <f>ROUND(E50*N50,5)</f>
        <v>1.4400000000000001E-3</v>
      </c>
      <c r="P50" s="225">
        <v>0</v>
      </c>
      <c r="Q50" s="225">
        <f>ROUND(E50*P50,5)</f>
        <v>0</v>
      </c>
      <c r="R50" s="225"/>
      <c r="S50" s="225"/>
      <c r="T50" s="226">
        <v>0.124</v>
      </c>
      <c r="U50" s="225">
        <f>ROUND(E50*T50,2)</f>
        <v>0.74</v>
      </c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101</v>
      </c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x14ac:dyDescent="0.2">
      <c r="A51" s="217" t="s">
        <v>96</v>
      </c>
      <c r="B51" s="223" t="s">
        <v>67</v>
      </c>
      <c r="C51" s="266" t="s">
        <v>68</v>
      </c>
      <c r="D51" s="227"/>
      <c r="E51" s="231"/>
      <c r="F51" s="234"/>
      <c r="G51" s="234">
        <f>SUMIF(AE52:AE52,"&lt;&gt;NOR",G52:G52)</f>
        <v>0</v>
      </c>
      <c r="H51" s="234"/>
      <c r="I51" s="234">
        <f>SUM(I52:I52)</f>
        <v>0</v>
      </c>
      <c r="J51" s="234"/>
      <c r="K51" s="234">
        <f>SUM(K52:K52)</f>
        <v>0</v>
      </c>
      <c r="L51" s="234"/>
      <c r="M51" s="234">
        <f>SUM(M52:M52)</f>
        <v>0</v>
      </c>
      <c r="N51" s="228"/>
      <c r="O51" s="228">
        <f>SUM(O52:O52)</f>
        <v>4.4999999999999998E-2</v>
      </c>
      <c r="P51" s="228"/>
      <c r="Q51" s="228">
        <f>SUM(Q52:Q52)</f>
        <v>0</v>
      </c>
      <c r="R51" s="228"/>
      <c r="S51" s="228"/>
      <c r="T51" s="229"/>
      <c r="U51" s="228">
        <f>SUM(U52:U52)</f>
        <v>8.85</v>
      </c>
      <c r="AE51" t="s">
        <v>97</v>
      </c>
    </row>
    <row r="52" spans="1:60" outlineLevel="1" x14ac:dyDescent="0.2">
      <c r="A52" s="243">
        <v>41</v>
      </c>
      <c r="B52" s="244" t="s">
        <v>184</v>
      </c>
      <c r="C52" s="267" t="s">
        <v>185</v>
      </c>
      <c r="D52" s="245" t="s">
        <v>153</v>
      </c>
      <c r="E52" s="246">
        <v>5</v>
      </c>
      <c r="F52" s="247"/>
      <c r="G52" s="248">
        <f>ROUND(E52*F52,2)</f>
        <v>0</v>
      </c>
      <c r="H52" s="247"/>
      <c r="I52" s="248">
        <f>ROUND(E52*H52,2)</f>
        <v>0</v>
      </c>
      <c r="J52" s="247"/>
      <c r="K52" s="248">
        <f>ROUND(E52*J52,2)</f>
        <v>0</v>
      </c>
      <c r="L52" s="248">
        <v>21</v>
      </c>
      <c r="M52" s="248">
        <f>G52*(1+L52/100)</f>
        <v>0</v>
      </c>
      <c r="N52" s="249">
        <v>8.9999999999999993E-3</v>
      </c>
      <c r="O52" s="249">
        <f>ROUND(E52*N52,5)</f>
        <v>4.4999999999999998E-2</v>
      </c>
      <c r="P52" s="249">
        <v>0</v>
      </c>
      <c r="Q52" s="249">
        <f>ROUND(E52*P52,5)</f>
        <v>0</v>
      </c>
      <c r="R52" s="249"/>
      <c r="S52" s="249"/>
      <c r="T52" s="250">
        <v>1.77</v>
      </c>
      <c r="U52" s="249">
        <f>ROUND(E52*T52,2)</f>
        <v>8.85</v>
      </c>
      <c r="V52" s="215"/>
      <c r="W52" s="215"/>
      <c r="X52" s="215"/>
      <c r="Y52" s="215"/>
      <c r="Z52" s="215"/>
      <c r="AA52" s="215"/>
      <c r="AB52" s="215"/>
      <c r="AC52" s="215"/>
      <c r="AD52" s="215"/>
      <c r="AE52" s="215" t="s">
        <v>101</v>
      </c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x14ac:dyDescent="0.2">
      <c r="A53" s="6"/>
      <c r="B53" s="7" t="s">
        <v>186</v>
      </c>
      <c r="C53" s="268" t="s">
        <v>186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AC53">
        <v>15</v>
      </c>
      <c r="AD53">
        <v>21</v>
      </c>
    </row>
    <row r="54" spans="1:60" x14ac:dyDescent="0.2">
      <c r="A54" s="251"/>
      <c r="B54" s="252">
        <v>26</v>
      </c>
      <c r="C54" s="269" t="s">
        <v>186</v>
      </c>
      <c r="D54" s="253"/>
      <c r="E54" s="253"/>
      <c r="F54" s="253"/>
      <c r="G54" s="264">
        <f>G8+G17+G34+G51</f>
        <v>0</v>
      </c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AC54">
        <f>SUMIF(L7:L52,AC53,G7:G52)</f>
        <v>0</v>
      </c>
      <c r="AD54">
        <f>SUMIF(L7:L52,AD53,G7:G52)</f>
        <v>0</v>
      </c>
      <c r="AE54" t="s">
        <v>187</v>
      </c>
    </row>
    <row r="55" spans="1:60" x14ac:dyDescent="0.2">
      <c r="A55" s="6"/>
      <c r="B55" s="7" t="s">
        <v>186</v>
      </c>
      <c r="C55" s="268" t="s">
        <v>186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60" x14ac:dyDescent="0.2">
      <c r="A56" s="6"/>
      <c r="B56" s="7" t="s">
        <v>186</v>
      </c>
      <c r="C56" s="268" t="s">
        <v>186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60" x14ac:dyDescent="0.2">
      <c r="A57" s="254">
        <v>33</v>
      </c>
      <c r="B57" s="254"/>
      <c r="C57" s="270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">
      <c r="A58" s="255"/>
      <c r="B58" s="256"/>
      <c r="C58" s="271"/>
      <c r="D58" s="256"/>
      <c r="E58" s="256"/>
      <c r="F58" s="256"/>
      <c r="G58" s="257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AE58" t="s">
        <v>188</v>
      </c>
    </row>
    <row r="59" spans="1:60" x14ac:dyDescent="0.2">
      <c r="A59" s="258"/>
      <c r="B59" s="259"/>
      <c r="C59" s="272"/>
      <c r="D59" s="259"/>
      <c r="E59" s="259"/>
      <c r="F59" s="259"/>
      <c r="G59" s="260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258"/>
      <c r="B60" s="259"/>
      <c r="C60" s="272"/>
      <c r="D60" s="259"/>
      <c r="E60" s="259"/>
      <c r="F60" s="259"/>
      <c r="G60" s="260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A61" s="258"/>
      <c r="B61" s="259"/>
      <c r="C61" s="272"/>
      <c r="D61" s="259"/>
      <c r="E61" s="259"/>
      <c r="F61" s="259"/>
      <c r="G61" s="260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A62" s="261"/>
      <c r="B62" s="262"/>
      <c r="C62" s="273"/>
      <c r="D62" s="262"/>
      <c r="E62" s="262"/>
      <c r="F62" s="262"/>
      <c r="G62" s="263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6"/>
      <c r="B63" s="7" t="s">
        <v>186</v>
      </c>
      <c r="C63" s="268" t="s">
        <v>186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C64" s="274"/>
      <c r="AE64" t="s">
        <v>189</v>
      </c>
    </row>
  </sheetData>
  <mergeCells count="6">
    <mergeCell ref="A1:G1"/>
    <mergeCell ref="C2:G2"/>
    <mergeCell ref="C3:G3"/>
    <mergeCell ref="C4:G4"/>
    <mergeCell ref="A57:C57"/>
    <mergeCell ref="A58:G62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pbares</dc:creator>
  <cp:lastModifiedBy>pbares</cp:lastModifiedBy>
  <cp:lastPrinted>2014-02-28T09:52:57Z</cp:lastPrinted>
  <dcterms:created xsi:type="dcterms:W3CDTF">2009-04-08T07:15:50Z</dcterms:created>
  <dcterms:modified xsi:type="dcterms:W3CDTF">2017-05-29T06:10:53Z</dcterms:modified>
</cp:coreProperties>
</file>