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Pol'!$A$1:$U$85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G39" i="1"/>
  <c r="G40" i="1" s="1"/>
  <c r="F39" i="1"/>
  <c r="G75" i="12"/>
  <c r="AC75" i="12"/>
  <c r="AD75" i="12"/>
  <c r="G9" i="12"/>
  <c r="G8" i="12" s="1"/>
  <c r="I9" i="12"/>
  <c r="I8" i="12" s="1"/>
  <c r="K9" i="12"/>
  <c r="O9" i="12"/>
  <c r="O8" i="12" s="1"/>
  <c r="Q9" i="12"/>
  <c r="Q8" i="12" s="1"/>
  <c r="U9" i="12"/>
  <c r="G11" i="12"/>
  <c r="M11" i="12" s="1"/>
  <c r="I11" i="12"/>
  <c r="K11" i="12"/>
  <c r="K8" i="12" s="1"/>
  <c r="O11" i="12"/>
  <c r="Q11" i="12"/>
  <c r="U11" i="12"/>
  <c r="U8" i="12" s="1"/>
  <c r="G14" i="12"/>
  <c r="I14" i="12"/>
  <c r="K14" i="12"/>
  <c r="M14" i="12"/>
  <c r="O14" i="12"/>
  <c r="Q14" i="12"/>
  <c r="U14" i="12"/>
  <c r="K16" i="12"/>
  <c r="U16" i="12"/>
  <c r="G17" i="12"/>
  <c r="G16" i="12" s="1"/>
  <c r="I17" i="12"/>
  <c r="I16" i="12" s="1"/>
  <c r="K17" i="12"/>
  <c r="O17" i="12"/>
  <c r="O16" i="12" s="1"/>
  <c r="Q17" i="12"/>
  <c r="Q16" i="12" s="1"/>
  <c r="U17" i="12"/>
  <c r="I19" i="12"/>
  <c r="Q19" i="12"/>
  <c r="G20" i="12"/>
  <c r="I20" i="12"/>
  <c r="K20" i="12"/>
  <c r="K19" i="12" s="1"/>
  <c r="M20" i="12"/>
  <c r="M19" i="12" s="1"/>
  <c r="O20" i="12"/>
  <c r="Q20" i="12"/>
  <c r="U20" i="12"/>
  <c r="U19" i="12" s="1"/>
  <c r="G22" i="12"/>
  <c r="G19" i="12" s="1"/>
  <c r="I22" i="12"/>
  <c r="K22" i="12"/>
  <c r="M22" i="12"/>
  <c r="O22" i="12"/>
  <c r="O19" i="12" s="1"/>
  <c r="Q22" i="12"/>
  <c r="U22" i="12"/>
  <c r="G24" i="12"/>
  <c r="O24" i="12"/>
  <c r="G25" i="12"/>
  <c r="M25" i="12" s="1"/>
  <c r="M24" i="12" s="1"/>
  <c r="I25" i="12"/>
  <c r="I24" i="12" s="1"/>
  <c r="K25" i="12"/>
  <c r="K24" i="12" s="1"/>
  <c r="O25" i="12"/>
  <c r="Q25" i="12"/>
  <c r="Q24" i="12" s="1"/>
  <c r="U25" i="12"/>
  <c r="U24" i="12" s="1"/>
  <c r="G27" i="12"/>
  <c r="I27" i="12"/>
  <c r="K27" i="12"/>
  <c r="M27" i="12"/>
  <c r="O27" i="12"/>
  <c r="Q27" i="12"/>
  <c r="U27" i="12"/>
  <c r="G29" i="12"/>
  <c r="I29" i="12"/>
  <c r="K29" i="12"/>
  <c r="M29" i="12"/>
  <c r="O29" i="12"/>
  <c r="Q29" i="12"/>
  <c r="U29" i="12"/>
  <c r="G31" i="12"/>
  <c r="M31" i="12" s="1"/>
  <c r="I31" i="12"/>
  <c r="I30" i="12" s="1"/>
  <c r="K31" i="12"/>
  <c r="K30" i="12" s="1"/>
  <c r="O31" i="12"/>
  <c r="Q31" i="12"/>
  <c r="Q30" i="12" s="1"/>
  <c r="U31" i="12"/>
  <c r="U30" i="12" s="1"/>
  <c r="G32" i="12"/>
  <c r="I32" i="12"/>
  <c r="K32" i="12"/>
  <c r="M32" i="12"/>
  <c r="O32" i="12"/>
  <c r="Q32" i="12"/>
  <c r="U32" i="12"/>
  <c r="G34" i="12"/>
  <c r="I34" i="12"/>
  <c r="K34" i="12"/>
  <c r="M34" i="12"/>
  <c r="O34" i="12"/>
  <c r="Q34" i="12"/>
  <c r="U34" i="12"/>
  <c r="G35" i="12"/>
  <c r="G30" i="12" s="1"/>
  <c r="I35" i="12"/>
  <c r="K35" i="12"/>
  <c r="O35" i="12"/>
  <c r="O30" i="12" s="1"/>
  <c r="Q35" i="12"/>
  <c r="U35" i="12"/>
  <c r="G36" i="12"/>
  <c r="M36" i="12" s="1"/>
  <c r="I36" i="12"/>
  <c r="K36" i="12"/>
  <c r="O36" i="12"/>
  <c r="Q36" i="12"/>
  <c r="U36" i="12"/>
  <c r="G38" i="12"/>
  <c r="I38" i="12"/>
  <c r="K38" i="12"/>
  <c r="M38" i="12"/>
  <c r="O38" i="12"/>
  <c r="Q38" i="12"/>
  <c r="U38" i="12"/>
  <c r="G40" i="12"/>
  <c r="G39" i="12" s="1"/>
  <c r="I40" i="12"/>
  <c r="I39" i="12" s="1"/>
  <c r="K40" i="12"/>
  <c r="O40" i="12"/>
  <c r="O39" i="12" s="1"/>
  <c r="Q40" i="12"/>
  <c r="Q39" i="12" s="1"/>
  <c r="U40" i="12"/>
  <c r="G41" i="12"/>
  <c r="M41" i="12" s="1"/>
  <c r="I41" i="12"/>
  <c r="K41" i="12"/>
  <c r="K39" i="12" s="1"/>
  <c r="O41" i="12"/>
  <c r="Q41" i="12"/>
  <c r="U41" i="12"/>
  <c r="U39" i="12" s="1"/>
  <c r="G42" i="12"/>
  <c r="I42" i="12"/>
  <c r="K42" i="12"/>
  <c r="M42" i="12"/>
  <c r="O42" i="12"/>
  <c r="Q42" i="12"/>
  <c r="U42" i="12"/>
  <c r="G43" i="12"/>
  <c r="I43" i="12"/>
  <c r="K43" i="12"/>
  <c r="M43" i="12"/>
  <c r="O43" i="12"/>
  <c r="Q43" i="12"/>
  <c r="U43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9" i="12"/>
  <c r="G48" i="12" s="1"/>
  <c r="I49" i="12"/>
  <c r="K49" i="12"/>
  <c r="M49" i="12"/>
  <c r="O49" i="12"/>
  <c r="O48" i="12" s="1"/>
  <c r="Q49" i="12"/>
  <c r="U49" i="12"/>
  <c r="G51" i="12"/>
  <c r="M51" i="12" s="1"/>
  <c r="I51" i="12"/>
  <c r="I48" i="12" s="1"/>
  <c r="K51" i="12"/>
  <c r="O51" i="12"/>
  <c r="Q51" i="12"/>
  <c r="Q48" i="12" s="1"/>
  <c r="U51" i="12"/>
  <c r="G55" i="12"/>
  <c r="M55" i="12" s="1"/>
  <c r="I55" i="12"/>
  <c r="K55" i="12"/>
  <c r="O55" i="12"/>
  <c r="Q55" i="12"/>
  <c r="U55" i="12"/>
  <c r="G57" i="12"/>
  <c r="I57" i="12"/>
  <c r="K57" i="12"/>
  <c r="K48" i="12" s="1"/>
  <c r="M57" i="12"/>
  <c r="O57" i="12"/>
  <c r="Q57" i="12"/>
  <c r="U57" i="12"/>
  <c r="U48" i="12" s="1"/>
  <c r="G58" i="12"/>
  <c r="I58" i="12"/>
  <c r="K58" i="12"/>
  <c r="M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I61" i="12"/>
  <c r="K61" i="12"/>
  <c r="M61" i="12"/>
  <c r="O61" i="12"/>
  <c r="Q61" i="12"/>
  <c r="U61" i="12"/>
  <c r="G62" i="12"/>
  <c r="I62" i="12"/>
  <c r="K62" i="12"/>
  <c r="M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I65" i="12"/>
  <c r="K65" i="12"/>
  <c r="M65" i="12"/>
  <c r="O65" i="12"/>
  <c r="Q65" i="12"/>
  <c r="U65" i="12"/>
  <c r="G67" i="12"/>
  <c r="I67" i="12"/>
  <c r="K67" i="12"/>
  <c r="M67" i="12"/>
  <c r="O67" i="12"/>
  <c r="Q67" i="12"/>
  <c r="U67" i="12"/>
  <c r="G68" i="12"/>
  <c r="M68" i="12" s="1"/>
  <c r="I68" i="12"/>
  <c r="K68" i="12"/>
  <c r="O68" i="12"/>
  <c r="Q68" i="12"/>
  <c r="U68" i="12"/>
  <c r="I70" i="12"/>
  <c r="Q70" i="12"/>
  <c r="G71" i="12"/>
  <c r="I71" i="12"/>
  <c r="K71" i="12"/>
  <c r="K70" i="12" s="1"/>
  <c r="M71" i="12"/>
  <c r="M70" i="12" s="1"/>
  <c r="O71" i="12"/>
  <c r="Q71" i="12"/>
  <c r="U71" i="12"/>
  <c r="U70" i="12" s="1"/>
  <c r="G72" i="12"/>
  <c r="G70" i="12" s="1"/>
  <c r="I72" i="12"/>
  <c r="K72" i="12"/>
  <c r="M72" i="12"/>
  <c r="O72" i="12"/>
  <c r="O70" i="12" s="1"/>
  <c r="Q72" i="12"/>
  <c r="U72" i="12"/>
  <c r="I20" i="1"/>
  <c r="I19" i="1"/>
  <c r="I18" i="1"/>
  <c r="I17" i="1"/>
  <c r="I16" i="1"/>
  <c r="AZ50" i="1"/>
  <c r="AZ49" i="1"/>
  <c r="AZ48" i="1"/>
  <c r="AZ47" i="1"/>
  <c r="AZ46" i="1"/>
  <c r="AZ45" i="1"/>
  <c r="AZ44" i="1"/>
  <c r="AZ43" i="1"/>
  <c r="G27" i="1"/>
  <c r="F40" i="1"/>
  <c r="G23" i="1" s="1"/>
  <c r="J28" i="1"/>
  <c r="J26" i="1"/>
  <c r="G38" i="1"/>
  <c r="F38" i="1"/>
  <c r="H32" i="1"/>
  <c r="J23" i="1"/>
  <c r="J24" i="1"/>
  <c r="J25" i="1"/>
  <c r="J27" i="1"/>
  <c r="E24" i="1"/>
  <c r="E26" i="1"/>
  <c r="I64" i="1" l="1"/>
  <c r="G25" i="1"/>
  <c r="G26" i="1" s="1"/>
  <c r="G28" i="1"/>
  <c r="H39" i="1"/>
  <c r="H40" i="1" s="1"/>
  <c r="G24" i="1"/>
  <c r="G29" i="1"/>
  <c r="M48" i="12"/>
  <c r="M30" i="12"/>
  <c r="M40" i="12"/>
  <c r="M39" i="12" s="1"/>
  <c r="M35" i="12"/>
  <c r="M17" i="12"/>
  <c r="M16" i="12" s="1"/>
  <c r="M9" i="12"/>
  <c r="M8" i="12" s="1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<sst xmlns="http://schemas.openxmlformats.org/spreadsheetml/2006/main" count="377" uniqueCount="223">
  <si>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</si>
  <si>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</si>
  <si>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</si>
  <si>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</si>
  <si>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</si>
  <si>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</si>
  <si>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</si>
  <si>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</si>
  <si>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</si>
  <si>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</si>
  <si>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</si>
  <si>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</si>
  <si>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</si>
  <si>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</si>
  <si>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</si>
  <si>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</si>
  <si>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</si>
  <si>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</si>
  <si>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</si>
  <si>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</si>
  <si>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</si>
  <si>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</si>
  <si>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</si>
  <si>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</si>
  <si>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</si>
  <si>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</si>
  <si>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</si>
  <si>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</si>
  <si>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</si>
  <si>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</si>
  <si>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</si>
  <si>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</si>
  <si>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</si>
  <si>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</si>
  <si>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</si>
  <si>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</si>
  <si>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</si>
  <si>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</si>
  <si>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</si>
  <si>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</si>
  <si>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</si>
  <si>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</si>
  <si>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ZŠ Ovčárecká, Kolín 5</t>
  </si>
  <si>
    <t>Rozpočet:</t>
  </si>
  <si>
    <t>Misto</t>
  </si>
  <si>
    <t>Rekonstrukce vnitřní kanalizace 1.PP ZŠ Ovčárecká</t>
  </si>
  <si>
    <t>Město Kolín</t>
  </si>
  <si>
    <t>Karlovo náměstí 78</t>
  </si>
  <si>
    <t>Kolín 1</t>
  </si>
  <si>
    <t>28012</t>
  </si>
  <si>
    <t>000235440</t>
  </si>
  <si>
    <t>V Břízách 794</t>
  </si>
  <si>
    <t>Kolín 2</t>
  </si>
  <si>
    <t>28002</t>
  </si>
  <si>
    <t>Celkem za stavbu</t>
  </si>
  <si>
    <t>CZK</t>
  </si>
  <si>
    <t xml:space="preserve">Popis rozpočtu:  - </t>
  </si>
  <si>
    <t>Soupis prací je vypracován na základě předpokladu vedení ležaté kanalizace v 1.PP a dle stoupacího potrubí.</t>
  </si>
  <si>
    <t>V trase vedení potrubí vybourat stávající nášlapné vrstvy podlahy - cihlená podlaha, keramická dlažba bude vybourána v celé ploše chodby, rovněž vybourat v celé ploše cementový potěr. Betonovou mazaninu vybourat ve směru rýhy potrubí.</t>
  </si>
  <si>
    <t>Stávající potrubí z betonových trubek demontovat. Stávající stoupací potrubí v 1.PP</t>
  </si>
  <si>
    <t>demontovat do úrovně stropní klenbovoé konstrukce.</t>
  </si>
  <si>
    <t>Nové potrubí KG DN 150 jako pátěřní, s odbočkami KG DN 125 k jednotlivým stoupačkám, osadit patní kolena a stoupací potrubí KG DN 100. Pod stropem provést napojení na stávající potrubí.</t>
  </si>
  <si>
    <t>Na páteřním potrubí osadit revizní šachty DN 400, na stoupacím potrubí čistící kusy 1,0 m nad podlahou.</t>
  </si>
  <si>
    <t>Provést obsypy potrubí, zásypy rýh, doplnění betonové mazaniny, cementový potěr a keramickou dlažbu do tmelu.</t>
  </si>
  <si>
    <t>Stoupací potrubí zaomítat a provést opravy omítek omítkou štukovou.</t>
  </si>
  <si>
    <t>Rekapitulace dílů</t>
  </si>
  <si>
    <t>Typ dílu</t>
  </si>
  <si>
    <t>1</t>
  </si>
  <si>
    <t>Zemní práce</t>
  </si>
  <si>
    <t>4</t>
  </si>
  <si>
    <t>Vodorovné konstrukce</t>
  </si>
  <si>
    <t>61</t>
  </si>
  <si>
    <t>Upravy povrchů vnitřní</t>
  </si>
  <si>
    <t>63</t>
  </si>
  <si>
    <t>Podlahy a podlahové konstrukce</t>
  </si>
  <si>
    <t>96</t>
  </si>
  <si>
    <t>Bourání konstrukcí</t>
  </si>
  <si>
    <t>97</t>
  </si>
  <si>
    <t>Prorážení otvorů</t>
  </si>
  <si>
    <t>721</t>
  </si>
  <si>
    <t>Vnitřní kanalizace</t>
  </si>
  <si>
    <t>771</t>
  </si>
  <si>
    <t>Podlahy z dlaždic a obklady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</si>
  <si>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</si>
  <si>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</si>
  <si>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</si>
  <si>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</si>
  <si>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</si>
  <si>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</si>
  <si>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</si>
  <si>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</si>
  <si>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</si>
  <si>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</si>
  <si>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</si>
  <si>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</si>
  <si>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</si>
  <si>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</si>
  <si>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</si>
  <si>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</si>
  <si>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</si>
  <si>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</si>
  <si>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</si>
  <si>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</si>
  <si>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</si>
  <si>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</si>
  <si>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</si>
  <si>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</si>
  <si>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</si>
  <si>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</si>
  <si>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</si>
  <si>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</si>
  <si>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</si>
  <si>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</si>
  <si>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 rýh a šachet v hornině tř. 3</t>
  </si>
  <si>
    <t>m3</t>
  </si>
  <si>
    <t>POL1_0</t>
  </si>
  <si>
    <t>(24,5+66,8)*0,4*0,5</t>
  </si>
  <si>
    <t>VV</t>
  </si>
  <si>
    <t>175101101RT2</t>
  </si>
  <si>
    <t>Obsyp potrubí bez prohození sypaniny, s dodáním štěrkopísku frakce 0 - 22 mm</t>
  </si>
  <si>
    <t>24,5*0,117*0,4</t>
  </si>
  <si>
    <t>66,8*0,2*0,4</t>
  </si>
  <si>
    <t>174101102R00</t>
  </si>
  <si>
    <t>Zásyp ruční se zhutněním</t>
  </si>
  <si>
    <t>18,26-6,49</t>
  </si>
  <si>
    <t>451572111R00</t>
  </si>
  <si>
    <t>Lože pod potrubí z kameniva těženého 0 - 4 mm</t>
  </si>
  <si>
    <t>(24,6+66,8)*0,4*0,05</t>
  </si>
  <si>
    <t>612403388R00</t>
  </si>
  <si>
    <t>Hrubá výplň rýh ve stěnách do 15x15cm maltou z SMS</t>
  </si>
  <si>
    <t>m</t>
  </si>
  <si>
    <t>11*1,8</t>
  </si>
  <si>
    <t>612423631R00</t>
  </si>
  <si>
    <t>Omítka rýh stěn vápenná šířky do 30 cm, štuková</t>
  </si>
  <si>
    <t>m2</t>
  </si>
  <si>
    <t>19,8*0,4</t>
  </si>
  <si>
    <t>631312141R00</t>
  </si>
  <si>
    <t>Doplnění rýh betonem v dosavadních mazaninách</t>
  </si>
  <si>
    <t>(24,5+66,8)*0,4*0,08</t>
  </si>
  <si>
    <t>632244911R00</t>
  </si>
  <si>
    <t>Dlažba z cihel dl. 290 mm, do písku naplocho</t>
  </si>
  <si>
    <t>21,5*0,5</t>
  </si>
  <si>
    <t>632411150RT1</t>
  </si>
  <si>
    <t>Potěr ze SMS Cemix, ruční zpracování, tl. 50 mm, cementový potěr 25 Cemix 020, 25 MPa</t>
  </si>
  <si>
    <t>969021111R00</t>
  </si>
  <si>
    <t>Vybourání kanalizačního potrubí DN do 100 mm</t>
  </si>
  <si>
    <t>969021121R00</t>
  </si>
  <si>
    <t>Vybourání kanalizačního potrubí DN do 200 mm</t>
  </si>
  <si>
    <t>24,5+66,8</t>
  </si>
  <si>
    <t>965031131R00</t>
  </si>
  <si>
    <t>Bourání podlah z cihel naplocho, plochy nad 1 m2</t>
  </si>
  <si>
    <t>965081713R00</t>
  </si>
  <si>
    <t>Bourání dlažeb keramických tl.10 mm, nad 1 m2</t>
  </si>
  <si>
    <t>965043341RT1</t>
  </si>
  <si>
    <t>Bourání podkladů bet., potěr tl. 10 cm, nad 4 m2, ručně mazanina tl. 5 - 8 cm s potěrem</t>
  </si>
  <si>
    <t>61,5*0,05</t>
  </si>
  <si>
    <t>965042141R00</t>
  </si>
  <si>
    <t>Bourání mazanin betonových tl. 10 cm, nad 4 m2</t>
  </si>
  <si>
    <t>979990101R00</t>
  </si>
  <si>
    <t>Poplatek za skládku suti - směs betonu a cihel</t>
  </si>
  <si>
    <t>t</t>
  </si>
  <si>
    <t>979011221R00</t>
  </si>
  <si>
    <t>Svislá doprava suti a vybour. hmot za 1.PP nošením</t>
  </si>
  <si>
    <t>979081111R00</t>
  </si>
  <si>
    <t>Odvoz suti a vybour. hmot na skládku do 1 km</t>
  </si>
  <si>
    <t>979081121R00</t>
  </si>
  <si>
    <t>Příplatek k odvozu za každý další 1 km</t>
  </si>
  <si>
    <t>22,5*11</t>
  </si>
  <si>
    <t>979082111R00</t>
  </si>
  <si>
    <t>Vnitrostaveništní doprava suti do 10 m</t>
  </si>
  <si>
    <t>979082121R00</t>
  </si>
  <si>
    <t>Příplatek k vnitrost. dopravě suti za dalších 5 m</t>
  </si>
  <si>
    <t>22,5*3</t>
  </si>
  <si>
    <t>721176212R00</t>
  </si>
  <si>
    <t>Potrubí KG odpadní svislé D 110 x 3,2 mm</t>
  </si>
  <si>
    <t>11*2,5</t>
  </si>
  <si>
    <t>721176223R00</t>
  </si>
  <si>
    <t>Potrubí KG svodné (ležaté) v zemi D 125 x 3,2 mm</t>
  </si>
  <si>
    <t>8*1,5</t>
  </si>
  <si>
    <t>3,5+6,5</t>
  </si>
  <si>
    <t>2,5</t>
  </si>
  <si>
    <t>721176224R00</t>
  </si>
  <si>
    <t>Potrubí KG svodné (ležaté) v zemi D 160 x 4,0 mm</t>
  </si>
  <si>
    <t>43,3+23,5</t>
  </si>
  <si>
    <t>28697052.AR</t>
  </si>
  <si>
    <t>Dno šachtové DN 400 přímý průtok DN 160</t>
  </si>
  <si>
    <t>kus</t>
  </si>
  <si>
    <t>POL3_0</t>
  </si>
  <si>
    <t>28697070.AR</t>
  </si>
  <si>
    <t>Kus prodlužovací DN 400 délka 600 mm</t>
  </si>
  <si>
    <t>28697080.AR</t>
  </si>
  <si>
    <t>Poklop teleskopický DN 315 D 400 G</t>
  </si>
  <si>
    <t>28651703.AR</t>
  </si>
  <si>
    <t xml:space="preserve">Odbočka kanalizační KGEA 160/ 110/45° </t>
  </si>
  <si>
    <t>28650102R</t>
  </si>
  <si>
    <t>Spojka přesuvná PVC  DN 100 mm</t>
  </si>
  <si>
    <t>28650813R</t>
  </si>
  <si>
    <t>Přechodka kanal. PVC-kamenina D 160 mm</t>
  </si>
  <si>
    <t>28650881R</t>
  </si>
  <si>
    <t>Tvarovka čisticí s uzávěrem kanalizační D 110 mm</t>
  </si>
  <si>
    <t>28654804.AR</t>
  </si>
  <si>
    <t xml:space="preserve">Koleno 125/11087,5° </t>
  </si>
  <si>
    <t>721290111R00</t>
  </si>
  <si>
    <t>Zkouška těsnosti kanalizace vodou DN 125</t>
  </si>
  <si>
    <t>27,5+24,5</t>
  </si>
  <si>
    <t>721290112R00</t>
  </si>
  <si>
    <t>Zkouška těsnosti kanalizace vodou DN 200</t>
  </si>
  <si>
    <t>998721103R00</t>
  </si>
  <si>
    <t>Přesun hmot pro vnitřní kanalizaci, výšky do 24 m</t>
  </si>
  <si>
    <t>11,03+3,45+1,18+15,8+0,07+0,57+1,45</t>
  </si>
  <si>
    <t>771575109R00</t>
  </si>
  <si>
    <t>Montáž podlah keram.,hladké, tmel, 30x30 cm</t>
  </si>
  <si>
    <t>59770102R</t>
  </si>
  <si>
    <t>Dlaždice30x30 cm</t>
  </si>
  <si>
    <t>61,5*1,025</t>
  </si>
  <si>
    <t/>
  </si>
  <si>
    <t>SUM</t>
  </si>
  <si>
    <t>POPUZIV</t>
  </si>
  <si>
    <t>END</t>
  </si>
  <si>
    <t>05914523</t>
  </si>
  <si>
    <t>Ing. Martin Škorpík Projekt s.r.o.</t>
  </si>
  <si>
    <t>ZADÁNÍ STAVBY</t>
  </si>
  <si>
    <t>VÝKAZ VYÝMĚR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</si>
</sst>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8" fillId="0" borderId="38" xfId="0" applyNumberFormat="1" applyFont="1" applyBorder="1" applyAlignment="1">
      <alignment vertical="top" wrapText="1" shrinkToFit="1"/>
    </xf>
    <xf numFmtId="172" fontId="18" fillId="0" borderId="39" xfId="0" applyNumberFormat="1" applyFont="1" applyBorder="1" applyAlignment="1">
      <alignment vertical="top" wrapText="1" shrinkToFit="1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7"/>
  <sheetViews>
    <sheetView showGridLines="0" tabSelected="1" topLeftCell="B24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221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45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44</v>
      </c>
      <c r="C3" s="112"/>
      <c r="D3" s="113" t="s">
        <v>42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43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46</v>
      </c>
      <c r="E5" s="26"/>
      <c r="F5" s="26"/>
      <c r="G5" s="26"/>
      <c r="H5" s="28" t="s">
        <v>33</v>
      </c>
      <c r="I5" s="122" t="s">
        <v>50</v>
      </c>
      <c r="J5" s="11"/>
    </row>
    <row r="6" spans="1:15" ht="15.75" customHeight="1" x14ac:dyDescent="0.2">
      <c r="A6" s="4"/>
      <c r="B6" s="41"/>
      <c r="C6" s="26"/>
      <c r="D6" s="122" t="s">
        <v>47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49</v>
      </c>
      <c r="D7" s="105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 t="s">
        <v>220</v>
      </c>
      <c r="E11" s="124"/>
      <c r="F11" s="124"/>
      <c r="G11" s="124"/>
      <c r="H11" s="28" t="s">
        <v>33</v>
      </c>
      <c r="I11" s="128" t="s">
        <v>219</v>
      </c>
      <c r="J11" s="11"/>
    </row>
    <row r="12" spans="1:15" ht="15.75" customHeight="1" x14ac:dyDescent="0.2">
      <c r="A12" s="4"/>
      <c r="B12" s="41"/>
      <c r="C12" s="26"/>
      <c r="D12" s="125" t="s">
        <v>51</v>
      </c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 t="s">
        <v>53</v>
      </c>
      <c r="D13" s="126" t="s">
        <v>52</v>
      </c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SUMIF(F56:F63,A16,I56:I63)+SUMIF(F56:F63,"PSU",I56:I63)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SUMIF(F56:F63,A17,I56:I63)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SUMIF(F56:F63,A18,I56:I63)</f>
        <v>0</v>
      </c>
      <c r="J18" s="93"/>
    </row>
    <row r="19" spans="1:10" ht="23.25" customHeight="1" x14ac:dyDescent="0.2">
      <c r="A19" s="195" t="s">
        <v>83</v>
      </c>
      <c r="B19" s="196" t="s">
        <v>26</v>
      </c>
      <c r="C19" s="58"/>
      <c r="D19" s="59"/>
      <c r="E19" s="83"/>
      <c r="F19" s="84"/>
      <c r="G19" s="83"/>
      <c r="H19" s="84"/>
      <c r="I19" s="83">
        <f>SUMIF(F56:F63,A19,I56:I63)</f>
        <v>0</v>
      </c>
      <c r="J19" s="93"/>
    </row>
    <row r="20" spans="1:10" ht="23.25" customHeight="1" x14ac:dyDescent="0.2">
      <c r="A20" s="195" t="s">
        <v>84</v>
      </c>
      <c r="B20" s="196" t="s">
        <v>27</v>
      </c>
      <c r="C20" s="58"/>
      <c r="D20" s="59"/>
      <c r="E20" s="83"/>
      <c r="F20" s="84"/>
      <c r="G20" s="83"/>
      <c r="H20" s="84"/>
      <c r="I20" s="83">
        <f>SUMIF(F56:F63,A20,I56:I63)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0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0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43207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1</v>
      </c>
      <c r="B39" s="137"/>
      <c r="C39" s="138"/>
      <c r="D39" s="139"/>
      <c r="E39" s="139"/>
      <c r="F39" s="147">
        <f>' Pol'!AC75</f>
        <v>0</v>
      </c>
      <c r="G39" s="148">
        <f>' Pol'!AD75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 x14ac:dyDescent="0.2">
      <c r="A40" s="131"/>
      <c r="B40" s="141" t="s">
        <v>54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56</v>
      </c>
    </row>
    <row r="43" spans="1:52" ht="25.5" x14ac:dyDescent="0.2">
      <c r="B43" s="162" t="s">
        <v>57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Soupis prací je vypracován na základě předpokladu vedení ležaté kanalizace v 1.PP a dle stoupacího potrubí.</v>
      </c>
    </row>
    <row r="44" spans="1:52" ht="38.25" x14ac:dyDescent="0.2">
      <c r="B44" s="162" t="s">
        <v>58</v>
      </c>
      <c r="C44" s="162"/>
      <c r="D44" s="162"/>
      <c r="E44" s="162"/>
      <c r="F44" s="162"/>
      <c r="G44" s="162"/>
      <c r="H44" s="162"/>
      <c r="I44" s="162"/>
      <c r="J44" s="162"/>
      <c r="AZ44" s="161" t="str">
        <f>B44</f>
        <v>V trase vedení potrubí vybourat stávající nášlapné vrstvy podlahy - cihlená podlaha, keramická dlažba bude vybourána v celé ploše chodby, rovněž vybourat v celé ploše cementový potěr. Betonovou mazaninu vybourat ve směru rýhy potrubí.</v>
      </c>
    </row>
    <row r="45" spans="1:52" x14ac:dyDescent="0.2">
      <c r="B45" s="162" t="s">
        <v>59</v>
      </c>
      <c r="C45" s="162"/>
      <c r="D45" s="162"/>
      <c r="E45" s="162"/>
      <c r="F45" s="162"/>
      <c r="G45" s="162"/>
      <c r="H45" s="162"/>
      <c r="I45" s="162"/>
      <c r="J45" s="162"/>
      <c r="AZ45" s="161" t="str">
        <f>B45</f>
        <v>Stávající potrubí z betonových trubek demontovat. Stávající stoupací potrubí v 1.PP</v>
      </c>
    </row>
    <row r="46" spans="1:52" x14ac:dyDescent="0.2">
      <c r="B46" s="162" t="s">
        <v>60</v>
      </c>
      <c r="C46" s="162"/>
      <c r="D46" s="162"/>
      <c r="E46" s="162"/>
      <c r="F46" s="162"/>
      <c r="G46" s="162"/>
      <c r="H46" s="162"/>
      <c r="I46" s="162"/>
      <c r="J46" s="162"/>
      <c r="AZ46" s="161" t="str">
        <f>B46</f>
        <v>demontovat do úrovně stropní klenbovoé konstrukce.</v>
      </c>
    </row>
    <row r="47" spans="1:52" ht="25.5" x14ac:dyDescent="0.2">
      <c r="B47" s="162" t="s">
        <v>61</v>
      </c>
      <c r="C47" s="162"/>
      <c r="D47" s="162"/>
      <c r="E47" s="162"/>
      <c r="F47" s="162"/>
      <c r="G47" s="162"/>
      <c r="H47" s="162"/>
      <c r="I47" s="162"/>
      <c r="J47" s="162"/>
      <c r="AZ47" s="161" t="str">
        <f>B47</f>
        <v>Nové potrubí KG DN 150 jako pátěřní, s odbočkami KG DN 125 k jednotlivým stoupačkám, osadit patní kolena a stoupací potrubí KG DN 100. Pod stropem provést napojení na stávající potrubí.</v>
      </c>
    </row>
    <row r="48" spans="1:52" x14ac:dyDescent="0.2">
      <c r="B48" s="162" t="s">
        <v>62</v>
      </c>
      <c r="C48" s="162"/>
      <c r="D48" s="162"/>
      <c r="E48" s="162"/>
      <c r="F48" s="162"/>
      <c r="G48" s="162"/>
      <c r="H48" s="162"/>
      <c r="I48" s="162"/>
      <c r="J48" s="162"/>
      <c r="AZ48" s="161" t="str">
        <f>B48</f>
        <v>Na páteřním potrubí osadit revizní šachty DN 400, na stoupacím potrubí čistící kusy 1,0 m nad podlahou.</v>
      </c>
    </row>
    <row r="49" spans="1:52" ht="25.5" x14ac:dyDescent="0.2">
      <c r="B49" s="162" t="s">
        <v>63</v>
      </c>
      <c r="C49" s="162"/>
      <c r="D49" s="162"/>
      <c r="E49" s="162"/>
      <c r="F49" s="162"/>
      <c r="G49" s="162"/>
      <c r="H49" s="162"/>
      <c r="I49" s="162"/>
      <c r="J49" s="162"/>
      <c r="AZ49" s="161" t="str">
        <f>B49</f>
        <v>Provést obsypy potrubí, zásypy rýh, doplnění betonové mazaniny, cementový potěr a keramickou dlažbu do tmelu.</v>
      </c>
    </row>
    <row r="50" spans="1:52" x14ac:dyDescent="0.2">
      <c r="B50" s="162" t="s">
        <v>64</v>
      </c>
      <c r="C50" s="162"/>
      <c r="D50" s="162"/>
      <c r="E50" s="162"/>
      <c r="F50" s="162"/>
      <c r="G50" s="162"/>
      <c r="H50" s="162"/>
      <c r="I50" s="162"/>
      <c r="J50" s="162"/>
      <c r="AZ50" s="161" t="str">
        <f>B50</f>
        <v>Stoupací potrubí zaomítat a provést opravy omítek omítkou štukovou.</v>
      </c>
    </row>
    <row r="53" spans="1:52" ht="15.75" x14ac:dyDescent="0.25">
      <c r="B53" s="163" t="s">
        <v>65</v>
      </c>
    </row>
    <row r="55" spans="1:52" ht="25.5" customHeight="1" x14ac:dyDescent="0.2">
      <c r="A55" s="164"/>
      <c r="B55" s="170" t="s">
        <v>16</v>
      </c>
      <c r="C55" s="170" t="s">
        <v>5</v>
      </c>
      <c r="D55" s="171"/>
      <c r="E55" s="171"/>
      <c r="F55" s="174" t="s">
        <v>66</v>
      </c>
      <c r="G55" s="174"/>
      <c r="H55" s="174"/>
      <c r="I55" s="175" t="s">
        <v>28</v>
      </c>
      <c r="J55" s="175"/>
    </row>
    <row r="56" spans="1:52" ht="25.5" customHeight="1" x14ac:dyDescent="0.2">
      <c r="A56" s="165"/>
      <c r="B56" s="176" t="s">
        <v>67</v>
      </c>
      <c r="C56" s="177" t="s">
        <v>68</v>
      </c>
      <c r="D56" s="178"/>
      <c r="E56" s="178"/>
      <c r="F56" s="182" t="s">
        <v>23</v>
      </c>
      <c r="G56" s="183"/>
      <c r="H56" s="183"/>
      <c r="I56" s="184">
        <f>' Pol'!G8</f>
        <v>0</v>
      </c>
      <c r="J56" s="184"/>
    </row>
    <row r="57" spans="1:52" ht="25.5" customHeight="1" x14ac:dyDescent="0.2">
      <c r="A57" s="165"/>
      <c r="B57" s="168" t="s">
        <v>69</v>
      </c>
      <c r="C57" s="167" t="s">
        <v>70</v>
      </c>
      <c r="D57" s="169"/>
      <c r="E57" s="169"/>
      <c r="F57" s="185" t="s">
        <v>23</v>
      </c>
      <c r="G57" s="186"/>
      <c r="H57" s="186"/>
      <c r="I57" s="187">
        <f>' Pol'!G16</f>
        <v>0</v>
      </c>
      <c r="J57" s="187"/>
    </row>
    <row r="58" spans="1:52" ht="25.5" customHeight="1" x14ac:dyDescent="0.2">
      <c r="A58" s="165"/>
      <c r="B58" s="168" t="s">
        <v>71</v>
      </c>
      <c r="C58" s="167" t="s">
        <v>72</v>
      </c>
      <c r="D58" s="169"/>
      <c r="E58" s="169"/>
      <c r="F58" s="185" t="s">
        <v>23</v>
      </c>
      <c r="G58" s="186"/>
      <c r="H58" s="186"/>
      <c r="I58" s="187">
        <f>' Pol'!G19</f>
        <v>0</v>
      </c>
      <c r="J58" s="187"/>
    </row>
    <row r="59" spans="1:52" ht="25.5" customHeight="1" x14ac:dyDescent="0.2">
      <c r="A59" s="165"/>
      <c r="B59" s="168" t="s">
        <v>73</v>
      </c>
      <c r="C59" s="167" t="s">
        <v>74</v>
      </c>
      <c r="D59" s="169"/>
      <c r="E59" s="169"/>
      <c r="F59" s="185" t="s">
        <v>23</v>
      </c>
      <c r="G59" s="186"/>
      <c r="H59" s="186"/>
      <c r="I59" s="187">
        <f>' Pol'!G24</f>
        <v>0</v>
      </c>
      <c r="J59" s="187"/>
    </row>
    <row r="60" spans="1:52" ht="25.5" customHeight="1" x14ac:dyDescent="0.2">
      <c r="A60" s="165"/>
      <c r="B60" s="168" t="s">
        <v>75</v>
      </c>
      <c r="C60" s="167" t="s">
        <v>76</v>
      </c>
      <c r="D60" s="169"/>
      <c r="E60" s="169"/>
      <c r="F60" s="185" t="s">
        <v>23</v>
      </c>
      <c r="G60" s="186"/>
      <c r="H60" s="186"/>
      <c r="I60" s="187">
        <f>' Pol'!G30</f>
        <v>0</v>
      </c>
      <c r="J60" s="187"/>
    </row>
    <row r="61" spans="1:52" ht="25.5" customHeight="1" x14ac:dyDescent="0.2">
      <c r="A61" s="165"/>
      <c r="B61" s="168" t="s">
        <v>77</v>
      </c>
      <c r="C61" s="167" t="s">
        <v>78</v>
      </c>
      <c r="D61" s="169"/>
      <c r="E61" s="169"/>
      <c r="F61" s="185" t="s">
        <v>23</v>
      </c>
      <c r="G61" s="186"/>
      <c r="H61" s="186"/>
      <c r="I61" s="187">
        <f>' Pol'!G39</f>
        <v>0</v>
      </c>
      <c r="J61" s="187"/>
    </row>
    <row r="62" spans="1:52" ht="25.5" customHeight="1" x14ac:dyDescent="0.2">
      <c r="A62" s="165"/>
      <c r="B62" s="168" t="s">
        <v>79</v>
      </c>
      <c r="C62" s="167" t="s">
        <v>80</v>
      </c>
      <c r="D62" s="169"/>
      <c r="E62" s="169"/>
      <c r="F62" s="185" t="s">
        <v>24</v>
      </c>
      <c r="G62" s="186"/>
      <c r="H62" s="186"/>
      <c r="I62" s="187">
        <f>' Pol'!G48</f>
        <v>0</v>
      </c>
      <c r="J62" s="187"/>
    </row>
    <row r="63" spans="1:52" ht="25.5" customHeight="1" x14ac:dyDescent="0.2">
      <c r="A63" s="165"/>
      <c r="B63" s="179" t="s">
        <v>81</v>
      </c>
      <c r="C63" s="180" t="s">
        <v>82</v>
      </c>
      <c r="D63" s="181"/>
      <c r="E63" s="181"/>
      <c r="F63" s="188" t="s">
        <v>24</v>
      </c>
      <c r="G63" s="189"/>
      <c r="H63" s="189"/>
      <c r="I63" s="190">
        <f>' Pol'!G70</f>
        <v>0</v>
      </c>
      <c r="J63" s="190"/>
    </row>
    <row r="64" spans="1:52" ht="25.5" customHeight="1" x14ac:dyDescent="0.2">
      <c r="A64" s="166"/>
      <c r="B64" s="172" t="s">
        <v>1</v>
      </c>
      <c r="C64" s="172"/>
      <c r="D64" s="173"/>
      <c r="E64" s="173"/>
      <c r="F64" s="191"/>
      <c r="G64" s="192"/>
      <c r="H64" s="192"/>
      <c r="I64" s="193">
        <f>SUM(I56:I63)</f>
        <v>0</v>
      </c>
      <c r="J64" s="193"/>
    </row>
    <row r="65" spans="6:10" x14ac:dyDescent="0.2">
      <c r="F65" s="194"/>
      <c r="G65" s="130"/>
      <c r="H65" s="194"/>
      <c r="I65" s="130"/>
      <c r="J65" s="130"/>
    </row>
    <row r="66" spans="6:10" x14ac:dyDescent="0.2">
      <c r="F66" s="194"/>
      <c r="G66" s="130"/>
      <c r="H66" s="194"/>
      <c r="I66" s="130"/>
      <c r="J66" s="130"/>
    </row>
    <row r="67" spans="6:10" x14ac:dyDescent="0.2">
      <c r="F67" s="194"/>
      <c r="G67" s="130"/>
      <c r="H67" s="194"/>
      <c r="I67" s="130"/>
      <c r="J67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63:J63"/>
    <mergeCell ref="C63:E63"/>
    <mergeCell ref="I64:J64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B47:J47"/>
    <mergeCell ref="B48:J48"/>
    <mergeCell ref="B49:J49"/>
    <mergeCell ref="B50:J50"/>
    <mergeCell ref="I55:J55"/>
    <mergeCell ref="I56:J56"/>
    <mergeCell ref="C56:E56"/>
    <mergeCell ref="C39:E39"/>
    <mergeCell ref="B40:E40"/>
    <mergeCell ref="B43:J43"/>
    <mergeCell ref="B44:J44"/>
    <mergeCell ref="B45:J45"/>
    <mergeCell ref="B46:J46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5"/>
  <sheetViews>
    <sheetView topLeftCell="A42" workbookViewId="0">
      <selection activeCell="A2" sqref="A2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197" t="s">
        <v>222</v>
      </c>
      <c r="B1" s="197"/>
      <c r="C1" s="197"/>
      <c r="D1" s="197"/>
      <c r="E1" s="197"/>
      <c r="F1" s="197"/>
      <c r="G1" s="197"/>
      <c r="AE1" t="s">
        <v>86</v>
      </c>
    </row>
    <row r="2" spans="1:60" ht="24.95" customHeight="1" x14ac:dyDescent="0.2">
      <c r="A2" s="204" t="s">
        <v>85</v>
      </c>
      <c r="B2" s="198"/>
      <c r="C2" s="199" t="s">
        <v>45</v>
      </c>
      <c r="D2" s="200"/>
      <c r="E2" s="200"/>
      <c r="F2" s="200"/>
      <c r="G2" s="206"/>
      <c r="AE2" t="s">
        <v>87</v>
      </c>
    </row>
    <row r="3" spans="1:60" ht="24.95" customHeight="1" x14ac:dyDescent="0.2">
      <c r="A3" s="205" t="s">
        <v>7</v>
      </c>
      <c r="B3" s="203"/>
      <c r="C3" s="201" t="s">
        <v>42</v>
      </c>
      <c r="D3" s="202"/>
      <c r="E3" s="202"/>
      <c r="F3" s="202"/>
      <c r="G3" s="207"/>
      <c r="AE3" t="s">
        <v>88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89</v>
      </c>
    </row>
    <row r="5" spans="1:60" hidden="1" x14ac:dyDescent="0.2">
      <c r="A5" s="208" t="s">
        <v>90</v>
      </c>
      <c r="B5" s="209"/>
      <c r="C5" s="210"/>
      <c r="D5" s="211"/>
      <c r="E5" s="211"/>
      <c r="F5" s="211"/>
      <c r="G5" s="212"/>
      <c r="AE5" t="s">
        <v>91</v>
      </c>
    </row>
    <row r="7" spans="1:60" ht="38.25" x14ac:dyDescent="0.2">
      <c r="A7" s="217" t="s">
        <v>92</v>
      </c>
      <c r="B7" s="218" t="s">
        <v>93</v>
      </c>
      <c r="C7" s="218" t="s">
        <v>94</v>
      </c>
      <c r="D7" s="217" t="s">
        <v>95</v>
      </c>
      <c r="E7" s="217" t="s">
        <v>96</v>
      </c>
      <c r="F7" s="213" t="s">
        <v>97</v>
      </c>
      <c r="G7" s="236" t="s">
        <v>28</v>
      </c>
      <c r="H7" s="237" t="s">
        <v>29</v>
      </c>
      <c r="I7" s="237" t="s">
        <v>98</v>
      </c>
      <c r="J7" s="237" t="s">
        <v>30</v>
      </c>
      <c r="K7" s="237" t="s">
        <v>99</v>
      </c>
      <c r="L7" s="237" t="s">
        <v>100</v>
      </c>
      <c r="M7" s="237" t="s">
        <v>101</v>
      </c>
      <c r="N7" s="237" t="s">
        <v>102</v>
      </c>
      <c r="O7" s="237" t="s">
        <v>103</v>
      </c>
      <c r="P7" s="237" t="s">
        <v>104</v>
      </c>
      <c r="Q7" s="237" t="s">
        <v>105</v>
      </c>
      <c r="R7" s="237" t="s">
        <v>106</v>
      </c>
      <c r="S7" s="237" t="s">
        <v>107</v>
      </c>
      <c r="T7" s="237" t="s">
        <v>108</v>
      </c>
      <c r="U7" s="220" t="s">
        <v>109</v>
      </c>
    </row>
    <row r="8" spans="1:60" x14ac:dyDescent="0.2">
      <c r="A8" s="238" t="s">
        <v>110</v>
      </c>
      <c r="B8" s="239" t="s">
        <v>67</v>
      </c>
      <c r="C8" s="240" t="s">
        <v>68</v>
      </c>
      <c r="D8" s="241"/>
      <c r="E8" s="242"/>
      <c r="F8" s="243"/>
      <c r="G8" s="243">
        <f>SUMIF(AE9:AE15,"&lt;&gt;NOR",G9:G15)</f>
        <v>0</v>
      </c>
      <c r="H8" s="243"/>
      <c r="I8" s="243">
        <f>SUM(I9:I15)</f>
        <v>0</v>
      </c>
      <c r="J8" s="243"/>
      <c r="K8" s="243">
        <f>SUM(K9:K15)</f>
        <v>0</v>
      </c>
      <c r="L8" s="243"/>
      <c r="M8" s="243">
        <f>SUM(M9:M15)</f>
        <v>0</v>
      </c>
      <c r="N8" s="219"/>
      <c r="O8" s="219">
        <f>SUM(O9:O15)</f>
        <v>11.03402</v>
      </c>
      <c r="P8" s="219"/>
      <c r="Q8" s="219">
        <f>SUM(Q9:Q15)</f>
        <v>0</v>
      </c>
      <c r="R8" s="219"/>
      <c r="S8" s="219"/>
      <c r="T8" s="238"/>
      <c r="U8" s="219">
        <f>SUM(U9:U15)</f>
        <v>89.39</v>
      </c>
      <c r="AE8" t="s">
        <v>111</v>
      </c>
    </row>
    <row r="9" spans="1:60" outlineLevel="1" x14ac:dyDescent="0.2">
      <c r="A9" s="215">
        <v>1</v>
      </c>
      <c r="B9" s="221" t="s">
        <v>112</v>
      </c>
      <c r="C9" s="265" t="s">
        <v>113</v>
      </c>
      <c r="D9" s="223" t="s">
        <v>114</v>
      </c>
      <c r="E9" s="230">
        <v>18.260000000000002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24">
        <v>0</v>
      </c>
      <c r="O9" s="224">
        <f>ROUND(E9*N9,5)</f>
        <v>0</v>
      </c>
      <c r="P9" s="224">
        <v>0</v>
      </c>
      <c r="Q9" s="224">
        <f>ROUND(E9*P9,5)</f>
        <v>0</v>
      </c>
      <c r="R9" s="224"/>
      <c r="S9" s="224"/>
      <c r="T9" s="225">
        <v>3.5329999999999999</v>
      </c>
      <c r="U9" s="224">
        <f>ROUND(E9*T9,2)</f>
        <v>64.510000000000005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115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/>
      <c r="B10" s="221"/>
      <c r="C10" s="266" t="s">
        <v>116</v>
      </c>
      <c r="D10" s="226"/>
      <c r="E10" s="231">
        <v>18.260000000000002</v>
      </c>
      <c r="F10" s="234"/>
      <c r="G10" s="234"/>
      <c r="H10" s="234"/>
      <c r="I10" s="234"/>
      <c r="J10" s="234"/>
      <c r="K10" s="234"/>
      <c r="L10" s="234"/>
      <c r="M10" s="234"/>
      <c r="N10" s="224"/>
      <c r="O10" s="224"/>
      <c r="P10" s="224"/>
      <c r="Q10" s="224"/>
      <c r="R10" s="224"/>
      <c r="S10" s="224"/>
      <c r="T10" s="225"/>
      <c r="U10" s="224"/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117</v>
      </c>
      <c r="AF10" s="214">
        <v>0</v>
      </c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1" x14ac:dyDescent="0.2">
      <c r="A11" s="215">
        <v>2</v>
      </c>
      <c r="B11" s="221" t="s">
        <v>118</v>
      </c>
      <c r="C11" s="265" t="s">
        <v>119</v>
      </c>
      <c r="D11" s="223" t="s">
        <v>114</v>
      </c>
      <c r="E11" s="230">
        <v>6.4906000000000015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24">
        <v>1.7</v>
      </c>
      <c r="O11" s="224">
        <f>ROUND(E11*N11,5)</f>
        <v>11.03402</v>
      </c>
      <c r="P11" s="224">
        <v>0</v>
      </c>
      <c r="Q11" s="224">
        <f>ROUND(E11*P11,5)</f>
        <v>0</v>
      </c>
      <c r="R11" s="224"/>
      <c r="S11" s="224"/>
      <c r="T11" s="225">
        <v>1.587</v>
      </c>
      <c r="U11" s="224">
        <f>ROUND(E11*T11,2)</f>
        <v>10.3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115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/>
      <c r="B12" s="221"/>
      <c r="C12" s="266" t="s">
        <v>120</v>
      </c>
      <c r="D12" s="226"/>
      <c r="E12" s="231">
        <v>1.1466000000000001</v>
      </c>
      <c r="F12" s="234"/>
      <c r="G12" s="234"/>
      <c r="H12" s="234"/>
      <c r="I12" s="234"/>
      <c r="J12" s="234"/>
      <c r="K12" s="234"/>
      <c r="L12" s="234"/>
      <c r="M12" s="234"/>
      <c r="N12" s="224"/>
      <c r="O12" s="224"/>
      <c r="P12" s="224"/>
      <c r="Q12" s="224"/>
      <c r="R12" s="224"/>
      <c r="S12" s="224"/>
      <c r="T12" s="225"/>
      <c r="U12" s="224"/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117</v>
      </c>
      <c r="AF12" s="214">
        <v>0</v>
      </c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/>
      <c r="B13" s="221"/>
      <c r="C13" s="266" t="s">
        <v>121</v>
      </c>
      <c r="D13" s="226"/>
      <c r="E13" s="231">
        <v>5.3440000000000003</v>
      </c>
      <c r="F13" s="234"/>
      <c r="G13" s="234"/>
      <c r="H13" s="234"/>
      <c r="I13" s="234"/>
      <c r="J13" s="234"/>
      <c r="K13" s="234"/>
      <c r="L13" s="234"/>
      <c r="M13" s="234"/>
      <c r="N13" s="224"/>
      <c r="O13" s="224"/>
      <c r="P13" s="224"/>
      <c r="Q13" s="224"/>
      <c r="R13" s="224"/>
      <c r="S13" s="224"/>
      <c r="T13" s="225"/>
      <c r="U13" s="224"/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117</v>
      </c>
      <c r="AF13" s="214">
        <v>0</v>
      </c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15">
        <v>3</v>
      </c>
      <c r="B14" s="221" t="s">
        <v>122</v>
      </c>
      <c r="C14" s="265" t="s">
        <v>123</v>
      </c>
      <c r="D14" s="223" t="s">
        <v>114</v>
      </c>
      <c r="E14" s="230">
        <v>11.770000000000001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24">
        <v>0</v>
      </c>
      <c r="O14" s="224">
        <f>ROUND(E14*N14,5)</f>
        <v>0</v>
      </c>
      <c r="P14" s="224">
        <v>0</v>
      </c>
      <c r="Q14" s="224">
        <f>ROUND(E14*P14,5)</f>
        <v>0</v>
      </c>
      <c r="R14" s="224"/>
      <c r="S14" s="224"/>
      <c r="T14" s="225">
        <v>1.2390000000000001</v>
      </c>
      <c r="U14" s="224">
        <f>ROUND(E14*T14,2)</f>
        <v>14.58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115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15"/>
      <c r="B15" s="221"/>
      <c r="C15" s="266" t="s">
        <v>124</v>
      </c>
      <c r="D15" s="226"/>
      <c r="E15" s="231">
        <v>11.77</v>
      </c>
      <c r="F15" s="234"/>
      <c r="G15" s="234"/>
      <c r="H15" s="234"/>
      <c r="I15" s="234"/>
      <c r="J15" s="234"/>
      <c r="K15" s="234"/>
      <c r="L15" s="234"/>
      <c r="M15" s="234"/>
      <c r="N15" s="224"/>
      <c r="O15" s="224"/>
      <c r="P15" s="224"/>
      <c r="Q15" s="224"/>
      <c r="R15" s="224"/>
      <c r="S15" s="224"/>
      <c r="T15" s="225"/>
      <c r="U15" s="224"/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117</v>
      </c>
      <c r="AF15" s="214">
        <v>0</v>
      </c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16" t="s">
        <v>110</v>
      </c>
      <c r="B16" s="222" t="s">
        <v>69</v>
      </c>
      <c r="C16" s="267" t="s">
        <v>70</v>
      </c>
      <c r="D16" s="227"/>
      <c r="E16" s="232"/>
      <c r="F16" s="235"/>
      <c r="G16" s="235">
        <f>SUMIF(AE17:AE18,"&lt;&gt;NOR",G17:G18)</f>
        <v>0</v>
      </c>
      <c r="H16" s="235"/>
      <c r="I16" s="235">
        <f>SUM(I17:I18)</f>
        <v>0</v>
      </c>
      <c r="J16" s="235"/>
      <c r="K16" s="235">
        <f>SUM(K17:K18)</f>
        <v>0</v>
      </c>
      <c r="L16" s="235"/>
      <c r="M16" s="235">
        <f>SUM(M17:M18)</f>
        <v>0</v>
      </c>
      <c r="N16" s="228"/>
      <c r="O16" s="228">
        <f>SUM(O17:O18)</f>
        <v>3.4563299999999999</v>
      </c>
      <c r="P16" s="228"/>
      <c r="Q16" s="228">
        <f>SUM(Q17:Q18)</f>
        <v>0</v>
      </c>
      <c r="R16" s="228"/>
      <c r="S16" s="228"/>
      <c r="T16" s="229"/>
      <c r="U16" s="228">
        <f>SUM(U17:U18)</f>
        <v>3.1</v>
      </c>
      <c r="AE16" t="s">
        <v>111</v>
      </c>
    </row>
    <row r="17" spans="1:60" outlineLevel="1" x14ac:dyDescent="0.2">
      <c r="A17" s="215">
        <v>4</v>
      </c>
      <c r="B17" s="221" t="s">
        <v>125</v>
      </c>
      <c r="C17" s="265" t="s">
        <v>126</v>
      </c>
      <c r="D17" s="223" t="s">
        <v>114</v>
      </c>
      <c r="E17" s="230">
        <v>1.8280000000000005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24">
        <v>1.8907700000000001</v>
      </c>
      <c r="O17" s="224">
        <f>ROUND(E17*N17,5)</f>
        <v>3.4563299999999999</v>
      </c>
      <c r="P17" s="224">
        <v>0</v>
      </c>
      <c r="Q17" s="224">
        <f>ROUND(E17*P17,5)</f>
        <v>0</v>
      </c>
      <c r="R17" s="224"/>
      <c r="S17" s="224"/>
      <c r="T17" s="225">
        <v>1.6950000000000001</v>
      </c>
      <c r="U17" s="224">
        <f>ROUND(E17*T17,2)</f>
        <v>3.1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115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/>
      <c r="B18" s="221"/>
      <c r="C18" s="266" t="s">
        <v>127</v>
      </c>
      <c r="D18" s="226"/>
      <c r="E18" s="231">
        <v>1.8280000000000001</v>
      </c>
      <c r="F18" s="234"/>
      <c r="G18" s="234"/>
      <c r="H18" s="234"/>
      <c r="I18" s="234"/>
      <c r="J18" s="234"/>
      <c r="K18" s="234"/>
      <c r="L18" s="234"/>
      <c r="M18" s="234"/>
      <c r="N18" s="224"/>
      <c r="O18" s="224"/>
      <c r="P18" s="224"/>
      <c r="Q18" s="224"/>
      <c r="R18" s="224"/>
      <c r="S18" s="224"/>
      <c r="T18" s="225"/>
      <c r="U18" s="224"/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117</v>
      </c>
      <c r="AF18" s="214">
        <v>0</v>
      </c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x14ac:dyDescent="0.2">
      <c r="A19" s="216" t="s">
        <v>110</v>
      </c>
      <c r="B19" s="222" t="s">
        <v>71</v>
      </c>
      <c r="C19" s="267" t="s">
        <v>72</v>
      </c>
      <c r="D19" s="227"/>
      <c r="E19" s="232"/>
      <c r="F19" s="235"/>
      <c r="G19" s="235">
        <f>SUMIF(AE20:AE23,"&lt;&gt;NOR",G20:G23)</f>
        <v>0</v>
      </c>
      <c r="H19" s="235"/>
      <c r="I19" s="235">
        <f>SUM(I20:I23)</f>
        <v>0</v>
      </c>
      <c r="J19" s="235"/>
      <c r="K19" s="235">
        <f>SUM(K20:K23)</f>
        <v>0</v>
      </c>
      <c r="L19" s="235"/>
      <c r="M19" s="235">
        <f>SUM(M20:M23)</f>
        <v>0</v>
      </c>
      <c r="N19" s="228"/>
      <c r="O19" s="228">
        <f>SUM(O20:O23)</f>
        <v>1.18099</v>
      </c>
      <c r="P19" s="228"/>
      <c r="Q19" s="228">
        <f>SUM(Q20:Q23)</f>
        <v>0</v>
      </c>
      <c r="R19" s="228"/>
      <c r="S19" s="228"/>
      <c r="T19" s="229"/>
      <c r="U19" s="228">
        <f>SUM(U20:U23)</f>
        <v>18.260000000000002</v>
      </c>
      <c r="AE19" t="s">
        <v>111</v>
      </c>
    </row>
    <row r="20" spans="1:60" ht="22.5" outlineLevel="1" x14ac:dyDescent="0.2">
      <c r="A20" s="215">
        <v>5</v>
      </c>
      <c r="B20" s="221" t="s">
        <v>128</v>
      </c>
      <c r="C20" s="265" t="s">
        <v>129</v>
      </c>
      <c r="D20" s="223" t="s">
        <v>130</v>
      </c>
      <c r="E20" s="230">
        <v>19.8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24">
        <v>3.7130000000000003E-2</v>
      </c>
      <c r="O20" s="224">
        <f>ROUND(E20*N20,5)</f>
        <v>0.73516999999999999</v>
      </c>
      <c r="P20" s="224">
        <v>0</v>
      </c>
      <c r="Q20" s="224">
        <f>ROUND(E20*P20,5)</f>
        <v>0</v>
      </c>
      <c r="R20" s="224"/>
      <c r="S20" s="224"/>
      <c r="T20" s="225">
        <v>0.29299999999999998</v>
      </c>
      <c r="U20" s="224">
        <f>ROUND(E20*T20,2)</f>
        <v>5.8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115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15"/>
      <c r="B21" s="221"/>
      <c r="C21" s="266" t="s">
        <v>131</v>
      </c>
      <c r="D21" s="226"/>
      <c r="E21" s="231">
        <v>19.8</v>
      </c>
      <c r="F21" s="234"/>
      <c r="G21" s="234"/>
      <c r="H21" s="234"/>
      <c r="I21" s="234"/>
      <c r="J21" s="234"/>
      <c r="K21" s="234"/>
      <c r="L21" s="234"/>
      <c r="M21" s="234"/>
      <c r="N21" s="224"/>
      <c r="O21" s="224"/>
      <c r="P21" s="224"/>
      <c r="Q21" s="224"/>
      <c r="R21" s="224"/>
      <c r="S21" s="224"/>
      <c r="T21" s="225"/>
      <c r="U21" s="224"/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117</v>
      </c>
      <c r="AF21" s="214">
        <v>0</v>
      </c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>
        <v>6</v>
      </c>
      <c r="B22" s="221" t="s">
        <v>132</v>
      </c>
      <c r="C22" s="265" t="s">
        <v>133</v>
      </c>
      <c r="D22" s="223" t="s">
        <v>134</v>
      </c>
      <c r="E22" s="230">
        <v>7.9200000000000008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24">
        <v>5.629E-2</v>
      </c>
      <c r="O22" s="224">
        <f>ROUND(E22*N22,5)</f>
        <v>0.44581999999999999</v>
      </c>
      <c r="P22" s="224">
        <v>0</v>
      </c>
      <c r="Q22" s="224">
        <f>ROUND(E22*P22,5)</f>
        <v>0</v>
      </c>
      <c r="R22" s="224"/>
      <c r="S22" s="224"/>
      <c r="T22" s="225">
        <v>1.5729900000000001</v>
      </c>
      <c r="U22" s="224">
        <f>ROUND(E22*T22,2)</f>
        <v>12.46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115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/>
      <c r="B23" s="221"/>
      <c r="C23" s="266" t="s">
        <v>135</v>
      </c>
      <c r="D23" s="226"/>
      <c r="E23" s="231">
        <v>7.92</v>
      </c>
      <c r="F23" s="234"/>
      <c r="G23" s="234"/>
      <c r="H23" s="234"/>
      <c r="I23" s="234"/>
      <c r="J23" s="234"/>
      <c r="K23" s="234"/>
      <c r="L23" s="234"/>
      <c r="M23" s="234"/>
      <c r="N23" s="224"/>
      <c r="O23" s="224"/>
      <c r="P23" s="224"/>
      <c r="Q23" s="224"/>
      <c r="R23" s="224"/>
      <c r="S23" s="224"/>
      <c r="T23" s="225"/>
      <c r="U23" s="224"/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117</v>
      </c>
      <c r="AF23" s="214">
        <v>0</v>
      </c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x14ac:dyDescent="0.2">
      <c r="A24" s="216" t="s">
        <v>110</v>
      </c>
      <c r="B24" s="222" t="s">
        <v>73</v>
      </c>
      <c r="C24" s="267" t="s">
        <v>74</v>
      </c>
      <c r="D24" s="227"/>
      <c r="E24" s="232"/>
      <c r="F24" s="235"/>
      <c r="G24" s="235">
        <f>SUMIF(AE25:AE29,"&lt;&gt;NOR",G25:G29)</f>
        <v>0</v>
      </c>
      <c r="H24" s="235"/>
      <c r="I24" s="235">
        <f>SUM(I25:I29)</f>
        <v>0</v>
      </c>
      <c r="J24" s="235"/>
      <c r="K24" s="235">
        <f>SUM(K25:K29)</f>
        <v>0</v>
      </c>
      <c r="L24" s="235"/>
      <c r="M24" s="235">
        <f>SUM(M25:M29)</f>
        <v>0</v>
      </c>
      <c r="N24" s="228"/>
      <c r="O24" s="228">
        <f>SUM(O25:O29)</f>
        <v>15.803150000000002</v>
      </c>
      <c r="P24" s="228"/>
      <c r="Q24" s="228">
        <f>SUM(Q25:Q29)</f>
        <v>0</v>
      </c>
      <c r="R24" s="228"/>
      <c r="S24" s="228"/>
      <c r="T24" s="229"/>
      <c r="U24" s="228">
        <f>SUM(U25:U29)</f>
        <v>49.93</v>
      </c>
      <c r="AE24" t="s">
        <v>111</v>
      </c>
    </row>
    <row r="25" spans="1:60" outlineLevel="1" x14ac:dyDescent="0.2">
      <c r="A25" s="215">
        <v>7</v>
      </c>
      <c r="B25" s="221" t="s">
        <v>136</v>
      </c>
      <c r="C25" s="265" t="s">
        <v>137</v>
      </c>
      <c r="D25" s="223" t="s">
        <v>114</v>
      </c>
      <c r="E25" s="230">
        <v>2.9215999999999998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24">
        <v>2.5</v>
      </c>
      <c r="O25" s="224">
        <f>ROUND(E25*N25,5)</f>
        <v>7.3040000000000003</v>
      </c>
      <c r="P25" s="224">
        <v>0</v>
      </c>
      <c r="Q25" s="224">
        <f>ROUND(E25*P25,5)</f>
        <v>0</v>
      </c>
      <c r="R25" s="224"/>
      <c r="S25" s="224"/>
      <c r="T25" s="225">
        <v>5.33</v>
      </c>
      <c r="U25" s="224">
        <f>ROUND(E25*T25,2)</f>
        <v>15.57</v>
      </c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115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/>
      <c r="B26" s="221"/>
      <c r="C26" s="266" t="s">
        <v>138</v>
      </c>
      <c r="D26" s="226"/>
      <c r="E26" s="231">
        <v>2.9216000000000002</v>
      </c>
      <c r="F26" s="234"/>
      <c r="G26" s="234"/>
      <c r="H26" s="234"/>
      <c r="I26" s="234"/>
      <c r="J26" s="234"/>
      <c r="K26" s="234"/>
      <c r="L26" s="234"/>
      <c r="M26" s="234"/>
      <c r="N26" s="224"/>
      <c r="O26" s="224"/>
      <c r="P26" s="224"/>
      <c r="Q26" s="224"/>
      <c r="R26" s="224"/>
      <c r="S26" s="224"/>
      <c r="T26" s="225"/>
      <c r="U26" s="224"/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117</v>
      </c>
      <c r="AF26" s="214">
        <v>0</v>
      </c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>
        <v>8</v>
      </c>
      <c r="B27" s="221" t="s">
        <v>139</v>
      </c>
      <c r="C27" s="265" t="s">
        <v>140</v>
      </c>
      <c r="D27" s="223" t="s">
        <v>134</v>
      </c>
      <c r="E27" s="230">
        <v>10.75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24">
        <v>0.24712999999999999</v>
      </c>
      <c r="O27" s="224">
        <f>ROUND(E27*N27,5)</f>
        <v>2.65665</v>
      </c>
      <c r="P27" s="224">
        <v>0</v>
      </c>
      <c r="Q27" s="224">
        <f>ROUND(E27*P27,5)</f>
        <v>0</v>
      </c>
      <c r="R27" s="224"/>
      <c r="S27" s="224"/>
      <c r="T27" s="225">
        <v>0.50700000000000001</v>
      </c>
      <c r="U27" s="224">
        <f>ROUND(E27*T27,2)</f>
        <v>5.45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115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15"/>
      <c r="B28" s="221"/>
      <c r="C28" s="266" t="s">
        <v>141</v>
      </c>
      <c r="D28" s="226"/>
      <c r="E28" s="231">
        <v>10.75</v>
      </c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  <c r="S28" s="224"/>
      <c r="T28" s="225"/>
      <c r="U28" s="224"/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117</v>
      </c>
      <c r="AF28" s="214">
        <v>0</v>
      </c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22.5" outlineLevel="1" x14ac:dyDescent="0.2">
      <c r="A29" s="215">
        <v>9</v>
      </c>
      <c r="B29" s="221" t="s">
        <v>142</v>
      </c>
      <c r="C29" s="265" t="s">
        <v>143</v>
      </c>
      <c r="D29" s="223" t="s">
        <v>134</v>
      </c>
      <c r="E29" s="230">
        <v>61.5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24">
        <v>9.5000000000000001E-2</v>
      </c>
      <c r="O29" s="224">
        <f>ROUND(E29*N29,5)</f>
        <v>5.8425000000000002</v>
      </c>
      <c r="P29" s="224">
        <v>0</v>
      </c>
      <c r="Q29" s="224">
        <f>ROUND(E29*P29,5)</f>
        <v>0</v>
      </c>
      <c r="R29" s="224"/>
      <c r="S29" s="224"/>
      <c r="T29" s="225">
        <v>0.47</v>
      </c>
      <c r="U29" s="224">
        <f>ROUND(E29*T29,2)</f>
        <v>28.91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115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16" t="s">
        <v>110</v>
      </c>
      <c r="B30" s="222" t="s">
        <v>75</v>
      </c>
      <c r="C30" s="267" t="s">
        <v>76</v>
      </c>
      <c r="D30" s="227"/>
      <c r="E30" s="232"/>
      <c r="F30" s="235"/>
      <c r="G30" s="235">
        <f>SUMIF(AE31:AE38,"&lt;&gt;NOR",G31:G38)</f>
        <v>0</v>
      </c>
      <c r="H30" s="235"/>
      <c r="I30" s="235">
        <f>SUM(I31:I38)</f>
        <v>0</v>
      </c>
      <c r="J30" s="235"/>
      <c r="K30" s="235">
        <f>SUM(K31:K38)</f>
        <v>0</v>
      </c>
      <c r="L30" s="235"/>
      <c r="M30" s="235">
        <f>SUM(M31:M38)</f>
        <v>0</v>
      </c>
      <c r="N30" s="228"/>
      <c r="O30" s="228">
        <f>SUM(O31:O38)</f>
        <v>7.0099999999999996E-2</v>
      </c>
      <c r="P30" s="228"/>
      <c r="Q30" s="228">
        <f>SUM(Q31:Q38)</f>
        <v>22.503420000000002</v>
      </c>
      <c r="R30" s="228"/>
      <c r="S30" s="228"/>
      <c r="T30" s="229"/>
      <c r="U30" s="228">
        <f>SUM(U31:U38)</f>
        <v>124.99</v>
      </c>
      <c r="AE30" t="s">
        <v>111</v>
      </c>
    </row>
    <row r="31" spans="1:60" outlineLevel="1" x14ac:dyDescent="0.2">
      <c r="A31" s="215">
        <v>10</v>
      </c>
      <c r="B31" s="221" t="s">
        <v>144</v>
      </c>
      <c r="C31" s="265" t="s">
        <v>145</v>
      </c>
      <c r="D31" s="223" t="s">
        <v>130</v>
      </c>
      <c r="E31" s="230">
        <v>27.5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24">
        <v>5.9000000000000003E-4</v>
      </c>
      <c r="O31" s="224">
        <f>ROUND(E31*N31,5)</f>
        <v>1.6230000000000001E-2</v>
      </c>
      <c r="P31" s="224">
        <v>3.6999999999999998E-2</v>
      </c>
      <c r="Q31" s="224">
        <f>ROUND(E31*P31,5)</f>
        <v>1.0175000000000001</v>
      </c>
      <c r="R31" s="224"/>
      <c r="S31" s="224"/>
      <c r="T31" s="225">
        <v>0.443</v>
      </c>
      <c r="U31" s="224">
        <f>ROUND(E31*T31,2)</f>
        <v>12.18</v>
      </c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115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15">
        <v>11</v>
      </c>
      <c r="B32" s="221" t="s">
        <v>146</v>
      </c>
      <c r="C32" s="265" t="s">
        <v>147</v>
      </c>
      <c r="D32" s="223" t="s">
        <v>130</v>
      </c>
      <c r="E32" s="230">
        <v>91.3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24">
        <v>5.9000000000000003E-4</v>
      </c>
      <c r="O32" s="224">
        <f>ROUND(E32*N32,5)</f>
        <v>5.3870000000000001E-2</v>
      </c>
      <c r="P32" s="224">
        <v>6.3E-2</v>
      </c>
      <c r="Q32" s="224">
        <f>ROUND(E32*P32,5)</f>
        <v>5.7519</v>
      </c>
      <c r="R32" s="224"/>
      <c r="S32" s="224"/>
      <c r="T32" s="225">
        <v>0.49299999999999999</v>
      </c>
      <c r="U32" s="224">
        <f>ROUND(E32*T32,2)</f>
        <v>45.01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115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/>
      <c r="B33" s="221"/>
      <c r="C33" s="266" t="s">
        <v>148</v>
      </c>
      <c r="D33" s="226"/>
      <c r="E33" s="231">
        <v>91.3</v>
      </c>
      <c r="F33" s="234"/>
      <c r="G33" s="234"/>
      <c r="H33" s="234"/>
      <c r="I33" s="234"/>
      <c r="J33" s="234"/>
      <c r="K33" s="234"/>
      <c r="L33" s="234"/>
      <c r="M33" s="234"/>
      <c r="N33" s="224"/>
      <c r="O33" s="224"/>
      <c r="P33" s="224"/>
      <c r="Q33" s="224"/>
      <c r="R33" s="224"/>
      <c r="S33" s="224"/>
      <c r="T33" s="225"/>
      <c r="U33" s="224"/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117</v>
      </c>
      <c r="AF33" s="214">
        <v>0</v>
      </c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>
        <v>12</v>
      </c>
      <c r="B34" s="221" t="s">
        <v>149</v>
      </c>
      <c r="C34" s="265" t="s">
        <v>150</v>
      </c>
      <c r="D34" s="223" t="s">
        <v>134</v>
      </c>
      <c r="E34" s="230">
        <v>10.75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24">
        <v>0</v>
      </c>
      <c r="O34" s="224">
        <f>ROUND(E34*N34,5)</f>
        <v>0</v>
      </c>
      <c r="P34" s="224">
        <v>0.122</v>
      </c>
      <c r="Q34" s="224">
        <f>ROUND(E34*P34,5)</f>
        <v>1.3115000000000001</v>
      </c>
      <c r="R34" s="224"/>
      <c r="S34" s="224"/>
      <c r="T34" s="225">
        <v>0.12</v>
      </c>
      <c r="U34" s="224">
        <f>ROUND(E34*T34,2)</f>
        <v>1.29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115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15">
        <v>13</v>
      </c>
      <c r="B35" s="221" t="s">
        <v>151</v>
      </c>
      <c r="C35" s="265" t="s">
        <v>152</v>
      </c>
      <c r="D35" s="223" t="s">
        <v>134</v>
      </c>
      <c r="E35" s="230">
        <v>61.5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24">
        <v>0</v>
      </c>
      <c r="O35" s="224">
        <f>ROUND(E35*N35,5)</f>
        <v>0</v>
      </c>
      <c r="P35" s="224">
        <v>0.02</v>
      </c>
      <c r="Q35" s="224">
        <f>ROUND(E35*P35,5)</f>
        <v>1.23</v>
      </c>
      <c r="R35" s="224"/>
      <c r="S35" s="224"/>
      <c r="T35" s="225">
        <v>0.14699999999999999</v>
      </c>
      <c r="U35" s="224">
        <f>ROUND(E35*T35,2)</f>
        <v>9.0399999999999991</v>
      </c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115</v>
      </c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15">
        <v>14</v>
      </c>
      <c r="B36" s="221" t="s">
        <v>153</v>
      </c>
      <c r="C36" s="265" t="s">
        <v>154</v>
      </c>
      <c r="D36" s="223" t="s">
        <v>114</v>
      </c>
      <c r="E36" s="230">
        <v>3.0750000000000002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24">
        <v>0</v>
      </c>
      <c r="O36" s="224">
        <f>ROUND(E36*N36,5)</f>
        <v>0</v>
      </c>
      <c r="P36" s="224">
        <v>2.2000000000000002</v>
      </c>
      <c r="Q36" s="224">
        <f>ROUND(E36*P36,5)</f>
        <v>6.7649999999999997</v>
      </c>
      <c r="R36" s="224"/>
      <c r="S36" s="224"/>
      <c r="T36" s="225">
        <v>11.855</v>
      </c>
      <c r="U36" s="224">
        <f>ROUND(E36*T36,2)</f>
        <v>36.450000000000003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115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15"/>
      <c r="B37" s="221"/>
      <c r="C37" s="266" t="s">
        <v>155</v>
      </c>
      <c r="D37" s="226"/>
      <c r="E37" s="231">
        <v>3.0750000000000002</v>
      </c>
      <c r="F37" s="234"/>
      <c r="G37" s="234"/>
      <c r="H37" s="234"/>
      <c r="I37" s="234"/>
      <c r="J37" s="234"/>
      <c r="K37" s="234"/>
      <c r="L37" s="234"/>
      <c r="M37" s="234"/>
      <c r="N37" s="224"/>
      <c r="O37" s="224"/>
      <c r="P37" s="224"/>
      <c r="Q37" s="224"/>
      <c r="R37" s="224"/>
      <c r="S37" s="224"/>
      <c r="T37" s="225"/>
      <c r="U37" s="224"/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117</v>
      </c>
      <c r="AF37" s="214">
        <v>0</v>
      </c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>
        <v>15</v>
      </c>
      <c r="B38" s="221" t="s">
        <v>156</v>
      </c>
      <c r="C38" s="265" t="s">
        <v>157</v>
      </c>
      <c r="D38" s="223" t="s">
        <v>114</v>
      </c>
      <c r="E38" s="230">
        <v>2.9216000000000002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24">
        <v>0</v>
      </c>
      <c r="O38" s="224">
        <f>ROUND(E38*N38,5)</f>
        <v>0</v>
      </c>
      <c r="P38" s="224">
        <v>2.2000000000000002</v>
      </c>
      <c r="Q38" s="224">
        <f>ROUND(E38*P38,5)</f>
        <v>6.4275200000000003</v>
      </c>
      <c r="R38" s="224"/>
      <c r="S38" s="224"/>
      <c r="T38" s="225">
        <v>7.1950000000000003</v>
      </c>
      <c r="U38" s="224">
        <f>ROUND(E38*T38,2)</f>
        <v>21.02</v>
      </c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115</v>
      </c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x14ac:dyDescent="0.2">
      <c r="A39" s="216" t="s">
        <v>110</v>
      </c>
      <c r="B39" s="222" t="s">
        <v>77</v>
      </c>
      <c r="C39" s="267" t="s">
        <v>78</v>
      </c>
      <c r="D39" s="227"/>
      <c r="E39" s="232"/>
      <c r="F39" s="235"/>
      <c r="G39" s="235">
        <f>SUMIF(AE40:AE47,"&lt;&gt;NOR",G40:G47)</f>
        <v>0</v>
      </c>
      <c r="H39" s="235"/>
      <c r="I39" s="235">
        <f>SUM(I40:I47)</f>
        <v>0</v>
      </c>
      <c r="J39" s="235"/>
      <c r="K39" s="235">
        <f>SUM(K40:K47)</f>
        <v>0</v>
      </c>
      <c r="L39" s="235"/>
      <c r="M39" s="235">
        <f>SUM(M40:M47)</f>
        <v>0</v>
      </c>
      <c r="N39" s="228"/>
      <c r="O39" s="228">
        <f>SUM(O40:O47)</f>
        <v>0</v>
      </c>
      <c r="P39" s="228"/>
      <c r="Q39" s="228">
        <f>SUM(Q40:Q47)</f>
        <v>0</v>
      </c>
      <c r="R39" s="228"/>
      <c r="S39" s="228"/>
      <c r="T39" s="229"/>
      <c r="U39" s="228">
        <f>SUM(U40:U47)</f>
        <v>85.83</v>
      </c>
      <c r="AE39" t="s">
        <v>111</v>
      </c>
    </row>
    <row r="40" spans="1:60" outlineLevel="1" x14ac:dyDescent="0.2">
      <c r="A40" s="215">
        <v>16</v>
      </c>
      <c r="B40" s="221" t="s">
        <v>158</v>
      </c>
      <c r="C40" s="265" t="s">
        <v>159</v>
      </c>
      <c r="D40" s="223" t="s">
        <v>160</v>
      </c>
      <c r="E40" s="230">
        <v>22.5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24">
        <v>0</v>
      </c>
      <c r="O40" s="224">
        <f>ROUND(E40*N40,5)</f>
        <v>0</v>
      </c>
      <c r="P40" s="224">
        <v>0</v>
      </c>
      <c r="Q40" s="224">
        <f>ROUND(E40*P40,5)</f>
        <v>0</v>
      </c>
      <c r="R40" s="224"/>
      <c r="S40" s="224"/>
      <c r="T40" s="225">
        <v>0</v>
      </c>
      <c r="U40" s="224">
        <f>ROUND(E40*T40,2)</f>
        <v>0</v>
      </c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115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15">
        <v>17</v>
      </c>
      <c r="B41" s="221" t="s">
        <v>161</v>
      </c>
      <c r="C41" s="265" t="s">
        <v>162</v>
      </c>
      <c r="D41" s="223" t="s">
        <v>160</v>
      </c>
      <c r="E41" s="230">
        <v>22.5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24">
        <v>0</v>
      </c>
      <c r="O41" s="224">
        <f>ROUND(E41*N41,5)</f>
        <v>0</v>
      </c>
      <c r="P41" s="224">
        <v>0</v>
      </c>
      <c r="Q41" s="224">
        <f>ROUND(E41*P41,5)</f>
        <v>0</v>
      </c>
      <c r="R41" s="224"/>
      <c r="S41" s="224"/>
      <c r="T41" s="225">
        <v>2.0670000000000002</v>
      </c>
      <c r="U41" s="224">
        <f>ROUND(E41*T41,2)</f>
        <v>46.51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115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>
        <v>18</v>
      </c>
      <c r="B42" s="221" t="s">
        <v>163</v>
      </c>
      <c r="C42" s="265" t="s">
        <v>164</v>
      </c>
      <c r="D42" s="223" t="s">
        <v>160</v>
      </c>
      <c r="E42" s="230">
        <v>22.5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24">
        <v>0</v>
      </c>
      <c r="O42" s="224">
        <f>ROUND(E42*N42,5)</f>
        <v>0</v>
      </c>
      <c r="P42" s="224">
        <v>0</v>
      </c>
      <c r="Q42" s="224">
        <f>ROUND(E42*P42,5)</f>
        <v>0</v>
      </c>
      <c r="R42" s="224"/>
      <c r="S42" s="224"/>
      <c r="T42" s="225">
        <v>0.49</v>
      </c>
      <c r="U42" s="224">
        <f>ROUND(E42*T42,2)</f>
        <v>11.03</v>
      </c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115</v>
      </c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>
        <v>19</v>
      </c>
      <c r="B43" s="221" t="s">
        <v>165</v>
      </c>
      <c r="C43" s="265" t="s">
        <v>166</v>
      </c>
      <c r="D43" s="223" t="s">
        <v>160</v>
      </c>
      <c r="E43" s="230">
        <v>247.5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24">
        <v>0</v>
      </c>
      <c r="O43" s="224">
        <f>ROUND(E43*N43,5)</f>
        <v>0</v>
      </c>
      <c r="P43" s="224">
        <v>0</v>
      </c>
      <c r="Q43" s="224">
        <f>ROUND(E43*P43,5)</f>
        <v>0</v>
      </c>
      <c r="R43" s="224"/>
      <c r="S43" s="224"/>
      <c r="T43" s="225">
        <v>0</v>
      </c>
      <c r="U43" s="224">
        <f>ROUND(E43*T43,2)</f>
        <v>0</v>
      </c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115</v>
      </c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/>
      <c r="B44" s="221"/>
      <c r="C44" s="266" t="s">
        <v>167</v>
      </c>
      <c r="D44" s="226"/>
      <c r="E44" s="231">
        <v>247.5</v>
      </c>
      <c r="F44" s="234"/>
      <c r="G44" s="234"/>
      <c r="H44" s="234"/>
      <c r="I44" s="234"/>
      <c r="J44" s="234"/>
      <c r="K44" s="234"/>
      <c r="L44" s="234"/>
      <c r="M44" s="234"/>
      <c r="N44" s="224"/>
      <c r="O44" s="224"/>
      <c r="P44" s="224"/>
      <c r="Q44" s="224"/>
      <c r="R44" s="224"/>
      <c r="S44" s="224"/>
      <c r="T44" s="225"/>
      <c r="U44" s="224"/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117</v>
      </c>
      <c r="AF44" s="214">
        <v>0</v>
      </c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>
        <v>20</v>
      </c>
      <c r="B45" s="221" t="s">
        <v>168</v>
      </c>
      <c r="C45" s="265" t="s">
        <v>169</v>
      </c>
      <c r="D45" s="223" t="s">
        <v>160</v>
      </c>
      <c r="E45" s="230">
        <v>22.5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24">
        <v>0</v>
      </c>
      <c r="O45" s="224">
        <f>ROUND(E45*N45,5)</f>
        <v>0</v>
      </c>
      <c r="P45" s="224">
        <v>0</v>
      </c>
      <c r="Q45" s="224">
        <f>ROUND(E45*P45,5)</f>
        <v>0</v>
      </c>
      <c r="R45" s="224"/>
      <c r="S45" s="224"/>
      <c r="T45" s="225">
        <v>0.94199999999999995</v>
      </c>
      <c r="U45" s="224">
        <f>ROUND(E45*T45,2)</f>
        <v>21.2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115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>
        <v>21</v>
      </c>
      <c r="B46" s="221" t="s">
        <v>170</v>
      </c>
      <c r="C46" s="265" t="s">
        <v>171</v>
      </c>
      <c r="D46" s="223" t="s">
        <v>160</v>
      </c>
      <c r="E46" s="230">
        <v>67.5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24">
        <v>0</v>
      </c>
      <c r="O46" s="224">
        <f>ROUND(E46*N46,5)</f>
        <v>0</v>
      </c>
      <c r="P46" s="224">
        <v>0</v>
      </c>
      <c r="Q46" s="224">
        <f>ROUND(E46*P46,5)</f>
        <v>0</v>
      </c>
      <c r="R46" s="224"/>
      <c r="S46" s="224"/>
      <c r="T46" s="225">
        <v>0.105</v>
      </c>
      <c r="U46" s="224">
        <f>ROUND(E46*T46,2)</f>
        <v>7.09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115</v>
      </c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15"/>
      <c r="B47" s="221"/>
      <c r="C47" s="266" t="s">
        <v>172</v>
      </c>
      <c r="D47" s="226"/>
      <c r="E47" s="231">
        <v>67.5</v>
      </c>
      <c r="F47" s="234"/>
      <c r="G47" s="234"/>
      <c r="H47" s="234"/>
      <c r="I47" s="234"/>
      <c r="J47" s="234"/>
      <c r="K47" s="234"/>
      <c r="L47" s="234"/>
      <c r="M47" s="234"/>
      <c r="N47" s="224"/>
      <c r="O47" s="224"/>
      <c r="P47" s="224"/>
      <c r="Q47" s="224"/>
      <c r="R47" s="224"/>
      <c r="S47" s="224"/>
      <c r="T47" s="225"/>
      <c r="U47" s="224"/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117</v>
      </c>
      <c r="AF47" s="214">
        <v>0</v>
      </c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x14ac:dyDescent="0.2">
      <c r="A48" s="216" t="s">
        <v>110</v>
      </c>
      <c r="B48" s="222" t="s">
        <v>79</v>
      </c>
      <c r="C48" s="267" t="s">
        <v>80</v>
      </c>
      <c r="D48" s="227"/>
      <c r="E48" s="232"/>
      <c r="F48" s="235"/>
      <c r="G48" s="235">
        <f>SUMIF(AE49:AE69,"&lt;&gt;NOR",G49:G69)</f>
        <v>0</v>
      </c>
      <c r="H48" s="235"/>
      <c r="I48" s="235">
        <f>SUM(I49:I69)</f>
        <v>0</v>
      </c>
      <c r="J48" s="235"/>
      <c r="K48" s="235">
        <f>SUM(K49:K69)</f>
        <v>0</v>
      </c>
      <c r="L48" s="235"/>
      <c r="M48" s="235">
        <f>SUM(M49:M69)</f>
        <v>0</v>
      </c>
      <c r="N48" s="228"/>
      <c r="O48" s="228">
        <f>SUM(O49:O69)</f>
        <v>0.57151999999999992</v>
      </c>
      <c r="P48" s="228"/>
      <c r="Q48" s="228">
        <f>SUM(Q49:Q69)</f>
        <v>0</v>
      </c>
      <c r="R48" s="228"/>
      <c r="S48" s="228"/>
      <c r="T48" s="229"/>
      <c r="U48" s="228">
        <f>SUM(U49:U69)</f>
        <v>137.54000000000002</v>
      </c>
      <c r="AE48" t="s">
        <v>111</v>
      </c>
    </row>
    <row r="49" spans="1:60" outlineLevel="1" x14ac:dyDescent="0.2">
      <c r="A49" s="215">
        <v>22</v>
      </c>
      <c r="B49" s="221" t="s">
        <v>173</v>
      </c>
      <c r="C49" s="265" t="s">
        <v>174</v>
      </c>
      <c r="D49" s="223" t="s">
        <v>130</v>
      </c>
      <c r="E49" s="230">
        <v>27.5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24">
        <v>1.7099999999999999E-3</v>
      </c>
      <c r="O49" s="224">
        <f>ROUND(E49*N49,5)</f>
        <v>4.7030000000000002E-2</v>
      </c>
      <c r="P49" s="224">
        <v>0</v>
      </c>
      <c r="Q49" s="224">
        <f>ROUND(E49*P49,5)</f>
        <v>0</v>
      </c>
      <c r="R49" s="224"/>
      <c r="S49" s="224"/>
      <c r="T49" s="225">
        <v>0.79700000000000004</v>
      </c>
      <c r="U49" s="224">
        <f>ROUND(E49*T49,2)</f>
        <v>21.92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115</v>
      </c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/>
      <c r="B50" s="221"/>
      <c r="C50" s="266" t="s">
        <v>175</v>
      </c>
      <c r="D50" s="226"/>
      <c r="E50" s="231">
        <v>27.5</v>
      </c>
      <c r="F50" s="234"/>
      <c r="G50" s="234"/>
      <c r="H50" s="234"/>
      <c r="I50" s="234"/>
      <c r="J50" s="234"/>
      <c r="K50" s="234"/>
      <c r="L50" s="234"/>
      <c r="M50" s="234"/>
      <c r="N50" s="224"/>
      <c r="O50" s="224"/>
      <c r="P50" s="224"/>
      <c r="Q50" s="224"/>
      <c r="R50" s="224"/>
      <c r="S50" s="224"/>
      <c r="T50" s="225"/>
      <c r="U50" s="224"/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117</v>
      </c>
      <c r="AF50" s="214">
        <v>0</v>
      </c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>
        <v>23</v>
      </c>
      <c r="B51" s="221" t="s">
        <v>176</v>
      </c>
      <c r="C51" s="265" t="s">
        <v>177</v>
      </c>
      <c r="D51" s="223" t="s">
        <v>130</v>
      </c>
      <c r="E51" s="230">
        <v>24.5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24">
        <v>2.5200000000000001E-3</v>
      </c>
      <c r="O51" s="224">
        <f>ROUND(E51*N51,5)</f>
        <v>6.1740000000000003E-2</v>
      </c>
      <c r="P51" s="224">
        <v>0</v>
      </c>
      <c r="Q51" s="224">
        <f>ROUND(E51*P51,5)</f>
        <v>0</v>
      </c>
      <c r="R51" s="224"/>
      <c r="S51" s="224"/>
      <c r="T51" s="225">
        <v>0.8</v>
      </c>
      <c r="U51" s="224">
        <f>ROUND(E51*T51,2)</f>
        <v>19.600000000000001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115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/>
      <c r="B52" s="221"/>
      <c r="C52" s="266" t="s">
        <v>178</v>
      </c>
      <c r="D52" s="226"/>
      <c r="E52" s="231">
        <v>12</v>
      </c>
      <c r="F52" s="234"/>
      <c r="G52" s="234"/>
      <c r="H52" s="234"/>
      <c r="I52" s="234"/>
      <c r="J52" s="234"/>
      <c r="K52" s="234"/>
      <c r="L52" s="234"/>
      <c r="M52" s="234"/>
      <c r="N52" s="224"/>
      <c r="O52" s="224"/>
      <c r="P52" s="224"/>
      <c r="Q52" s="224"/>
      <c r="R52" s="224"/>
      <c r="S52" s="224"/>
      <c r="T52" s="225"/>
      <c r="U52" s="224"/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117</v>
      </c>
      <c r="AF52" s="214">
        <v>0</v>
      </c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/>
      <c r="B53" s="221"/>
      <c r="C53" s="266" t="s">
        <v>179</v>
      </c>
      <c r="D53" s="226"/>
      <c r="E53" s="231">
        <v>10</v>
      </c>
      <c r="F53" s="234"/>
      <c r="G53" s="234"/>
      <c r="H53" s="234"/>
      <c r="I53" s="234"/>
      <c r="J53" s="234"/>
      <c r="K53" s="234"/>
      <c r="L53" s="234"/>
      <c r="M53" s="234"/>
      <c r="N53" s="224"/>
      <c r="O53" s="224"/>
      <c r="P53" s="224"/>
      <c r="Q53" s="224"/>
      <c r="R53" s="224"/>
      <c r="S53" s="224"/>
      <c r="T53" s="225"/>
      <c r="U53" s="224"/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117</v>
      </c>
      <c r="AF53" s="214">
        <v>0</v>
      </c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15"/>
      <c r="B54" s="221"/>
      <c r="C54" s="266" t="s">
        <v>180</v>
      </c>
      <c r="D54" s="226"/>
      <c r="E54" s="231">
        <v>2.5</v>
      </c>
      <c r="F54" s="234"/>
      <c r="G54" s="234"/>
      <c r="H54" s="234"/>
      <c r="I54" s="234"/>
      <c r="J54" s="234"/>
      <c r="K54" s="234"/>
      <c r="L54" s="234"/>
      <c r="M54" s="234"/>
      <c r="N54" s="224"/>
      <c r="O54" s="224"/>
      <c r="P54" s="224"/>
      <c r="Q54" s="224"/>
      <c r="R54" s="224"/>
      <c r="S54" s="224"/>
      <c r="T54" s="225"/>
      <c r="U54" s="224"/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117</v>
      </c>
      <c r="AF54" s="214">
        <v>0</v>
      </c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>
        <v>24</v>
      </c>
      <c r="B55" s="221" t="s">
        <v>181</v>
      </c>
      <c r="C55" s="265" t="s">
        <v>182</v>
      </c>
      <c r="D55" s="223" t="s">
        <v>130</v>
      </c>
      <c r="E55" s="230">
        <v>66.8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24">
        <v>3.5699999999999998E-3</v>
      </c>
      <c r="O55" s="224">
        <f>ROUND(E55*N55,5)</f>
        <v>0.23848</v>
      </c>
      <c r="P55" s="224">
        <v>0</v>
      </c>
      <c r="Q55" s="224">
        <f>ROUND(E55*P55,5)</f>
        <v>0</v>
      </c>
      <c r="R55" s="224"/>
      <c r="S55" s="224"/>
      <c r="T55" s="225">
        <v>0.55000000000000004</v>
      </c>
      <c r="U55" s="224">
        <f>ROUND(E55*T55,2)</f>
        <v>36.74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115</v>
      </c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/>
      <c r="B56" s="221"/>
      <c r="C56" s="266" t="s">
        <v>183</v>
      </c>
      <c r="D56" s="226"/>
      <c r="E56" s="231">
        <v>66.8</v>
      </c>
      <c r="F56" s="234"/>
      <c r="G56" s="234"/>
      <c r="H56" s="234"/>
      <c r="I56" s="234"/>
      <c r="J56" s="234"/>
      <c r="K56" s="234"/>
      <c r="L56" s="234"/>
      <c r="M56" s="234"/>
      <c r="N56" s="224"/>
      <c r="O56" s="224"/>
      <c r="P56" s="224"/>
      <c r="Q56" s="224"/>
      <c r="R56" s="224"/>
      <c r="S56" s="224"/>
      <c r="T56" s="225"/>
      <c r="U56" s="224"/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117</v>
      </c>
      <c r="AF56" s="214">
        <v>0</v>
      </c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>
        <v>25</v>
      </c>
      <c r="B57" s="221" t="s">
        <v>184</v>
      </c>
      <c r="C57" s="265" t="s">
        <v>185</v>
      </c>
      <c r="D57" s="223" t="s">
        <v>186</v>
      </c>
      <c r="E57" s="230">
        <v>3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24">
        <v>6.5300000000000002E-3</v>
      </c>
      <c r="O57" s="224">
        <f>ROUND(E57*N57,5)</f>
        <v>1.959E-2</v>
      </c>
      <c r="P57" s="224">
        <v>0</v>
      </c>
      <c r="Q57" s="224">
        <f>ROUND(E57*P57,5)</f>
        <v>0</v>
      </c>
      <c r="R57" s="224"/>
      <c r="S57" s="224"/>
      <c r="T57" s="225">
        <v>0</v>
      </c>
      <c r="U57" s="224">
        <f>ROUND(E57*T57,2)</f>
        <v>0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187</v>
      </c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15">
        <v>26</v>
      </c>
      <c r="B58" s="221" t="s">
        <v>188</v>
      </c>
      <c r="C58" s="265" t="s">
        <v>189</v>
      </c>
      <c r="D58" s="223" t="s">
        <v>186</v>
      </c>
      <c r="E58" s="230">
        <v>3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24">
        <v>8.1700000000000002E-3</v>
      </c>
      <c r="O58" s="224">
        <f>ROUND(E58*N58,5)</f>
        <v>2.4510000000000001E-2</v>
      </c>
      <c r="P58" s="224">
        <v>0</v>
      </c>
      <c r="Q58" s="224">
        <f>ROUND(E58*P58,5)</f>
        <v>0</v>
      </c>
      <c r="R58" s="224"/>
      <c r="S58" s="224"/>
      <c r="T58" s="225">
        <v>0</v>
      </c>
      <c r="U58" s="224">
        <f>ROUND(E58*T58,2)</f>
        <v>0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187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>
        <v>27</v>
      </c>
      <c r="B59" s="221" t="s">
        <v>190</v>
      </c>
      <c r="C59" s="265" t="s">
        <v>191</v>
      </c>
      <c r="D59" s="223" t="s">
        <v>186</v>
      </c>
      <c r="E59" s="230">
        <v>3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24">
        <v>5.0189999999999999E-2</v>
      </c>
      <c r="O59" s="224">
        <f>ROUND(E59*N59,5)</f>
        <v>0.15057000000000001</v>
      </c>
      <c r="P59" s="224">
        <v>0</v>
      </c>
      <c r="Q59" s="224">
        <f>ROUND(E59*P59,5)</f>
        <v>0</v>
      </c>
      <c r="R59" s="224"/>
      <c r="S59" s="224"/>
      <c r="T59" s="225">
        <v>0</v>
      </c>
      <c r="U59" s="224">
        <f>ROUND(E59*T59,2)</f>
        <v>0</v>
      </c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187</v>
      </c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15">
        <v>28</v>
      </c>
      <c r="B60" s="221" t="s">
        <v>192</v>
      </c>
      <c r="C60" s="265" t="s">
        <v>193</v>
      </c>
      <c r="D60" s="223" t="s">
        <v>186</v>
      </c>
      <c r="E60" s="230">
        <v>11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24">
        <v>1.0499999999999999E-3</v>
      </c>
      <c r="O60" s="224">
        <f>ROUND(E60*N60,5)</f>
        <v>1.155E-2</v>
      </c>
      <c r="P60" s="224">
        <v>0</v>
      </c>
      <c r="Q60" s="224">
        <f>ROUND(E60*P60,5)</f>
        <v>0</v>
      </c>
      <c r="R60" s="224"/>
      <c r="S60" s="224"/>
      <c r="T60" s="225">
        <v>0</v>
      </c>
      <c r="U60" s="224">
        <f>ROUND(E60*T60,2)</f>
        <v>0</v>
      </c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187</v>
      </c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15">
        <v>29</v>
      </c>
      <c r="B61" s="221" t="s">
        <v>194</v>
      </c>
      <c r="C61" s="265" t="s">
        <v>195</v>
      </c>
      <c r="D61" s="223" t="s">
        <v>186</v>
      </c>
      <c r="E61" s="230">
        <v>11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24">
        <v>1.1000000000000001E-3</v>
      </c>
      <c r="O61" s="224">
        <f>ROUND(E61*N61,5)</f>
        <v>1.21E-2</v>
      </c>
      <c r="P61" s="224">
        <v>0</v>
      </c>
      <c r="Q61" s="224">
        <f>ROUND(E61*P61,5)</f>
        <v>0</v>
      </c>
      <c r="R61" s="224"/>
      <c r="S61" s="224"/>
      <c r="T61" s="225">
        <v>0</v>
      </c>
      <c r="U61" s="224">
        <f>ROUND(E61*T61,2)</f>
        <v>0</v>
      </c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187</v>
      </c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15">
        <v>30</v>
      </c>
      <c r="B62" s="221" t="s">
        <v>196</v>
      </c>
      <c r="C62" s="265" t="s">
        <v>197</v>
      </c>
      <c r="D62" s="223" t="s">
        <v>186</v>
      </c>
      <c r="E62" s="230">
        <v>1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24">
        <v>7.7999999999999999E-4</v>
      </c>
      <c r="O62" s="224">
        <f>ROUND(E62*N62,5)</f>
        <v>7.7999999999999999E-4</v>
      </c>
      <c r="P62" s="224">
        <v>0</v>
      </c>
      <c r="Q62" s="224">
        <f>ROUND(E62*P62,5)</f>
        <v>0</v>
      </c>
      <c r="R62" s="224"/>
      <c r="S62" s="224"/>
      <c r="T62" s="225">
        <v>0</v>
      </c>
      <c r="U62" s="224">
        <f>ROUND(E62*T62,2)</f>
        <v>0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187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>
        <v>31</v>
      </c>
      <c r="B63" s="221" t="s">
        <v>198</v>
      </c>
      <c r="C63" s="265" t="s">
        <v>199</v>
      </c>
      <c r="D63" s="223" t="s">
        <v>186</v>
      </c>
      <c r="E63" s="230">
        <v>11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24">
        <v>1.4999999999999999E-4</v>
      </c>
      <c r="O63" s="224">
        <f>ROUND(E63*N63,5)</f>
        <v>1.65E-3</v>
      </c>
      <c r="P63" s="224">
        <v>0</v>
      </c>
      <c r="Q63" s="224">
        <f>ROUND(E63*P63,5)</f>
        <v>0</v>
      </c>
      <c r="R63" s="224"/>
      <c r="S63" s="224"/>
      <c r="T63" s="225">
        <v>0</v>
      </c>
      <c r="U63" s="224">
        <f>ROUND(E63*T63,2)</f>
        <v>0</v>
      </c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187</v>
      </c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15">
        <v>32</v>
      </c>
      <c r="B64" s="221" t="s">
        <v>200</v>
      </c>
      <c r="C64" s="265" t="s">
        <v>201</v>
      </c>
      <c r="D64" s="223" t="s">
        <v>186</v>
      </c>
      <c r="E64" s="230">
        <v>11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24">
        <v>3.2000000000000003E-4</v>
      </c>
      <c r="O64" s="224">
        <f>ROUND(E64*N64,5)</f>
        <v>3.5200000000000001E-3</v>
      </c>
      <c r="P64" s="224">
        <v>0</v>
      </c>
      <c r="Q64" s="224">
        <f>ROUND(E64*P64,5)</f>
        <v>0</v>
      </c>
      <c r="R64" s="224"/>
      <c r="S64" s="224"/>
      <c r="T64" s="225">
        <v>0</v>
      </c>
      <c r="U64" s="224">
        <f>ROUND(E64*T64,2)</f>
        <v>0</v>
      </c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187</v>
      </c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15">
        <v>33</v>
      </c>
      <c r="B65" s="221" t="s">
        <v>202</v>
      </c>
      <c r="C65" s="265" t="s">
        <v>203</v>
      </c>
      <c r="D65" s="223" t="s">
        <v>130</v>
      </c>
      <c r="E65" s="230">
        <v>52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24">
        <v>0</v>
      </c>
      <c r="O65" s="224">
        <f>ROUND(E65*N65,5)</f>
        <v>0</v>
      </c>
      <c r="P65" s="224">
        <v>0</v>
      </c>
      <c r="Q65" s="224">
        <f>ROUND(E65*P65,5)</f>
        <v>0</v>
      </c>
      <c r="R65" s="224"/>
      <c r="S65" s="224"/>
      <c r="T65" s="225">
        <v>4.8000000000000001E-2</v>
      </c>
      <c r="U65" s="224">
        <f>ROUND(E65*T65,2)</f>
        <v>2.5</v>
      </c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115</v>
      </c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15"/>
      <c r="B66" s="221"/>
      <c r="C66" s="266" t="s">
        <v>204</v>
      </c>
      <c r="D66" s="226"/>
      <c r="E66" s="231">
        <v>52</v>
      </c>
      <c r="F66" s="234"/>
      <c r="G66" s="234"/>
      <c r="H66" s="234"/>
      <c r="I66" s="234"/>
      <c r="J66" s="234"/>
      <c r="K66" s="234"/>
      <c r="L66" s="234"/>
      <c r="M66" s="234"/>
      <c r="N66" s="224"/>
      <c r="O66" s="224"/>
      <c r="P66" s="224"/>
      <c r="Q66" s="224"/>
      <c r="R66" s="224"/>
      <c r="S66" s="224"/>
      <c r="T66" s="225"/>
      <c r="U66" s="224"/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117</v>
      </c>
      <c r="AF66" s="214">
        <v>0</v>
      </c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15">
        <v>34</v>
      </c>
      <c r="B67" s="221" t="s">
        <v>205</v>
      </c>
      <c r="C67" s="265" t="s">
        <v>206</v>
      </c>
      <c r="D67" s="223" t="s">
        <v>130</v>
      </c>
      <c r="E67" s="230">
        <v>66.8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24">
        <v>0</v>
      </c>
      <c r="O67" s="224">
        <f>ROUND(E67*N67,5)</f>
        <v>0</v>
      </c>
      <c r="P67" s="224">
        <v>0</v>
      </c>
      <c r="Q67" s="224">
        <f>ROUND(E67*P67,5)</f>
        <v>0</v>
      </c>
      <c r="R67" s="224"/>
      <c r="S67" s="224"/>
      <c r="T67" s="225">
        <v>5.8999999999999997E-2</v>
      </c>
      <c r="U67" s="224">
        <f>ROUND(E67*T67,2)</f>
        <v>3.94</v>
      </c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115</v>
      </c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>
        <v>35</v>
      </c>
      <c r="B68" s="221" t="s">
        <v>207</v>
      </c>
      <c r="C68" s="265" t="s">
        <v>208</v>
      </c>
      <c r="D68" s="223" t="s">
        <v>160</v>
      </c>
      <c r="E68" s="230">
        <v>33.549999999999997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24">
        <v>0</v>
      </c>
      <c r="O68" s="224">
        <f>ROUND(E68*N68,5)</f>
        <v>0</v>
      </c>
      <c r="P68" s="224">
        <v>0</v>
      </c>
      <c r="Q68" s="224">
        <f>ROUND(E68*P68,5)</f>
        <v>0</v>
      </c>
      <c r="R68" s="224"/>
      <c r="S68" s="224"/>
      <c r="T68" s="225">
        <v>1.575</v>
      </c>
      <c r="U68" s="224">
        <f>ROUND(E68*T68,2)</f>
        <v>52.84</v>
      </c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115</v>
      </c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15"/>
      <c r="B69" s="221"/>
      <c r="C69" s="266" t="s">
        <v>209</v>
      </c>
      <c r="D69" s="226"/>
      <c r="E69" s="231">
        <v>33.549999999999997</v>
      </c>
      <c r="F69" s="234"/>
      <c r="G69" s="234"/>
      <c r="H69" s="234"/>
      <c r="I69" s="234"/>
      <c r="J69" s="234"/>
      <c r="K69" s="234"/>
      <c r="L69" s="234"/>
      <c r="M69" s="234"/>
      <c r="N69" s="224"/>
      <c r="O69" s="224"/>
      <c r="P69" s="224"/>
      <c r="Q69" s="224"/>
      <c r="R69" s="224"/>
      <c r="S69" s="224"/>
      <c r="T69" s="225"/>
      <c r="U69" s="224"/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117</v>
      </c>
      <c r="AF69" s="214">
        <v>0</v>
      </c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x14ac:dyDescent="0.2">
      <c r="A70" s="216" t="s">
        <v>110</v>
      </c>
      <c r="B70" s="222" t="s">
        <v>81</v>
      </c>
      <c r="C70" s="267" t="s">
        <v>82</v>
      </c>
      <c r="D70" s="227"/>
      <c r="E70" s="232"/>
      <c r="F70" s="235"/>
      <c r="G70" s="235">
        <f>SUMIF(AE71:AE73,"&lt;&gt;NOR",G71:G73)</f>
        <v>0</v>
      </c>
      <c r="H70" s="235"/>
      <c r="I70" s="235">
        <f>SUM(I71:I73)</f>
        <v>0</v>
      </c>
      <c r="J70" s="235"/>
      <c r="K70" s="235">
        <f>SUM(K71:K73)</f>
        <v>0</v>
      </c>
      <c r="L70" s="235"/>
      <c r="M70" s="235">
        <f>SUM(M71:M73)</f>
        <v>0</v>
      </c>
      <c r="N70" s="228"/>
      <c r="O70" s="228">
        <f>SUM(O71:O73)</f>
        <v>1.4521999999999999</v>
      </c>
      <c r="P70" s="228"/>
      <c r="Q70" s="228">
        <f>SUM(Q71:Q73)</f>
        <v>0</v>
      </c>
      <c r="R70" s="228"/>
      <c r="S70" s="228"/>
      <c r="T70" s="229"/>
      <c r="U70" s="228">
        <f>SUM(U71:U73)</f>
        <v>60.15</v>
      </c>
      <c r="AE70" t="s">
        <v>111</v>
      </c>
    </row>
    <row r="71" spans="1:60" outlineLevel="1" x14ac:dyDescent="0.2">
      <c r="A71" s="215">
        <v>36</v>
      </c>
      <c r="B71" s="221" t="s">
        <v>210</v>
      </c>
      <c r="C71" s="265" t="s">
        <v>211</v>
      </c>
      <c r="D71" s="223" t="s">
        <v>134</v>
      </c>
      <c r="E71" s="230">
        <v>61.5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24">
        <v>5.0400000000000002E-3</v>
      </c>
      <c r="O71" s="224">
        <f>ROUND(E71*N71,5)</f>
        <v>0.30996000000000001</v>
      </c>
      <c r="P71" s="224">
        <v>0</v>
      </c>
      <c r="Q71" s="224">
        <f>ROUND(E71*P71,5)</f>
        <v>0</v>
      </c>
      <c r="R71" s="224"/>
      <c r="S71" s="224"/>
      <c r="T71" s="225">
        <v>0.97799999999999998</v>
      </c>
      <c r="U71" s="224">
        <f>ROUND(E71*T71,2)</f>
        <v>60.15</v>
      </c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115</v>
      </c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15">
        <v>37</v>
      </c>
      <c r="B72" s="221" t="s">
        <v>212</v>
      </c>
      <c r="C72" s="265" t="s">
        <v>213</v>
      </c>
      <c r="D72" s="223" t="s">
        <v>134</v>
      </c>
      <c r="E72" s="230">
        <v>63.037499999999994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24">
        <v>1.8120000000000001E-2</v>
      </c>
      <c r="O72" s="224">
        <f>ROUND(E72*N72,5)</f>
        <v>1.1422399999999999</v>
      </c>
      <c r="P72" s="224">
        <v>0</v>
      </c>
      <c r="Q72" s="224">
        <f>ROUND(E72*P72,5)</f>
        <v>0</v>
      </c>
      <c r="R72" s="224"/>
      <c r="S72" s="224"/>
      <c r="T72" s="225">
        <v>0</v>
      </c>
      <c r="U72" s="224">
        <f>ROUND(E72*T72,2)</f>
        <v>0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187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44"/>
      <c r="B73" s="245"/>
      <c r="C73" s="268" t="s">
        <v>214</v>
      </c>
      <c r="D73" s="246"/>
      <c r="E73" s="247">
        <v>63.037500000000001</v>
      </c>
      <c r="F73" s="248"/>
      <c r="G73" s="248"/>
      <c r="H73" s="248"/>
      <c r="I73" s="248"/>
      <c r="J73" s="248"/>
      <c r="K73" s="248"/>
      <c r="L73" s="248"/>
      <c r="M73" s="248"/>
      <c r="N73" s="249"/>
      <c r="O73" s="249"/>
      <c r="P73" s="249"/>
      <c r="Q73" s="249"/>
      <c r="R73" s="249"/>
      <c r="S73" s="249"/>
      <c r="T73" s="250"/>
      <c r="U73" s="249"/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117</v>
      </c>
      <c r="AF73" s="214">
        <v>0</v>
      </c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x14ac:dyDescent="0.2">
      <c r="A74" s="6"/>
      <c r="B74" s="7" t="s">
        <v>215</v>
      </c>
      <c r="C74" s="269" t="s">
        <v>215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AC74">
        <v>0</v>
      </c>
      <c r="AD74">
        <v>21</v>
      </c>
    </row>
    <row r="75" spans="1:60" x14ac:dyDescent="0.2">
      <c r="A75" s="251"/>
      <c r="B75" s="252">
        <v>26</v>
      </c>
      <c r="C75" s="270" t="s">
        <v>215</v>
      </c>
      <c r="D75" s="253"/>
      <c r="E75" s="253"/>
      <c r="F75" s="253"/>
      <c r="G75" s="264">
        <f>G8+G16+G19+G24+G30+G39+G48+G70</f>
        <v>0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AC75">
        <f>SUMIF(L7:L73,AC74,G7:G73)</f>
        <v>0</v>
      </c>
      <c r="AD75">
        <f>SUMIF(L7:L73,AD74,G7:G73)</f>
        <v>0</v>
      </c>
      <c r="AE75" t="s">
        <v>216</v>
      </c>
    </row>
    <row r="76" spans="1:60" x14ac:dyDescent="0.2">
      <c r="A76" s="6"/>
      <c r="B76" s="7" t="s">
        <v>215</v>
      </c>
      <c r="C76" s="269" t="s">
        <v>215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">
      <c r="A77" s="6"/>
      <c r="B77" s="7" t="s">
        <v>215</v>
      </c>
      <c r="C77" s="269" t="s">
        <v>215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60" x14ac:dyDescent="0.2">
      <c r="A78" s="254">
        <v>33</v>
      </c>
      <c r="B78" s="254"/>
      <c r="C78" s="271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A79" s="255"/>
      <c r="B79" s="256"/>
      <c r="C79" s="272"/>
      <c r="D79" s="256"/>
      <c r="E79" s="256"/>
      <c r="F79" s="256"/>
      <c r="G79" s="25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AE79" t="s">
        <v>217</v>
      </c>
    </row>
    <row r="80" spans="1:60" x14ac:dyDescent="0.2">
      <c r="A80" s="258"/>
      <c r="B80" s="259"/>
      <c r="C80" s="273"/>
      <c r="D80" s="259"/>
      <c r="E80" s="259"/>
      <c r="F80" s="259"/>
      <c r="G80" s="26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31" x14ac:dyDescent="0.2">
      <c r="A81" s="258"/>
      <c r="B81" s="259"/>
      <c r="C81" s="273"/>
      <c r="D81" s="259"/>
      <c r="E81" s="259"/>
      <c r="F81" s="259"/>
      <c r="G81" s="26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31" x14ac:dyDescent="0.2">
      <c r="A82" s="258"/>
      <c r="B82" s="259"/>
      <c r="C82" s="273"/>
      <c r="D82" s="259"/>
      <c r="E82" s="259"/>
      <c r="F82" s="259"/>
      <c r="G82" s="26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31" x14ac:dyDescent="0.2">
      <c r="A83" s="261"/>
      <c r="B83" s="262"/>
      <c r="C83" s="274"/>
      <c r="D83" s="262"/>
      <c r="E83" s="262"/>
      <c r="F83" s="262"/>
      <c r="G83" s="263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2">
      <c r="A84" s="6"/>
      <c r="B84" s="7" t="s">
        <v>215</v>
      </c>
      <c r="C84" s="269" t="s">
        <v>215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31" x14ac:dyDescent="0.2">
      <c r="C85" s="275"/>
      <c r="AE85" t="s">
        <v>218</v>
      </c>
    </row>
  </sheetData>
  <mergeCells count="6">
    <mergeCell ref="A1:G1"/>
    <mergeCell ref="C2:G2"/>
    <mergeCell ref="C3:G3"/>
    <mergeCell ref="C4:G4"/>
    <mergeCell ref="A78:C78"/>
    <mergeCell ref="A79:G83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2014-02-28T09:52:57Z</cp:lastPrinted>
  <dcterms:created xsi:type="dcterms:W3CDTF">2009-04-08T07:15:50Z</dcterms:created>
  <dcterms:modified xsi:type="dcterms:W3CDTF">2018-04-17T13:52:28Z</dcterms:modified>
</cp:coreProperties>
</file>