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Pol'!$A$1:$U$73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G39" i="1"/>
  <c r="F39" i="1"/>
  <c r="H39" i="1" s="1"/>
  <c r="H40" i="1" s="1"/>
  <c r="G63" i="12"/>
  <c r="AC63" i="12"/>
  <c r="AD63" i="12"/>
  <c r="G9" i="12"/>
  <c r="G8" i="12" s="1"/>
  <c r="I9" i="12"/>
  <c r="I8" i="12" s="1"/>
  <c r="K9" i="12"/>
  <c r="O9" i="12"/>
  <c r="O8" i="12" s="1"/>
  <c r="Q9" i="12"/>
  <c r="Q8" i="12" s="1"/>
  <c r="U9" i="12"/>
  <c r="G11" i="12"/>
  <c r="M11" i="12" s="1"/>
  <c r="I11" i="12"/>
  <c r="K11" i="12"/>
  <c r="K8" i="12" s="1"/>
  <c r="O11" i="12"/>
  <c r="Q11" i="12"/>
  <c r="U11" i="12"/>
  <c r="U8" i="12" s="1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I22" i="12"/>
  <c r="K22" i="12"/>
  <c r="M22" i="12"/>
  <c r="O22" i="12"/>
  <c r="Q22" i="12"/>
  <c r="U22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8" i="12"/>
  <c r="I28" i="12"/>
  <c r="K28" i="12"/>
  <c r="K27" i="12" s="1"/>
  <c r="M28" i="12"/>
  <c r="O28" i="12"/>
  <c r="Q28" i="12"/>
  <c r="U28" i="12"/>
  <c r="U27" i="12" s="1"/>
  <c r="G31" i="12"/>
  <c r="I31" i="12"/>
  <c r="K31" i="12"/>
  <c r="M31" i="12"/>
  <c r="O31" i="12"/>
  <c r="Q31" i="12"/>
  <c r="U31" i="12"/>
  <c r="G34" i="12"/>
  <c r="G27" i="12" s="1"/>
  <c r="I34" i="12"/>
  <c r="K34" i="12"/>
  <c r="O34" i="12"/>
  <c r="O27" i="12" s="1"/>
  <c r="Q34" i="12"/>
  <c r="U34" i="12"/>
  <c r="G37" i="12"/>
  <c r="M37" i="12" s="1"/>
  <c r="I37" i="12"/>
  <c r="I27" i="12" s="1"/>
  <c r="K37" i="12"/>
  <c r="O37" i="12"/>
  <c r="Q37" i="12"/>
  <c r="Q27" i="12" s="1"/>
  <c r="U37" i="12"/>
  <c r="G39" i="12"/>
  <c r="I39" i="12"/>
  <c r="K39" i="12"/>
  <c r="M39" i="12"/>
  <c r="O39" i="12"/>
  <c r="Q39" i="12"/>
  <c r="U39" i="12"/>
  <c r="G41" i="12"/>
  <c r="I41" i="12"/>
  <c r="K41" i="12"/>
  <c r="M41" i="12"/>
  <c r="O41" i="12"/>
  <c r="Q41" i="12"/>
  <c r="U41" i="12"/>
  <c r="G43" i="12"/>
  <c r="M43" i="12" s="1"/>
  <c r="I43" i="12"/>
  <c r="K43" i="12"/>
  <c r="O43" i="12"/>
  <c r="Q43" i="12"/>
  <c r="U43" i="12"/>
  <c r="I44" i="12"/>
  <c r="Q44" i="12"/>
  <c r="G45" i="12"/>
  <c r="I45" i="12"/>
  <c r="K45" i="12"/>
  <c r="K44" i="12" s="1"/>
  <c r="M45" i="12"/>
  <c r="M44" i="12" s="1"/>
  <c r="O45" i="12"/>
  <c r="Q45" i="12"/>
  <c r="U45" i="12"/>
  <c r="U44" i="12" s="1"/>
  <c r="G47" i="12"/>
  <c r="I47" i="12"/>
  <c r="K47" i="12"/>
  <c r="M47" i="12"/>
  <c r="O47" i="12"/>
  <c r="Q47" i="12"/>
  <c r="U47" i="12"/>
  <c r="G50" i="12"/>
  <c r="M50" i="12" s="1"/>
  <c r="I50" i="12"/>
  <c r="K50" i="12"/>
  <c r="O50" i="12"/>
  <c r="O44" i="12" s="1"/>
  <c r="Q50" i="12"/>
  <c r="U50" i="12"/>
  <c r="I52" i="12"/>
  <c r="Q52" i="12"/>
  <c r="G53" i="12"/>
  <c r="I53" i="12"/>
  <c r="K53" i="12"/>
  <c r="K52" i="12" s="1"/>
  <c r="M53" i="12"/>
  <c r="O53" i="12"/>
  <c r="Q53" i="12"/>
  <c r="U53" i="12"/>
  <c r="U52" i="12" s="1"/>
  <c r="G54" i="12"/>
  <c r="I54" i="12"/>
  <c r="K54" i="12"/>
  <c r="M54" i="12"/>
  <c r="O54" i="12"/>
  <c r="Q54" i="12"/>
  <c r="U54" i="12"/>
  <c r="G56" i="12"/>
  <c r="M56" i="12" s="1"/>
  <c r="I56" i="12"/>
  <c r="K56" i="12"/>
  <c r="O56" i="12"/>
  <c r="O52" i="12" s="1"/>
  <c r="Q56" i="12"/>
  <c r="U56" i="12"/>
  <c r="G57" i="12"/>
  <c r="I57" i="12"/>
  <c r="O57" i="12"/>
  <c r="Q57" i="12"/>
  <c r="G58" i="12"/>
  <c r="I58" i="12"/>
  <c r="K58" i="12"/>
  <c r="K57" i="12" s="1"/>
  <c r="M58" i="12"/>
  <c r="M57" i="12" s="1"/>
  <c r="O58" i="12"/>
  <c r="Q58" i="12"/>
  <c r="U58" i="12"/>
  <c r="U57" i="12" s="1"/>
  <c r="G60" i="12"/>
  <c r="I60" i="12"/>
  <c r="K60" i="12"/>
  <c r="M60" i="12"/>
  <c r="O60" i="12"/>
  <c r="Q60" i="12"/>
  <c r="U60" i="12"/>
  <c r="I20" i="1"/>
  <c r="I19" i="1"/>
  <c r="I18" i="1"/>
  <c r="I17" i="1"/>
  <c r="G27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52" i="1"/>
  <c r="F40" i="1"/>
  <c r="M52" i="12"/>
  <c r="M27" i="12"/>
  <c r="G52" i="12"/>
  <c r="G44" i="12"/>
  <c r="M34" i="12"/>
  <c r="M9" i="12"/>
  <c r="M8" i="12" s="1"/>
  <c r="I39" i="1"/>
  <c r="I40" i="1" s="1"/>
  <c r="J39" i="1" s="1"/>
  <c r="J40" i="1" s="1"/>
  <c r="G28" i="1" l="1"/>
  <c r="G23" i="1"/>
  <c r="G29" i="1" l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<sst xmlns="http://schemas.openxmlformats.org/spreadsheetml/2006/main" count="303" uniqueCount="183">
  <si>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</si>
  <si>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</si>
  <si>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</si>
  <si>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</si>
  <si>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</si>
  <si>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</si>
  <si>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</si>
  <si>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</si>
  <si>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</si>
  <si>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</si>
  <si>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</si>
  <si>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</si>
  <si>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</si>
  <si>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</si>
  <si>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</si>
  <si>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</si>
  <si>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</si>
  <si>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</si>
  <si>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</si>
  <si>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</si>
  <si>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</si>
  <si>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</si>
  <si>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</si>
  <si>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</si>
  <si>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</si>
  <si>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</si>
  <si>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</si>
  <si>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</si>
  <si>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</si>
  <si>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</si>
  <si>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</si>
  <si>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</si>
  <si>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</si>
  <si>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</si>
  <si>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</si>
  <si>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</si>
  <si>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</si>
  <si>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</si>
  <si>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</si>
  <si>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</si>
  <si>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</si>
  <si>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</si>
  <si>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MŠ Jeronýmova</t>
  </si>
  <si>
    <t>Rozpočet:</t>
  </si>
  <si>
    <t>Misto</t>
  </si>
  <si>
    <t>MŠ Jeronýmova - oprava vnitřních komunikací</t>
  </si>
  <si>
    <t>Město Kolín</t>
  </si>
  <si>
    <t>Karlovo náměstí 78</t>
  </si>
  <si>
    <t>Kolín 1</t>
  </si>
  <si>
    <t>28012</t>
  </si>
  <si>
    <t>000235440</t>
  </si>
  <si>
    <t>Škorpík Martin, Ing.</t>
  </si>
  <si>
    <t>V Břízách 794</t>
  </si>
  <si>
    <t>Kolín 2</t>
  </si>
  <si>
    <t>28002</t>
  </si>
  <si>
    <t>66767849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</si>
  <si>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</si>
  <si>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</si>
  <si>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</si>
  <si>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</si>
  <si>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</si>
  <si>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</si>
  <si>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</si>
  <si>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</si>
  <si>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</si>
  <si>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</si>
  <si>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</si>
  <si>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</si>
  <si>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</si>
  <si>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</si>
  <si>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</si>
  <si>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</si>
  <si>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</si>
  <si>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</si>
  <si>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</si>
  <si>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</si>
  <si>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</si>
  <si>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</si>
  <si>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</si>
  <si>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</si>
  <si>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</si>
  <si>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</si>
  <si>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</si>
  <si>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</si>
  <si>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</si>
  <si>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</si>
  <si>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</si>
  <si>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</si>
  <si>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</si>
  <si>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</si>
  <si>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</si>
  <si>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</si>
  <si>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</si>
  <si>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</si>
  <si>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</si>
  <si>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</si>
  <si>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</si>
  <si>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</si>
  <si>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</si>
  <si>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</si>
  <si>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podkladu pl. nad 50 m2, živice tl.5 cm</t>
  </si>
  <si>
    <t>m2</t>
  </si>
  <si>
    <t>POL1_0</t>
  </si>
  <si>
    <t>449</t>
  </si>
  <si>
    <t>VV</t>
  </si>
  <si>
    <t>122201101R00</t>
  </si>
  <si>
    <t>Odkopávky nezapažené v hor. 3 do 100 m3</t>
  </si>
  <si>
    <t>m3</t>
  </si>
  <si>
    <t>139*0,25</t>
  </si>
  <si>
    <t>2,2*0,32</t>
  </si>
  <si>
    <t>122201109R00</t>
  </si>
  <si>
    <t>Příplatek za lepivost - odkopávky v hor. 3</t>
  </si>
  <si>
    <t>132201110R00</t>
  </si>
  <si>
    <t>Hloubení rýh š.do 60 cm v hor.3 do 50 m3, STROJNĚ</t>
  </si>
  <si>
    <t>pro obrubníky:(14,3+2,1+7+11+6,4+3,1+2,7+6,3+8,5+6+8,1+17,4+3+0,5+15,2)*0,3*0,25</t>
  </si>
  <si>
    <t>pro obrubník a odvodnění:40*0,5*0,2</t>
  </si>
  <si>
    <t>162701105R00</t>
  </si>
  <si>
    <t>Vodorovné přemístění výkopku z hor.1-4 do 10000 m</t>
  </si>
  <si>
    <t>35,45+12,37-11,12</t>
  </si>
  <si>
    <t>162701109R00</t>
  </si>
  <si>
    <t>Příplatek k vod. přemístění hor.1-4 za další 1 km</t>
  </si>
  <si>
    <t>36,7*3</t>
  </si>
  <si>
    <t>199000005R00</t>
  </si>
  <si>
    <t>Poplatek za skládku zeminy 1- 4</t>
  </si>
  <si>
    <t>t</t>
  </si>
  <si>
    <t>36,7*1,4</t>
  </si>
  <si>
    <t>174201103R00</t>
  </si>
  <si>
    <t>Zásyp zářezu se šikmými stěnami bez zhutnění</t>
  </si>
  <si>
    <t>pro odvodnění:40,0*0,45*0,25</t>
  </si>
  <si>
    <t>58333665R</t>
  </si>
  <si>
    <t>Kamenivo  těžené frakce 22-32 kačírek praný  VL</t>
  </si>
  <si>
    <t>POL3_0</t>
  </si>
  <si>
    <t>573211111R00</t>
  </si>
  <si>
    <t>Postřik živičný spojovací z asfaltu 0,5-0,7 kg/m2</t>
  </si>
  <si>
    <t>zastřešný sklad:16</t>
  </si>
  <si>
    <t>577141112RT2</t>
  </si>
  <si>
    <t>Beton asfalt. ACO 11+,nebo ACO 16+,do 3 m, tl.5 cm, plochy 201-1000 m2</t>
  </si>
  <si>
    <t>465</t>
  </si>
  <si>
    <t>2,2</t>
  </si>
  <si>
    <t>564651111R00</t>
  </si>
  <si>
    <t>Podklad z kameniva drceného 63-125 mm, tl. 15 cm</t>
  </si>
  <si>
    <t>139</t>
  </si>
  <si>
    <t>596921113R00</t>
  </si>
  <si>
    <t>Kladení bet.veget. dlaždic,lože 30 mm,pl.do 500 m2</t>
  </si>
  <si>
    <t>596921191R00</t>
  </si>
  <si>
    <t>Příplatek za výplň spár veg. dlaždic, bez dodávky</t>
  </si>
  <si>
    <t>139*0,08</t>
  </si>
  <si>
    <t>59228284R</t>
  </si>
  <si>
    <t>Tvánice zatravňovací TBM 17-40  600x400x80 mm, přírodní</t>
  </si>
  <si>
    <t>kus</t>
  </si>
  <si>
    <t>139/(0,6*0,4)*1,02</t>
  </si>
  <si>
    <t>567122111R00</t>
  </si>
  <si>
    <t>Podklad z kameniva zpev.cementem KZC 1 tl.12 cm</t>
  </si>
  <si>
    <t>919735112R00</t>
  </si>
  <si>
    <t>Řezání stávajícího živičného krytu tl. 5 - 10 cm</t>
  </si>
  <si>
    <t>m</t>
  </si>
  <si>
    <t>3,5+4,5</t>
  </si>
  <si>
    <t>916561111RT7</t>
  </si>
  <si>
    <t>Osazení záhon.obrubníků do lože z C 12/15 s opěrou, včetně obrubníku   100/5/20 cm</t>
  </si>
  <si>
    <t>14,3+2,1+7+11+6,32+3,1+2,7+6,3+8,5+6+8,1+40+17,4+3+0,5</t>
  </si>
  <si>
    <t>15,2</t>
  </si>
  <si>
    <t>592173328R</t>
  </si>
  <si>
    <t>Obrubník zahradní ABO 9-20 1000/50/200 mm šedý</t>
  </si>
  <si>
    <t>151,52/0,5*1,025</t>
  </si>
  <si>
    <t>979084216R00</t>
  </si>
  <si>
    <t>Vodorovná doprava vybour. hmot po suchu do 5 km</t>
  </si>
  <si>
    <t>979084219R00</t>
  </si>
  <si>
    <t>Příplatek k dopravě vybour.hmot za dalších 5 km</t>
  </si>
  <si>
    <t>49,39*7</t>
  </si>
  <si>
    <t>979990112R00</t>
  </si>
  <si>
    <t>Poplatek za skládku suti - obalované kam. - asfalt</t>
  </si>
  <si>
    <t>998225191R00</t>
  </si>
  <si>
    <t>Přesun hmot, komunikace živičné, příplatek do 1 km</t>
  </si>
  <si>
    <t>7,2+121,44+25,73</t>
  </si>
  <si>
    <t>998225195R00</t>
  </si>
  <si>
    <t>Přesun hmot, komunik. živičné, přípl. dalších 5 km</t>
  </si>
  <si>
    <t>154,37*4</t>
  </si>
  <si>
    <t/>
  </si>
  <si>
    <t>SUM</t>
  </si>
  <si>
    <t>POPUZIV</t>
  </si>
  <si>
    <t>END</t>
  </si>
  <si>
    <t>ZADÁNÍ STAVBY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</si>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</sst>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181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44</v>
      </c>
      <c r="C3" s="112"/>
      <c r="D3" s="113" t="s">
        <v>42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43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51</v>
      </c>
      <c r="E11" s="124"/>
      <c r="F11" s="124"/>
      <c r="G11" s="124"/>
      <c r="H11" s="28" t="s">
        <v>33</v>
      </c>
      <c r="I11" s="128" t="s">
        <v>55</v>
      </c>
      <c r="J11" s="11"/>
    </row>
    <row r="12" spans="1:15" ht="15.75" customHeight="1" x14ac:dyDescent="0.2">
      <c r="A12" s="4"/>
      <c r="B12" s="41"/>
      <c r="C12" s="26"/>
      <c r="D12" s="125" t="s">
        <v>52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54</v>
      </c>
      <c r="D13" s="126" t="s">
        <v>53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SUMIF(F47:F51,A16,I47:I51)+SUMIF(F47:F51,"PSU",I47:I51)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SUMIF(F47:F51,A17,I47:I51)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SUMIF(F47:F51,A18,I47:I51)</f>
        <v>0</v>
      </c>
      <c r="J18" s="93"/>
    </row>
    <row r="19" spans="1:10" ht="23.25" customHeight="1" x14ac:dyDescent="0.2">
      <c r="A19" s="193" t="s">
        <v>70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SUMIF(F47:F51,A19,I47:I51)</f>
        <v>0</v>
      </c>
      <c r="J19" s="93"/>
    </row>
    <row r="20" spans="1:10" ht="23.25" customHeight="1" x14ac:dyDescent="0.2">
      <c r="A20" s="193" t="s">
        <v>71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SUMIF(F47:F51,A20,I47:I51)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43123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Pol'!AC63</f>
        <v>0</v>
      </c>
      <c r="G39" s="148">
        <f>' Pol'!AD63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56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58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59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60</v>
      </c>
      <c r="C47" s="175" t="s">
        <v>61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62</v>
      </c>
      <c r="C48" s="165" t="s">
        <v>63</v>
      </c>
      <c r="D48" s="167"/>
      <c r="E48" s="167"/>
      <c r="F48" s="183" t="s">
        <v>23</v>
      </c>
      <c r="G48" s="184"/>
      <c r="H48" s="184"/>
      <c r="I48" s="185">
        <f>' Pol'!G27</f>
        <v>0</v>
      </c>
      <c r="J48" s="185"/>
    </row>
    <row r="49" spans="1:10" ht="25.5" customHeight="1" x14ac:dyDescent="0.2">
      <c r="A49" s="163"/>
      <c r="B49" s="166" t="s">
        <v>64</v>
      </c>
      <c r="C49" s="165" t="s">
        <v>65</v>
      </c>
      <c r="D49" s="167"/>
      <c r="E49" s="167"/>
      <c r="F49" s="183" t="s">
        <v>23</v>
      </c>
      <c r="G49" s="184"/>
      <c r="H49" s="184"/>
      <c r="I49" s="185">
        <f>' Pol'!G44</f>
        <v>0</v>
      </c>
      <c r="J49" s="185"/>
    </row>
    <row r="50" spans="1:10" ht="25.5" customHeight="1" x14ac:dyDescent="0.2">
      <c r="A50" s="163"/>
      <c r="B50" s="166" t="s">
        <v>66</v>
      </c>
      <c r="C50" s="165" t="s">
        <v>67</v>
      </c>
      <c r="D50" s="167"/>
      <c r="E50" s="167"/>
      <c r="F50" s="183" t="s">
        <v>23</v>
      </c>
      <c r="G50" s="184"/>
      <c r="H50" s="184"/>
      <c r="I50" s="185">
        <f>' Pol'!G52</f>
        <v>0</v>
      </c>
      <c r="J50" s="185"/>
    </row>
    <row r="51" spans="1:10" ht="25.5" customHeight="1" x14ac:dyDescent="0.2">
      <c r="A51" s="163"/>
      <c r="B51" s="177" t="s">
        <v>68</v>
      </c>
      <c r="C51" s="178" t="s">
        <v>69</v>
      </c>
      <c r="D51" s="179"/>
      <c r="E51" s="179"/>
      <c r="F51" s="186" t="s">
        <v>23</v>
      </c>
      <c r="G51" s="187"/>
      <c r="H51" s="187"/>
      <c r="I51" s="188">
        <f>' Pol'!G57</f>
        <v>0</v>
      </c>
      <c r="J51" s="188"/>
    </row>
    <row r="52" spans="1:10" ht="25.5" customHeight="1" x14ac:dyDescent="0.2">
      <c r="A52" s="164"/>
      <c r="B52" s="170" t="s">
        <v>1</v>
      </c>
      <c r="C52" s="170"/>
      <c r="D52" s="171"/>
      <c r="E52" s="171"/>
      <c r="F52" s="189"/>
      <c r="G52" s="190"/>
      <c r="H52" s="190"/>
      <c r="I52" s="191">
        <f>SUM(I47:I51)</f>
        <v>0</v>
      </c>
      <c r="J52" s="191"/>
    </row>
    <row r="53" spans="1:10" x14ac:dyDescent="0.2">
      <c r="F53" s="192"/>
      <c r="G53" s="130"/>
      <c r="H53" s="192"/>
      <c r="I53" s="130"/>
      <c r="J53" s="130"/>
    </row>
    <row r="54" spans="1:10" x14ac:dyDescent="0.2">
      <c r="F54" s="192"/>
      <c r="G54" s="130"/>
      <c r="H54" s="192"/>
      <c r="I54" s="130"/>
      <c r="J54" s="130"/>
    </row>
    <row r="55" spans="1:10" x14ac:dyDescent="0.2">
      <c r="F55" s="192"/>
      <c r="G55" s="130"/>
      <c r="H55" s="192"/>
      <c r="I55" s="130"/>
      <c r="J55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3"/>
  <sheetViews>
    <sheetView tabSelected="1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5" t="s">
        <v>182</v>
      </c>
      <c r="B1" s="195"/>
      <c r="C1" s="195"/>
      <c r="D1" s="195"/>
      <c r="E1" s="195"/>
      <c r="F1" s="195"/>
      <c r="G1" s="195"/>
      <c r="AE1" t="s">
        <v>73</v>
      </c>
    </row>
    <row r="2" spans="1:60" ht="24.95" customHeight="1" x14ac:dyDescent="0.2">
      <c r="A2" s="202" t="s">
        <v>72</v>
      </c>
      <c r="B2" s="196"/>
      <c r="C2" s="197" t="s">
        <v>45</v>
      </c>
      <c r="D2" s="198"/>
      <c r="E2" s="198"/>
      <c r="F2" s="198"/>
      <c r="G2" s="204"/>
      <c r="AE2" t="s">
        <v>74</v>
      </c>
    </row>
    <row r="3" spans="1:60" ht="24.95" customHeight="1" x14ac:dyDescent="0.2">
      <c r="A3" s="203" t="s">
        <v>7</v>
      </c>
      <c r="B3" s="201"/>
      <c r="C3" s="199" t="s">
        <v>42</v>
      </c>
      <c r="D3" s="200"/>
      <c r="E3" s="200"/>
      <c r="F3" s="200"/>
      <c r="G3" s="205"/>
      <c r="AE3" t="s">
        <v>75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76</v>
      </c>
    </row>
    <row r="5" spans="1:60" hidden="1" x14ac:dyDescent="0.2">
      <c r="A5" s="206" t="s">
        <v>77</v>
      </c>
      <c r="B5" s="207"/>
      <c r="C5" s="208"/>
      <c r="D5" s="209"/>
      <c r="E5" s="209"/>
      <c r="F5" s="209"/>
      <c r="G5" s="210"/>
      <c r="AE5" t="s">
        <v>78</v>
      </c>
    </row>
    <row r="7" spans="1:60" ht="38.25" x14ac:dyDescent="0.2">
      <c r="A7" s="215" t="s">
        <v>79</v>
      </c>
      <c r="B7" s="216" t="s">
        <v>80</v>
      </c>
      <c r="C7" s="216" t="s">
        <v>81</v>
      </c>
      <c r="D7" s="215" t="s">
        <v>82</v>
      </c>
      <c r="E7" s="215" t="s">
        <v>83</v>
      </c>
      <c r="F7" s="211" t="s">
        <v>84</v>
      </c>
      <c r="G7" s="234" t="s">
        <v>28</v>
      </c>
      <c r="H7" s="235" t="s">
        <v>29</v>
      </c>
      <c r="I7" s="235" t="s">
        <v>85</v>
      </c>
      <c r="J7" s="235" t="s">
        <v>30</v>
      </c>
      <c r="K7" s="235" t="s">
        <v>86</v>
      </c>
      <c r="L7" s="235" t="s">
        <v>87</v>
      </c>
      <c r="M7" s="235" t="s">
        <v>88</v>
      </c>
      <c r="N7" s="235" t="s">
        <v>89</v>
      </c>
      <c r="O7" s="235" t="s">
        <v>90</v>
      </c>
      <c r="P7" s="235" t="s">
        <v>91</v>
      </c>
      <c r="Q7" s="235" t="s">
        <v>92</v>
      </c>
      <c r="R7" s="235" t="s">
        <v>93</v>
      </c>
      <c r="S7" s="235" t="s">
        <v>94</v>
      </c>
      <c r="T7" s="235" t="s">
        <v>95</v>
      </c>
      <c r="U7" s="218" t="s">
        <v>96</v>
      </c>
    </row>
    <row r="8" spans="1:60" x14ac:dyDescent="0.2">
      <c r="A8" s="236" t="s">
        <v>97</v>
      </c>
      <c r="B8" s="237" t="s">
        <v>60</v>
      </c>
      <c r="C8" s="238" t="s">
        <v>61</v>
      </c>
      <c r="D8" s="239"/>
      <c r="E8" s="240"/>
      <c r="F8" s="241"/>
      <c r="G8" s="241">
        <f>SUMIF(AE9:AE26,"&lt;&gt;NOR",G9:G26)</f>
        <v>0</v>
      </c>
      <c r="H8" s="241"/>
      <c r="I8" s="241">
        <f>SUM(I9:I26)</f>
        <v>0</v>
      </c>
      <c r="J8" s="241"/>
      <c r="K8" s="241">
        <f>SUM(K9:K26)</f>
        <v>0</v>
      </c>
      <c r="L8" s="241"/>
      <c r="M8" s="241">
        <f>SUM(M9:M26)</f>
        <v>0</v>
      </c>
      <c r="N8" s="217"/>
      <c r="O8" s="217">
        <f>SUM(O9:O26)</f>
        <v>7.2</v>
      </c>
      <c r="P8" s="217"/>
      <c r="Q8" s="217">
        <f>SUM(Q9:Q26)</f>
        <v>49.39</v>
      </c>
      <c r="R8" s="217"/>
      <c r="S8" s="217"/>
      <c r="T8" s="236"/>
      <c r="U8" s="217">
        <f>SUM(U9:U26)</f>
        <v>40.069999999999993</v>
      </c>
      <c r="AE8" t="s">
        <v>98</v>
      </c>
    </row>
    <row r="9" spans="1:60" outlineLevel="1" x14ac:dyDescent="0.2">
      <c r="A9" s="213">
        <v>1</v>
      </c>
      <c r="B9" s="219" t="s">
        <v>99</v>
      </c>
      <c r="C9" s="263" t="s">
        <v>100</v>
      </c>
      <c r="D9" s="221" t="s">
        <v>101</v>
      </c>
      <c r="E9" s="228">
        <v>449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0</v>
      </c>
      <c r="O9" s="222">
        <f>ROUND(E9*N9,5)</f>
        <v>0</v>
      </c>
      <c r="P9" s="222">
        <v>0.11</v>
      </c>
      <c r="Q9" s="222">
        <f>ROUND(E9*P9,5)</f>
        <v>49.39</v>
      </c>
      <c r="R9" s="222"/>
      <c r="S9" s="222"/>
      <c r="T9" s="223">
        <v>4.2999999999999997E-2</v>
      </c>
      <c r="U9" s="222">
        <f>ROUND(E9*T9,2)</f>
        <v>19.309999999999999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102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4" t="s">
        <v>103</v>
      </c>
      <c r="D10" s="224"/>
      <c r="E10" s="229">
        <v>449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104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2</v>
      </c>
      <c r="B11" s="219" t="s">
        <v>105</v>
      </c>
      <c r="C11" s="263" t="s">
        <v>106</v>
      </c>
      <c r="D11" s="221" t="s">
        <v>107</v>
      </c>
      <c r="E11" s="228">
        <v>35.454000000000001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0.36799999999999999</v>
      </c>
      <c r="U11" s="222">
        <f>ROUND(E11*T11,2)</f>
        <v>13.05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102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4" t="s">
        <v>108</v>
      </c>
      <c r="D12" s="224"/>
      <c r="E12" s="229">
        <v>34.75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104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4" t="s">
        <v>109</v>
      </c>
      <c r="D13" s="224"/>
      <c r="E13" s="229">
        <v>0.70399999999999996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104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3</v>
      </c>
      <c r="B14" s="219" t="s">
        <v>110</v>
      </c>
      <c r="C14" s="263" t="s">
        <v>111</v>
      </c>
      <c r="D14" s="221" t="s">
        <v>107</v>
      </c>
      <c r="E14" s="228">
        <v>35.454000000000001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22">
        <v>0</v>
      </c>
      <c r="O14" s="222">
        <f>ROUND(E14*N14,5)</f>
        <v>0</v>
      </c>
      <c r="P14" s="222">
        <v>0</v>
      </c>
      <c r="Q14" s="222">
        <f>ROUND(E14*P14,5)</f>
        <v>0</v>
      </c>
      <c r="R14" s="222"/>
      <c r="S14" s="222"/>
      <c r="T14" s="223">
        <v>5.8000000000000003E-2</v>
      </c>
      <c r="U14" s="222">
        <f>ROUND(E14*T14,2)</f>
        <v>2.06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102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>
        <v>4</v>
      </c>
      <c r="B15" s="219" t="s">
        <v>112</v>
      </c>
      <c r="C15" s="263" t="s">
        <v>113</v>
      </c>
      <c r="D15" s="221" t="s">
        <v>107</v>
      </c>
      <c r="E15" s="228">
        <v>12.37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0.36499999999999999</v>
      </c>
      <c r="U15" s="222">
        <f>ROUND(E15*T15,2)</f>
        <v>4.5199999999999996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102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13"/>
      <c r="B16" s="219"/>
      <c r="C16" s="264" t="s">
        <v>114</v>
      </c>
      <c r="D16" s="224"/>
      <c r="E16" s="229">
        <v>8.3699999999999992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104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4" t="s">
        <v>115</v>
      </c>
      <c r="D17" s="224"/>
      <c r="E17" s="229">
        <v>4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104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3">
        <v>5</v>
      </c>
      <c r="B18" s="219" t="s">
        <v>116</v>
      </c>
      <c r="C18" s="263" t="s">
        <v>117</v>
      </c>
      <c r="D18" s="221" t="s">
        <v>107</v>
      </c>
      <c r="E18" s="228">
        <v>36.700000000000003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1.0999999999999999E-2</v>
      </c>
      <c r="U18" s="222">
        <f>ROUND(E18*T18,2)</f>
        <v>0.4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102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4" t="s">
        <v>118</v>
      </c>
      <c r="D19" s="224"/>
      <c r="E19" s="229">
        <v>36.700000000000003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104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6</v>
      </c>
      <c r="B20" s="219" t="s">
        <v>119</v>
      </c>
      <c r="C20" s="263" t="s">
        <v>120</v>
      </c>
      <c r="D20" s="221" t="s">
        <v>107</v>
      </c>
      <c r="E20" s="228">
        <v>110.10000000000001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</v>
      </c>
      <c r="U20" s="222">
        <f>ROUND(E20*T20,2)</f>
        <v>0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102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4" t="s">
        <v>121</v>
      </c>
      <c r="D21" s="224"/>
      <c r="E21" s="229">
        <v>110.1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104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7</v>
      </c>
      <c r="B22" s="219" t="s">
        <v>122</v>
      </c>
      <c r="C22" s="263" t="s">
        <v>123</v>
      </c>
      <c r="D22" s="221" t="s">
        <v>124</v>
      </c>
      <c r="E22" s="228">
        <v>51.38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</v>
      </c>
      <c r="U22" s="222">
        <f>ROUND(E22*T22,2)</f>
        <v>0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102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4" t="s">
        <v>125</v>
      </c>
      <c r="D23" s="224"/>
      <c r="E23" s="229">
        <v>51.38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104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8</v>
      </c>
      <c r="B24" s="219" t="s">
        <v>126</v>
      </c>
      <c r="C24" s="263" t="s">
        <v>127</v>
      </c>
      <c r="D24" s="221" t="s">
        <v>107</v>
      </c>
      <c r="E24" s="228">
        <v>4.5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22">
        <v>0</v>
      </c>
      <c r="O24" s="222">
        <f>ROUND(E24*N24,5)</f>
        <v>0</v>
      </c>
      <c r="P24" s="222">
        <v>0</v>
      </c>
      <c r="Q24" s="222">
        <f>ROUND(E24*P24,5)</f>
        <v>0</v>
      </c>
      <c r="R24" s="222"/>
      <c r="S24" s="222"/>
      <c r="T24" s="223">
        <v>0.16200000000000001</v>
      </c>
      <c r="U24" s="222">
        <f>ROUND(E24*T24,2)</f>
        <v>0.73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102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/>
      <c r="B25" s="219"/>
      <c r="C25" s="264" t="s">
        <v>128</v>
      </c>
      <c r="D25" s="224"/>
      <c r="E25" s="229">
        <v>4.5</v>
      </c>
      <c r="F25" s="232"/>
      <c r="G25" s="232"/>
      <c r="H25" s="232"/>
      <c r="I25" s="232"/>
      <c r="J25" s="232"/>
      <c r="K25" s="232"/>
      <c r="L25" s="232"/>
      <c r="M25" s="232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104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9</v>
      </c>
      <c r="B26" s="219" t="s">
        <v>129</v>
      </c>
      <c r="C26" s="263" t="s">
        <v>130</v>
      </c>
      <c r="D26" s="221" t="s">
        <v>107</v>
      </c>
      <c r="E26" s="228">
        <v>4.5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22">
        <v>1.6</v>
      </c>
      <c r="O26" s="222">
        <f>ROUND(E26*N26,5)</f>
        <v>7.2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131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14" t="s">
        <v>97</v>
      </c>
      <c r="B27" s="220" t="s">
        <v>62</v>
      </c>
      <c r="C27" s="265" t="s">
        <v>63</v>
      </c>
      <c r="D27" s="225"/>
      <c r="E27" s="230"/>
      <c r="F27" s="233"/>
      <c r="G27" s="233">
        <f>SUMIF(AE28:AE43,"&lt;&gt;NOR",G28:G43)</f>
        <v>0</v>
      </c>
      <c r="H27" s="233"/>
      <c r="I27" s="233">
        <f>SUM(I28:I43)</f>
        <v>0</v>
      </c>
      <c r="J27" s="233"/>
      <c r="K27" s="233">
        <f>SUM(K28:K43)</f>
        <v>0</v>
      </c>
      <c r="L27" s="233"/>
      <c r="M27" s="233">
        <f>SUM(M28:M43)</f>
        <v>0</v>
      </c>
      <c r="N27" s="226"/>
      <c r="O27" s="226">
        <f>SUM(O28:O43)</f>
        <v>122.07992</v>
      </c>
      <c r="P27" s="226"/>
      <c r="Q27" s="226">
        <f>SUM(Q28:Q43)</f>
        <v>0</v>
      </c>
      <c r="R27" s="226"/>
      <c r="S27" s="226"/>
      <c r="T27" s="227"/>
      <c r="U27" s="226">
        <f>SUM(U28:U43)</f>
        <v>142.53</v>
      </c>
      <c r="AE27" t="s">
        <v>98</v>
      </c>
    </row>
    <row r="28" spans="1:60" outlineLevel="1" x14ac:dyDescent="0.2">
      <c r="A28" s="213">
        <v>10</v>
      </c>
      <c r="B28" s="219" t="s">
        <v>132</v>
      </c>
      <c r="C28" s="263" t="s">
        <v>133</v>
      </c>
      <c r="D28" s="221" t="s">
        <v>101</v>
      </c>
      <c r="E28" s="228">
        <v>465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22">
        <v>6.0999999999999997E-4</v>
      </c>
      <c r="O28" s="222">
        <f>ROUND(E28*N28,5)</f>
        <v>0.28365000000000001</v>
      </c>
      <c r="P28" s="222">
        <v>0</v>
      </c>
      <c r="Q28" s="222">
        <f>ROUND(E28*P28,5)</f>
        <v>0</v>
      </c>
      <c r="R28" s="222"/>
      <c r="S28" s="222"/>
      <c r="T28" s="223">
        <v>2E-3</v>
      </c>
      <c r="U28" s="222">
        <f>ROUND(E28*T28,2)</f>
        <v>0.93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102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/>
      <c r="B29" s="219"/>
      <c r="C29" s="264" t="s">
        <v>103</v>
      </c>
      <c r="D29" s="224"/>
      <c r="E29" s="229">
        <v>449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104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19"/>
      <c r="C30" s="264" t="s">
        <v>134</v>
      </c>
      <c r="D30" s="224"/>
      <c r="E30" s="229">
        <v>16</v>
      </c>
      <c r="F30" s="232"/>
      <c r="G30" s="232"/>
      <c r="H30" s="232"/>
      <c r="I30" s="232"/>
      <c r="J30" s="232"/>
      <c r="K30" s="232"/>
      <c r="L30" s="232"/>
      <c r="M30" s="232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104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13">
        <v>11</v>
      </c>
      <c r="B31" s="219" t="s">
        <v>135</v>
      </c>
      <c r="C31" s="263" t="s">
        <v>136</v>
      </c>
      <c r="D31" s="221" t="s">
        <v>101</v>
      </c>
      <c r="E31" s="228">
        <v>467.2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22">
        <v>0.12966</v>
      </c>
      <c r="O31" s="222">
        <f>ROUND(E31*N31,5)</f>
        <v>60.577150000000003</v>
      </c>
      <c r="P31" s="222">
        <v>0</v>
      </c>
      <c r="Q31" s="222">
        <f>ROUND(E31*P31,5)</f>
        <v>0</v>
      </c>
      <c r="R31" s="222"/>
      <c r="S31" s="222"/>
      <c r="T31" s="223">
        <v>7.1999999999999995E-2</v>
      </c>
      <c r="U31" s="222">
        <f>ROUND(E31*T31,2)</f>
        <v>33.64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102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/>
      <c r="B32" s="219"/>
      <c r="C32" s="264" t="s">
        <v>137</v>
      </c>
      <c r="D32" s="224"/>
      <c r="E32" s="229">
        <v>465</v>
      </c>
      <c r="F32" s="232"/>
      <c r="G32" s="232"/>
      <c r="H32" s="232"/>
      <c r="I32" s="232"/>
      <c r="J32" s="232"/>
      <c r="K32" s="232"/>
      <c r="L32" s="232"/>
      <c r="M32" s="232"/>
      <c r="N32" s="222"/>
      <c r="O32" s="222"/>
      <c r="P32" s="222"/>
      <c r="Q32" s="222"/>
      <c r="R32" s="222"/>
      <c r="S32" s="222"/>
      <c r="T32" s="223"/>
      <c r="U32" s="22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104</v>
      </c>
      <c r="AF32" s="212">
        <v>0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4" t="s">
        <v>138</v>
      </c>
      <c r="D33" s="224"/>
      <c r="E33" s="229">
        <v>2.2000000000000002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104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>
        <v>12</v>
      </c>
      <c r="B34" s="219" t="s">
        <v>139</v>
      </c>
      <c r="C34" s="263" t="s">
        <v>140</v>
      </c>
      <c r="D34" s="221" t="s">
        <v>101</v>
      </c>
      <c r="E34" s="228">
        <v>141.19999999999999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22">
        <v>0.28899999999999998</v>
      </c>
      <c r="O34" s="222">
        <f>ROUND(E34*N34,5)</f>
        <v>40.806800000000003</v>
      </c>
      <c r="P34" s="222">
        <v>0</v>
      </c>
      <c r="Q34" s="222">
        <f>ROUND(E34*P34,5)</f>
        <v>0</v>
      </c>
      <c r="R34" s="222"/>
      <c r="S34" s="222"/>
      <c r="T34" s="223">
        <v>1.6E-2</v>
      </c>
      <c r="U34" s="222">
        <f>ROUND(E34*T34,2)</f>
        <v>2.2599999999999998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102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19"/>
      <c r="C35" s="264" t="s">
        <v>141</v>
      </c>
      <c r="D35" s="224"/>
      <c r="E35" s="229">
        <v>139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104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4" t="s">
        <v>138</v>
      </c>
      <c r="D36" s="224"/>
      <c r="E36" s="229">
        <v>2.2000000000000002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104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13</v>
      </c>
      <c r="B37" s="219" t="s">
        <v>142</v>
      </c>
      <c r="C37" s="263" t="s">
        <v>143</v>
      </c>
      <c r="D37" s="221" t="s">
        <v>101</v>
      </c>
      <c r="E37" s="228">
        <v>139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22">
        <v>3.15E-2</v>
      </c>
      <c r="O37" s="222">
        <f>ROUND(E37*N37,5)</f>
        <v>4.3784999999999998</v>
      </c>
      <c r="P37" s="222">
        <v>0</v>
      </c>
      <c r="Q37" s="222">
        <f>ROUND(E37*P37,5)</f>
        <v>0</v>
      </c>
      <c r="R37" s="222"/>
      <c r="S37" s="222"/>
      <c r="T37" s="223">
        <v>0.52</v>
      </c>
      <c r="U37" s="222">
        <f>ROUND(E37*T37,2)</f>
        <v>72.28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102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4" t="s">
        <v>141</v>
      </c>
      <c r="D38" s="224"/>
      <c r="E38" s="229">
        <v>139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104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14</v>
      </c>
      <c r="B39" s="219" t="s">
        <v>144</v>
      </c>
      <c r="C39" s="263" t="s">
        <v>145</v>
      </c>
      <c r="D39" s="221" t="s">
        <v>107</v>
      </c>
      <c r="E39" s="228">
        <v>11.12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22">
        <v>0</v>
      </c>
      <c r="O39" s="222">
        <f>ROUND(E39*N39,5)</f>
        <v>0</v>
      </c>
      <c r="P39" s="222">
        <v>0</v>
      </c>
      <c r="Q39" s="222">
        <f>ROUND(E39*P39,5)</f>
        <v>0</v>
      </c>
      <c r="R39" s="222"/>
      <c r="S39" s="222"/>
      <c r="T39" s="223">
        <v>3</v>
      </c>
      <c r="U39" s="222">
        <f>ROUND(E39*T39,2)</f>
        <v>33.36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102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4" t="s">
        <v>146</v>
      </c>
      <c r="D40" s="224"/>
      <c r="E40" s="229">
        <v>11.12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104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3">
        <v>15</v>
      </c>
      <c r="B41" s="219" t="s">
        <v>147</v>
      </c>
      <c r="C41" s="263" t="s">
        <v>148</v>
      </c>
      <c r="D41" s="221" t="s">
        <v>149</v>
      </c>
      <c r="E41" s="228">
        <v>590.75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22">
        <v>2.5999999999999999E-2</v>
      </c>
      <c r="O41" s="222">
        <f>ROUND(E41*N41,5)</f>
        <v>15.359500000000001</v>
      </c>
      <c r="P41" s="222">
        <v>0</v>
      </c>
      <c r="Q41" s="222">
        <f>ROUND(E41*P41,5)</f>
        <v>0</v>
      </c>
      <c r="R41" s="222"/>
      <c r="S41" s="222"/>
      <c r="T41" s="223">
        <v>0</v>
      </c>
      <c r="U41" s="222">
        <f>ROUND(E41*T41,2)</f>
        <v>0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131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4" t="s">
        <v>150</v>
      </c>
      <c r="D42" s="224"/>
      <c r="E42" s="229">
        <v>590.75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104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>
        <v>16</v>
      </c>
      <c r="B43" s="219" t="s">
        <v>151</v>
      </c>
      <c r="C43" s="263" t="s">
        <v>152</v>
      </c>
      <c r="D43" s="221" t="s">
        <v>101</v>
      </c>
      <c r="E43" s="228">
        <v>2.2000000000000002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22">
        <v>0.30651</v>
      </c>
      <c r="O43" s="222">
        <f>ROUND(E43*N43,5)</f>
        <v>0.67432000000000003</v>
      </c>
      <c r="P43" s="222">
        <v>0</v>
      </c>
      <c r="Q43" s="222">
        <f>ROUND(E43*P43,5)</f>
        <v>0</v>
      </c>
      <c r="R43" s="222"/>
      <c r="S43" s="222"/>
      <c r="T43" s="223">
        <v>2.5000000000000001E-2</v>
      </c>
      <c r="U43" s="222">
        <f>ROUND(E43*T43,2)</f>
        <v>0.06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102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97</v>
      </c>
      <c r="B44" s="220" t="s">
        <v>64</v>
      </c>
      <c r="C44" s="265" t="s">
        <v>65</v>
      </c>
      <c r="D44" s="225"/>
      <c r="E44" s="230"/>
      <c r="F44" s="233"/>
      <c r="G44" s="233">
        <f>SUMIF(AE45:AE51,"&lt;&gt;NOR",G45:G51)</f>
        <v>0</v>
      </c>
      <c r="H44" s="233"/>
      <c r="I44" s="233">
        <f>SUM(I45:I51)</f>
        <v>0</v>
      </c>
      <c r="J44" s="233"/>
      <c r="K44" s="233">
        <f>SUM(K45:K51)</f>
        <v>0</v>
      </c>
      <c r="L44" s="233"/>
      <c r="M44" s="233">
        <f>SUM(M45:M51)</f>
        <v>0</v>
      </c>
      <c r="N44" s="226"/>
      <c r="O44" s="226">
        <f>SUM(O45:O51)</f>
        <v>25.731120000000001</v>
      </c>
      <c r="P44" s="226"/>
      <c r="Q44" s="226">
        <f>SUM(Q45:Q51)</f>
        <v>0</v>
      </c>
      <c r="R44" s="226"/>
      <c r="S44" s="226"/>
      <c r="T44" s="227"/>
      <c r="U44" s="226">
        <f>SUM(U45:U51)</f>
        <v>21.51</v>
      </c>
      <c r="AE44" t="s">
        <v>98</v>
      </c>
    </row>
    <row r="45" spans="1:60" outlineLevel="1" x14ac:dyDescent="0.2">
      <c r="A45" s="213">
        <v>17</v>
      </c>
      <c r="B45" s="219" t="s">
        <v>153</v>
      </c>
      <c r="C45" s="263" t="s">
        <v>154</v>
      </c>
      <c r="D45" s="221" t="s">
        <v>155</v>
      </c>
      <c r="E45" s="228">
        <v>8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3.6999999999999998E-2</v>
      </c>
      <c r="U45" s="222">
        <f>ROUND(E45*T45,2)</f>
        <v>0.3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102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4" t="s">
        <v>156</v>
      </c>
      <c r="D46" s="224"/>
      <c r="E46" s="229">
        <v>8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104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13">
        <v>18</v>
      </c>
      <c r="B47" s="219" t="s">
        <v>157</v>
      </c>
      <c r="C47" s="263" t="s">
        <v>158</v>
      </c>
      <c r="D47" s="221" t="s">
        <v>155</v>
      </c>
      <c r="E47" s="228">
        <v>151.52000000000001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22">
        <v>0.12472</v>
      </c>
      <c r="O47" s="222">
        <f>ROUND(E47*N47,5)</f>
        <v>18.897570000000002</v>
      </c>
      <c r="P47" s="222">
        <v>0</v>
      </c>
      <c r="Q47" s="222">
        <f>ROUND(E47*P47,5)</f>
        <v>0</v>
      </c>
      <c r="R47" s="222"/>
      <c r="S47" s="222"/>
      <c r="T47" s="223">
        <v>0.14000000000000001</v>
      </c>
      <c r="U47" s="222">
        <f>ROUND(E47*T47,2)</f>
        <v>21.21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102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13"/>
      <c r="B48" s="219"/>
      <c r="C48" s="264" t="s">
        <v>159</v>
      </c>
      <c r="D48" s="224"/>
      <c r="E48" s="229">
        <v>136.32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104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4" t="s">
        <v>160</v>
      </c>
      <c r="D49" s="224"/>
      <c r="E49" s="229">
        <v>15.2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104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19</v>
      </c>
      <c r="B50" s="219" t="s">
        <v>161</v>
      </c>
      <c r="C50" s="263" t="s">
        <v>162</v>
      </c>
      <c r="D50" s="221" t="s">
        <v>149</v>
      </c>
      <c r="E50" s="228">
        <v>310.61599999999999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22">
        <v>2.1999999999999999E-2</v>
      </c>
      <c r="O50" s="222">
        <f>ROUND(E50*N50,5)</f>
        <v>6.8335499999999998</v>
      </c>
      <c r="P50" s="222">
        <v>0</v>
      </c>
      <c r="Q50" s="222">
        <f>ROUND(E50*P50,5)</f>
        <v>0</v>
      </c>
      <c r="R50" s="222"/>
      <c r="S50" s="222"/>
      <c r="T50" s="223">
        <v>0</v>
      </c>
      <c r="U50" s="222">
        <f>ROUND(E50*T50,2)</f>
        <v>0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131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4" t="s">
        <v>163</v>
      </c>
      <c r="D51" s="224"/>
      <c r="E51" s="229">
        <v>310.61599999999999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104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14" t="s">
        <v>97</v>
      </c>
      <c r="B52" s="220" t="s">
        <v>66</v>
      </c>
      <c r="C52" s="265" t="s">
        <v>67</v>
      </c>
      <c r="D52" s="225"/>
      <c r="E52" s="230"/>
      <c r="F52" s="233"/>
      <c r="G52" s="233">
        <f>SUMIF(AE53:AE56,"&lt;&gt;NOR",G53:G56)</f>
        <v>0</v>
      </c>
      <c r="H52" s="233"/>
      <c r="I52" s="233">
        <f>SUM(I53:I56)</f>
        <v>0</v>
      </c>
      <c r="J52" s="233"/>
      <c r="K52" s="233">
        <f>SUM(K53:K56)</f>
        <v>0</v>
      </c>
      <c r="L52" s="233"/>
      <c r="M52" s="233">
        <f>SUM(M53:M56)</f>
        <v>0</v>
      </c>
      <c r="N52" s="226"/>
      <c r="O52" s="226">
        <f>SUM(O53:O56)</f>
        <v>0</v>
      </c>
      <c r="P52" s="226"/>
      <c r="Q52" s="226">
        <f>SUM(Q53:Q56)</f>
        <v>0</v>
      </c>
      <c r="R52" s="226"/>
      <c r="S52" s="226"/>
      <c r="T52" s="227"/>
      <c r="U52" s="226">
        <f>SUM(U53:U56)</f>
        <v>33.979999999999997</v>
      </c>
      <c r="AE52" t="s">
        <v>98</v>
      </c>
    </row>
    <row r="53" spans="1:60" outlineLevel="1" x14ac:dyDescent="0.2">
      <c r="A53" s="213">
        <v>20</v>
      </c>
      <c r="B53" s="219" t="s">
        <v>164</v>
      </c>
      <c r="C53" s="263" t="s">
        <v>165</v>
      </c>
      <c r="D53" s="221" t="s">
        <v>124</v>
      </c>
      <c r="E53" s="228">
        <v>49.39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0.68799999999999994</v>
      </c>
      <c r="U53" s="222">
        <f>ROUND(E53*T53,2)</f>
        <v>33.979999999999997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102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21</v>
      </c>
      <c r="B54" s="219" t="s">
        <v>166</v>
      </c>
      <c r="C54" s="263" t="s">
        <v>167</v>
      </c>
      <c r="D54" s="221" t="s">
        <v>124</v>
      </c>
      <c r="E54" s="228">
        <v>345.73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0</v>
      </c>
      <c r="U54" s="222">
        <f>ROUND(E54*T54,2)</f>
        <v>0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102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/>
      <c r="B55" s="219"/>
      <c r="C55" s="264" t="s">
        <v>168</v>
      </c>
      <c r="D55" s="224"/>
      <c r="E55" s="229">
        <v>345.73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104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22</v>
      </c>
      <c r="B56" s="219" t="s">
        <v>169</v>
      </c>
      <c r="C56" s="263" t="s">
        <v>170</v>
      </c>
      <c r="D56" s="221" t="s">
        <v>124</v>
      </c>
      <c r="E56" s="228">
        <v>49.39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22">
        <v>0</v>
      </c>
      <c r="O56" s="222">
        <f>ROUND(E56*N56,5)</f>
        <v>0</v>
      </c>
      <c r="P56" s="222">
        <v>0</v>
      </c>
      <c r="Q56" s="222">
        <f>ROUND(E56*P56,5)</f>
        <v>0</v>
      </c>
      <c r="R56" s="222"/>
      <c r="S56" s="222"/>
      <c r="T56" s="223">
        <v>0</v>
      </c>
      <c r="U56" s="222">
        <f>ROUND(E56*T56,2)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102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97</v>
      </c>
      <c r="B57" s="220" t="s">
        <v>68</v>
      </c>
      <c r="C57" s="265" t="s">
        <v>69</v>
      </c>
      <c r="D57" s="225"/>
      <c r="E57" s="230"/>
      <c r="F57" s="233"/>
      <c r="G57" s="233">
        <f>SUMIF(AE58:AE61,"&lt;&gt;NOR",G58:G61)</f>
        <v>0</v>
      </c>
      <c r="H57" s="233"/>
      <c r="I57" s="233">
        <f>SUM(I58:I61)</f>
        <v>0</v>
      </c>
      <c r="J57" s="233"/>
      <c r="K57" s="233">
        <f>SUM(K58:K61)</f>
        <v>0</v>
      </c>
      <c r="L57" s="233"/>
      <c r="M57" s="233">
        <f>SUM(M58:M61)</f>
        <v>0</v>
      </c>
      <c r="N57" s="226"/>
      <c r="O57" s="226">
        <f>SUM(O58:O61)</f>
        <v>0</v>
      </c>
      <c r="P57" s="226"/>
      <c r="Q57" s="226">
        <f>SUM(Q58:Q61)</f>
        <v>0</v>
      </c>
      <c r="R57" s="226"/>
      <c r="S57" s="226"/>
      <c r="T57" s="227"/>
      <c r="U57" s="226">
        <f>SUM(U58:U61)</f>
        <v>0</v>
      </c>
      <c r="AE57" t="s">
        <v>98</v>
      </c>
    </row>
    <row r="58" spans="1:60" outlineLevel="1" x14ac:dyDescent="0.2">
      <c r="A58" s="213">
        <v>23</v>
      </c>
      <c r="B58" s="219" t="s">
        <v>171</v>
      </c>
      <c r="C58" s="263" t="s">
        <v>172</v>
      </c>
      <c r="D58" s="221" t="s">
        <v>124</v>
      </c>
      <c r="E58" s="228">
        <v>154.37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</v>
      </c>
      <c r="U58" s="222">
        <f>ROUND(E58*T58,2)</f>
        <v>0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102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/>
      <c r="B59" s="219"/>
      <c r="C59" s="264" t="s">
        <v>173</v>
      </c>
      <c r="D59" s="224"/>
      <c r="E59" s="229">
        <v>154.37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104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24</v>
      </c>
      <c r="B60" s="219" t="s">
        <v>174</v>
      </c>
      <c r="C60" s="263" t="s">
        <v>175</v>
      </c>
      <c r="D60" s="221" t="s">
        <v>124</v>
      </c>
      <c r="E60" s="228">
        <v>617.48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0</v>
      </c>
      <c r="U60" s="222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102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2"/>
      <c r="B61" s="243"/>
      <c r="C61" s="266" t="s">
        <v>176</v>
      </c>
      <c r="D61" s="244"/>
      <c r="E61" s="245">
        <v>617.48</v>
      </c>
      <c r="F61" s="246"/>
      <c r="G61" s="246"/>
      <c r="H61" s="246"/>
      <c r="I61" s="246"/>
      <c r="J61" s="246"/>
      <c r="K61" s="246"/>
      <c r="L61" s="246"/>
      <c r="M61" s="246"/>
      <c r="N61" s="247"/>
      <c r="O61" s="247"/>
      <c r="P61" s="247"/>
      <c r="Q61" s="247"/>
      <c r="R61" s="247"/>
      <c r="S61" s="247"/>
      <c r="T61" s="248"/>
      <c r="U61" s="247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104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6"/>
      <c r="B62" s="7" t="s">
        <v>177</v>
      </c>
      <c r="C62" s="267" t="s">
        <v>177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v>0</v>
      </c>
      <c r="AD62">
        <v>21</v>
      </c>
    </row>
    <row r="63" spans="1:60" x14ac:dyDescent="0.2">
      <c r="A63" s="249"/>
      <c r="B63" s="250">
        <v>26</v>
      </c>
      <c r="C63" s="268" t="s">
        <v>177</v>
      </c>
      <c r="D63" s="251"/>
      <c r="E63" s="251"/>
      <c r="F63" s="251"/>
      <c r="G63" s="262">
        <f>G8+G27+G44+G52+G57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f>SUMIF(L7:L61,AC62,G7:G61)</f>
        <v>0</v>
      </c>
      <c r="AD63">
        <f>SUMIF(L7:L61,AD62,G7:G61)</f>
        <v>0</v>
      </c>
      <c r="AE63" t="s">
        <v>178</v>
      </c>
    </row>
    <row r="64" spans="1:60" x14ac:dyDescent="0.2">
      <c r="A64" s="6"/>
      <c r="B64" s="7" t="s">
        <v>177</v>
      </c>
      <c r="C64" s="267" t="s">
        <v>177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6"/>
      <c r="B65" s="7" t="s">
        <v>177</v>
      </c>
      <c r="C65" s="267" t="s">
        <v>177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52">
        <v>33</v>
      </c>
      <c r="B66" s="252"/>
      <c r="C66" s="26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53"/>
      <c r="B67" s="254"/>
      <c r="C67" s="270"/>
      <c r="D67" s="254"/>
      <c r="E67" s="254"/>
      <c r="F67" s="254"/>
      <c r="G67" s="25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E67" t="s">
        <v>179</v>
      </c>
    </row>
    <row r="68" spans="1:31" x14ac:dyDescent="0.2">
      <c r="A68" s="256"/>
      <c r="B68" s="257"/>
      <c r="C68" s="271"/>
      <c r="D68" s="257"/>
      <c r="E68" s="257"/>
      <c r="F68" s="257"/>
      <c r="G68" s="25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6"/>
      <c r="B69" s="257"/>
      <c r="C69" s="271"/>
      <c r="D69" s="257"/>
      <c r="E69" s="257"/>
      <c r="F69" s="257"/>
      <c r="G69" s="25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6"/>
      <c r="B70" s="257"/>
      <c r="C70" s="271"/>
      <c r="D70" s="257"/>
      <c r="E70" s="257"/>
      <c r="F70" s="257"/>
      <c r="G70" s="25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59"/>
      <c r="B71" s="260"/>
      <c r="C71" s="272"/>
      <c r="D71" s="260"/>
      <c r="E71" s="260"/>
      <c r="F71" s="260"/>
      <c r="G71" s="2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6"/>
      <c r="B72" s="7" t="s">
        <v>177</v>
      </c>
      <c r="C72" s="267" t="s">
        <v>177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C73" s="273"/>
      <c r="AE73" t="s">
        <v>180</v>
      </c>
    </row>
  </sheetData>
  <mergeCells count="6">
    <mergeCell ref="A1:G1"/>
    <mergeCell ref="C2:G2"/>
    <mergeCell ref="C3:G3"/>
    <mergeCell ref="C4:G4"/>
    <mergeCell ref="A66:C66"/>
    <mergeCell ref="A67:G7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2018-01-23T11:58:50Z</dcterms:modified>
</cp:coreProperties>
</file>