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bookViews>
    <workbookView xWindow="0" yWindow="0" windowWidth="23040" windowHeight="8955" tabRatio="787" activeTab="2"/>
  </bookViews>
  <sheets>
    <sheet name="Souhrn" sheetId="21" r:id="rId1"/>
    <sheet name="VON" sheetId="20" r:id="rId2"/>
    <sheet name="SO_101" sheetId="23" r:id="rId3"/>
    <sheet name="SO_401" sheetId="24" r:id="rId4"/>
    <sheet name="SO_801" sheetId="39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CENA__" localSheetId="0">#REF!</definedName>
    <definedName name="__CENA__">#REF!</definedName>
    <definedName name="__MAIN__" localSheetId="0">#REF!</definedName>
    <definedName name="__MAIN__">#REF!</definedName>
    <definedName name="__MAIN2__" localSheetId="2">#REF!</definedName>
    <definedName name="__MAIN2__" localSheetId="3">#REF!</definedName>
    <definedName name="__MAIN2__" localSheetId="0">#REF!</definedName>
    <definedName name="__MAIN2__">#REF!</definedName>
    <definedName name="__MAIN3__" localSheetId="0">#REF!</definedName>
    <definedName name="__MAIN3__">#REF!</definedName>
    <definedName name="__SAZBA__" localSheetId="2">#REF!</definedName>
    <definedName name="__SAZBA__" localSheetId="3">#REF!</definedName>
    <definedName name="__SAZBA__" localSheetId="0">#REF!</definedName>
    <definedName name="__SAZBA__">#REF!</definedName>
    <definedName name="__T0__" localSheetId="0">#REF!</definedName>
    <definedName name="__T0__">#REF!</definedName>
    <definedName name="__T1__" localSheetId="0">#REF!</definedName>
    <definedName name="__T1__">#REF!</definedName>
    <definedName name="__T2__" localSheetId="0">#REF!</definedName>
    <definedName name="__T2__">#REF!</definedName>
    <definedName name="__T3__" localSheetId="2">#REF!</definedName>
    <definedName name="__T3__" localSheetId="3">#REF!</definedName>
    <definedName name="__T3__" localSheetId="0">#REF!</definedName>
    <definedName name="__T3__">#REF!</definedName>
    <definedName name="__T4__" localSheetId="2">#REF!</definedName>
    <definedName name="__T4__" localSheetId="3">#REF!</definedName>
    <definedName name="__T4__">#REF!</definedName>
    <definedName name="__TE0__" localSheetId="0">#REF!</definedName>
    <definedName name="__TE0__">#REF!</definedName>
    <definedName name="__TE1__" localSheetId="2">#REF!</definedName>
    <definedName name="__TE1__" localSheetId="3">#REF!</definedName>
    <definedName name="__TE1__" localSheetId="0">#REF!</definedName>
    <definedName name="__TE1__">#REF!</definedName>
    <definedName name="__TE2__" localSheetId="2">#REF!</definedName>
    <definedName name="__TE2__" localSheetId="3">#REF!</definedName>
    <definedName name="__TE2__" localSheetId="0">#REF!</definedName>
    <definedName name="__TE2__">#REF!</definedName>
    <definedName name="__TE3__" localSheetId="2">#REF!</definedName>
    <definedName name="__TE3__" localSheetId="3">#REF!</definedName>
    <definedName name="__TE3__">#REF!</definedName>
    <definedName name="__TR0__" localSheetId="2">#REF!</definedName>
    <definedName name="__TR0__" localSheetId="3">#REF!</definedName>
    <definedName name="__TR0__" localSheetId="0">#REF!</definedName>
    <definedName name="__TR0__">#REF!</definedName>
    <definedName name="__TR1__" localSheetId="2">#REF!</definedName>
    <definedName name="__TR1__" localSheetId="3">#REF!</definedName>
    <definedName name="__TR1__" localSheetId="0">#REF!</definedName>
    <definedName name="__TR1__">#REF!</definedName>
    <definedName name="__TR2__" localSheetId="2">#REF!</definedName>
    <definedName name="__TR2__" localSheetId="3">#REF!</definedName>
    <definedName name="__TR2__" localSheetId="0">#REF!</definedName>
    <definedName name="__TR2__">#REF!</definedName>
    <definedName name="_1info" localSheetId="0">#REF!</definedName>
    <definedName name="_2info">#REF!</definedName>
    <definedName name="_3_info_1" localSheetId="0">#REF!</definedName>
    <definedName name="_4_info_1">#REF!</definedName>
    <definedName name="_BPK1" localSheetId="2">#REF!</definedName>
    <definedName name="_BPK1" localSheetId="3">#REF!</definedName>
    <definedName name="_BPK1">#REF!</definedName>
    <definedName name="_BPK2" localSheetId="2">#REF!</definedName>
    <definedName name="_BPK2" localSheetId="3">#REF!</definedName>
    <definedName name="_BPK2">#REF!</definedName>
    <definedName name="_BPK3" localSheetId="2">#REF!</definedName>
    <definedName name="_BPK3" localSheetId="3">#REF!</definedName>
    <definedName name="_BPK3">#REF!</definedName>
    <definedName name="_info" localSheetId="0">#REF!</definedName>
    <definedName name="_info">#REF!</definedName>
    <definedName name="_T1" localSheetId="0">#REF!</definedName>
    <definedName name="_T1">#REF!</definedName>
    <definedName name="a" localSheetId="2">#REF!</definedName>
    <definedName name="a" localSheetId="3">#REF!</definedName>
    <definedName name="a">#REF!</definedName>
    <definedName name="AL_obvodový_plášť" localSheetId="2">#REF!</definedName>
    <definedName name="AL_obvodový_plášť" localSheetId="3">#REF!</definedName>
    <definedName name="AL_obvodový_plášť">#REF!</definedName>
    <definedName name="ats" localSheetId="2">#REF!</definedName>
    <definedName name="ats" localSheetId="3">#REF!</definedName>
    <definedName name="ats" localSheetId="0">#REF!</definedName>
    <definedName name="ats">#REF!</definedName>
    <definedName name="b_10" localSheetId="2">#REF!</definedName>
    <definedName name="b_10" localSheetId="3">#REF!</definedName>
    <definedName name="b_10" localSheetId="0">#REF!</definedName>
    <definedName name="b_10">#REF!</definedName>
    <definedName name="b_25" localSheetId="2">#REF!</definedName>
    <definedName name="b_25" localSheetId="3">#REF!</definedName>
    <definedName name="b_25" localSheetId="0">#REF!</definedName>
    <definedName name="b_25">#REF!</definedName>
    <definedName name="b_30" localSheetId="2">#REF!</definedName>
    <definedName name="b_30" localSheetId="3">#REF!</definedName>
    <definedName name="b_30" localSheetId="0">#REF!</definedName>
    <definedName name="b_30">#REF!</definedName>
    <definedName name="b_35" localSheetId="2">#REF!</definedName>
    <definedName name="b_35" localSheetId="3">#REF!</definedName>
    <definedName name="b_35" localSheetId="0">#REF!</definedName>
    <definedName name="b_35">#REF!</definedName>
    <definedName name="b_40" localSheetId="2">#REF!</definedName>
    <definedName name="b_40" localSheetId="3">#REF!</definedName>
    <definedName name="b_40" localSheetId="0">#REF!</definedName>
    <definedName name="b_40">#REF!</definedName>
    <definedName name="b_50" localSheetId="2">#REF!</definedName>
    <definedName name="b_50" localSheetId="3">#REF!</definedName>
    <definedName name="b_50" localSheetId="0">#REF!</definedName>
    <definedName name="b_50">#REF!</definedName>
    <definedName name="b_60" localSheetId="2">#REF!</definedName>
    <definedName name="b_60" localSheetId="3">#REF!</definedName>
    <definedName name="b_60" localSheetId="0">#REF!</definedName>
    <definedName name="b_60">#REF!</definedName>
    <definedName name="be_be" localSheetId="2">#REF!</definedName>
    <definedName name="be_be" localSheetId="3">#REF!</definedName>
    <definedName name="be_be" localSheetId="0">#REF!</definedName>
    <definedName name="be_be">#REF!</definedName>
    <definedName name="be_pf" localSheetId="2">#REF!</definedName>
    <definedName name="be_pf" localSheetId="3">#REF!</definedName>
    <definedName name="be_pf" localSheetId="0">#REF!</definedName>
    <definedName name="be_pf">#REF!</definedName>
    <definedName name="be_sc" localSheetId="2">#REF!</definedName>
    <definedName name="be_sc" localSheetId="3">#REF!</definedName>
    <definedName name="be_sc" localSheetId="0">#REF!</definedName>
    <definedName name="be_sc">#REF!</definedName>
    <definedName name="be_sch" localSheetId="2">#REF!</definedName>
    <definedName name="be_sch" localSheetId="3">#REF!</definedName>
    <definedName name="be_sch" localSheetId="0">#REF!</definedName>
    <definedName name="be_sch">#REF!</definedName>
    <definedName name="be_so" localSheetId="2">#REF!</definedName>
    <definedName name="be_so" localSheetId="3">#REF!</definedName>
    <definedName name="be_so" localSheetId="0">#REF!</definedName>
    <definedName name="be_so">#REF!</definedName>
    <definedName name="be_sp" localSheetId="2">#REF!</definedName>
    <definedName name="be_sp" localSheetId="3">#REF!</definedName>
    <definedName name="be_sp" localSheetId="0">#REF!</definedName>
    <definedName name="be_sp">#REF!</definedName>
    <definedName name="be_st" localSheetId="2">#REF!</definedName>
    <definedName name="be_st" localSheetId="3">#REF!</definedName>
    <definedName name="be_st" localSheetId="0">#REF!</definedName>
    <definedName name="be_st">#REF!</definedName>
    <definedName name="CC" localSheetId="0">#REF!</definedName>
    <definedName name="CC">#REF!</definedName>
    <definedName name="CC_12" localSheetId="0">#REF!</definedName>
    <definedName name="CC_12">#REF!</definedName>
    <definedName name="CC_34" localSheetId="0">#REF!</definedName>
    <definedName name="CC_34">#REF!</definedName>
    <definedName name="CC_50" localSheetId="0">#REF!</definedName>
    <definedName name="CC_50">#REF!</definedName>
    <definedName name="Cena" localSheetId="0">#REF!</definedName>
    <definedName name="Cena">#REF!</definedName>
    <definedName name="Cena_2" localSheetId="0">#REF!</definedName>
    <definedName name="Cena_2">#REF!</definedName>
    <definedName name="Cena_dokumentace" localSheetId="0">#REF!</definedName>
    <definedName name="Cena_dokumentace">#REF!</definedName>
    <definedName name="Cena1" localSheetId="0">#REF!</definedName>
    <definedName name="Cena1">#REF!</definedName>
    <definedName name="Cena1_2" localSheetId="0">#REF!</definedName>
    <definedName name="Cena1_2">#REF!</definedName>
    <definedName name="Cena2" localSheetId="0">#REF!</definedName>
    <definedName name="Cena2">#REF!</definedName>
    <definedName name="Cena2_2" localSheetId="0">#REF!</definedName>
    <definedName name="Cena2_2">#REF!</definedName>
    <definedName name="Cena3" localSheetId="0">#REF!</definedName>
    <definedName name="Cena3">#REF!</definedName>
    <definedName name="Cena3_2" localSheetId="0">#REF!</definedName>
    <definedName name="Cena3_2">#REF!</definedName>
    <definedName name="Cena4" localSheetId="0">#REF!</definedName>
    <definedName name="Cena4">#REF!</definedName>
    <definedName name="Cena4_2" localSheetId="0">#REF!</definedName>
    <definedName name="Cena4_2">#REF!</definedName>
    <definedName name="Cena5" localSheetId="0">#REF!</definedName>
    <definedName name="Cena5">#REF!</definedName>
    <definedName name="Cena5_2" localSheetId="0">#REF!</definedName>
    <definedName name="Cena5_2">#REF!</definedName>
    <definedName name="Cena6" localSheetId="0">#REF!</definedName>
    <definedName name="Cena6">#REF!</definedName>
    <definedName name="Cena6_2" localSheetId="0">#REF!</definedName>
    <definedName name="Cena6_2">#REF!</definedName>
    <definedName name="Cena7" localSheetId="0">#REF!</definedName>
    <definedName name="Cena7">#REF!</definedName>
    <definedName name="Cena7_2" localSheetId="0">#REF!</definedName>
    <definedName name="Cena7_2">#REF!</definedName>
    <definedName name="Cena8" localSheetId="0">#REF!</definedName>
    <definedName name="Cena8">#REF!</definedName>
    <definedName name="Cena8_2" localSheetId="0">#REF!</definedName>
    <definedName name="Cena8_2">#REF!</definedName>
    <definedName name="cisloobjektu">#REF!</definedName>
    <definedName name="cislostavby">#REF!</definedName>
    <definedName name="d" localSheetId="2">#REF!</definedName>
    <definedName name="d" localSheetId="3">#REF!</definedName>
    <definedName name="D" localSheetId="0">#REF!</definedName>
    <definedName name="d">#REF!</definedName>
    <definedName name="Datum" localSheetId="2">#REF!</definedName>
    <definedName name="Datum" localSheetId="3">#REF!</definedName>
    <definedName name="Datum">#REF!</definedName>
    <definedName name="Datum_2" localSheetId="2">#REF!</definedName>
    <definedName name="Datum_2" localSheetId="3">#REF!</definedName>
    <definedName name="Datum_2">#REF!</definedName>
    <definedName name="dem" localSheetId="2">#REF!</definedName>
    <definedName name="dem" localSheetId="3">#REF!</definedName>
    <definedName name="dem" localSheetId="0">#REF!</definedName>
    <definedName name="dem">#REF!</definedName>
    <definedName name="Dil">#REF!</definedName>
    <definedName name="Dispečink" localSheetId="2">#REF!</definedName>
    <definedName name="Dispečink" localSheetId="3">#REF!</definedName>
    <definedName name="Dispečink">#REF!</definedName>
    <definedName name="Dispečink_2" localSheetId="2">#REF!</definedName>
    <definedName name="Dispečink_2" localSheetId="3">#REF!</definedName>
    <definedName name="Dispečink_2">#REF!</definedName>
    <definedName name="DO" localSheetId="0">#REF!</definedName>
    <definedName name="DO">#REF!</definedName>
    <definedName name="DO_12" localSheetId="0">#REF!</definedName>
    <definedName name="DO_12">#REF!</definedName>
    <definedName name="DO_34" localSheetId="0">#REF!</definedName>
    <definedName name="DO_34">#REF!</definedName>
    <definedName name="DO_50" localSheetId="0">#REF!</definedName>
    <definedName name="DO_50">#REF!</definedName>
    <definedName name="DOD" localSheetId="0">#REF!</definedName>
    <definedName name="DOD">#REF!</definedName>
    <definedName name="DOD_12" localSheetId="0">#REF!</definedName>
    <definedName name="DOD_12">#REF!</definedName>
    <definedName name="DOD_34" localSheetId="0">#REF!</definedName>
    <definedName name="DOD_34">#REF!</definedName>
    <definedName name="DOD_50" localSheetId="0">#REF!</definedName>
    <definedName name="DOD_50">#REF!</definedName>
    <definedName name="Dodavka">#REF!</definedName>
    <definedName name="Dodavka0" localSheetId="2">#REF!</definedName>
    <definedName name="Dodavka0" localSheetId="3">#REF!</definedName>
    <definedName name="Dodavka0">#REF!</definedName>
    <definedName name="DPJ" localSheetId="0">#REF!</definedName>
    <definedName name="DPJ">#REF!</definedName>
    <definedName name="DPJ_12" localSheetId="0">#REF!</definedName>
    <definedName name="DPJ_12">#REF!</definedName>
    <definedName name="DPJ_34" localSheetId="0">#REF!</definedName>
    <definedName name="DPJ_34">#REF!</definedName>
    <definedName name="DPJ_50" localSheetId="0">#REF!</definedName>
    <definedName name="DPJ_50">#REF!</definedName>
    <definedName name="Est_copy_první" localSheetId="0">#REF!</definedName>
    <definedName name="Est_copy_první">#REF!</definedName>
    <definedName name="Est_poslední" localSheetId="0">#REF!</definedName>
    <definedName name="Est_poslední">#REF!</definedName>
    <definedName name="Est_první" localSheetId="0">#REF!</definedName>
    <definedName name="Est_první">#REF!</definedName>
    <definedName name="eur" localSheetId="2">#REF!</definedName>
    <definedName name="eur" localSheetId="3">#REF!</definedName>
    <definedName name="eur" localSheetId="0">#REF!</definedName>
    <definedName name="eur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2_1" localSheetId="0">#REF!</definedName>
    <definedName name="Excel_BuiltIn_Print_Area_2_1">#REF!</definedName>
    <definedName name="Excel_BuiltIn_Print_Area_3_1" localSheetId="2">#REF!</definedName>
    <definedName name="Excel_BuiltIn_Print_Area_3_1" localSheetId="3">#REF!</definedName>
    <definedName name="Excel_BuiltIn_Print_Area_3_1" localSheetId="0">#REF!</definedName>
    <definedName name="Excel_BuiltIn_Print_Area_3_1">#REF!</definedName>
    <definedName name="fakt" localSheetId="2">#REF!</definedName>
    <definedName name="fakt" localSheetId="3">#REF!</definedName>
    <definedName name="fakt">#REF!</definedName>
    <definedName name="gbp" localSheetId="2">#REF!</definedName>
    <definedName name="gbp" localSheetId="3">#REF!</definedName>
    <definedName name="gbp" localSheetId="0">#REF!</definedName>
    <definedName name="gbp">#REF!</definedName>
    <definedName name="Hlavička" localSheetId="2">#REF!</definedName>
    <definedName name="Hlavička" localSheetId="3">#REF!</definedName>
    <definedName name="Hlavička">#REF!</definedName>
    <definedName name="Hlavička_2" localSheetId="2">#REF!</definedName>
    <definedName name="Hlavička_2" localSheetId="3">#REF!</definedName>
    <definedName name="Hlavička_2">#REF!</definedName>
    <definedName name="HSV">#REF!</definedName>
    <definedName name="HSV0" localSheetId="2">#REF!</definedName>
    <definedName name="HSV0" localSheetId="3">#REF!</definedName>
    <definedName name="HSV0">#REF!</definedName>
    <definedName name="HZS">#REF!</definedName>
    <definedName name="HZS0" localSheetId="2">#REF!</definedName>
    <definedName name="HZS0" localSheetId="3">#REF!</definedName>
    <definedName name="HZS0">#REF!</definedName>
    <definedName name="chf" localSheetId="2">#REF!</definedName>
    <definedName name="chf" localSheetId="3">#REF!</definedName>
    <definedName name="chf" localSheetId="0">#REF!</definedName>
    <definedName name="chf">#REF!</definedName>
    <definedName name="Integr_poslední" localSheetId="0">#REF!</definedName>
    <definedName name="Integr_poslední">#REF!</definedName>
    <definedName name="Izolace_akustické" localSheetId="2">#REF!</definedName>
    <definedName name="Izolace_akustické" localSheetId="3">#REF!</definedName>
    <definedName name="Izolace_akustické">#REF!</definedName>
    <definedName name="Izolace_proti_vodě" localSheetId="2">#REF!</definedName>
    <definedName name="Izolace_proti_vodě" localSheetId="3">#REF!</definedName>
    <definedName name="Izolace_proti_vodě">#REF!</definedName>
    <definedName name="JKSO">#REF!</definedName>
    <definedName name="k_6_ko" localSheetId="2">#REF!</definedName>
    <definedName name="k_6_ko" localSheetId="3">#REF!</definedName>
    <definedName name="k_6_ko" localSheetId="0">#REF!</definedName>
    <definedName name="k_6_ko">#REF!</definedName>
    <definedName name="k_6_sz" localSheetId="2">#REF!</definedName>
    <definedName name="k_6_sz" localSheetId="3">#REF!</definedName>
    <definedName name="k_6_sz" localSheetId="0">#REF!</definedName>
    <definedName name="k_6_sz">#REF!</definedName>
    <definedName name="k_8_ko" localSheetId="2">#REF!</definedName>
    <definedName name="k_8_ko" localSheetId="3">#REF!</definedName>
    <definedName name="k_8_ko" localSheetId="0">#REF!</definedName>
    <definedName name="k_8_ko">#REF!</definedName>
    <definedName name="k_8_sz" localSheetId="2">#REF!</definedName>
    <definedName name="k_8_sz" localSheetId="3">#REF!</definedName>
    <definedName name="k_8_sz" localSheetId="0">#REF!</definedName>
    <definedName name="k_8_sz">#REF!</definedName>
    <definedName name="Kod" localSheetId="0">#REF!</definedName>
    <definedName name="Kod">#REF!</definedName>
    <definedName name="Kod_2" localSheetId="0">#REF!</definedName>
    <definedName name="Kod_2">#REF!</definedName>
    <definedName name="Komunikace" localSheetId="2">#REF!</definedName>
    <definedName name="Komunikace" localSheetId="3">#REF!</definedName>
    <definedName name="Komunikace">#REF!</definedName>
    <definedName name="Konstrukce_klempířské" localSheetId="2">#REF!</definedName>
    <definedName name="Konstrukce_klempířské" localSheetId="3">#REF!</definedName>
    <definedName name="Konstrukce_klempířské">#REF!</definedName>
    <definedName name="Konstrukce_tesařské" localSheetId="2">#REF!</definedName>
    <definedName name="Konstrukce_tesařské" localSheetId="3">#REF!</definedName>
    <definedName name="Konstrukce_tesařské">#REF!</definedName>
    <definedName name="Konstrukce_truhlářské" localSheetId="2">#REF!</definedName>
    <definedName name="Konstrukce_truhlářské" localSheetId="3">#REF!</definedName>
    <definedName name="Konstrukce_truhlářské">#REF!</definedName>
    <definedName name="Kovové_stavební_doplňkové_konstrukce" localSheetId="2">#REF!</definedName>
    <definedName name="Kovové_stavební_doplňkové_konstrukce" localSheetId="3">#REF!</definedName>
    <definedName name="Kovové_stavební_doplňkové_konstrukce">#REF!</definedName>
    <definedName name="kr_15" localSheetId="2">#REF!</definedName>
    <definedName name="kr_15" localSheetId="3">#REF!</definedName>
    <definedName name="kr_15" localSheetId="0">#REF!</definedName>
    <definedName name="kr_15">#REF!</definedName>
    <definedName name="kr_15_ła" localSheetId="2">#REF!</definedName>
    <definedName name="kr_15_ła" localSheetId="3">#REF!</definedName>
    <definedName name="kr_15_ła" localSheetId="0">#REF!</definedName>
    <definedName name="kr_15_ła">#REF!</definedName>
    <definedName name="KSDK" localSheetId="2">#REF!</definedName>
    <definedName name="KSDK" localSheetId="3">#REF!</definedName>
    <definedName name="KSDK">#REF!</definedName>
    <definedName name="la" localSheetId="2">#REF!</definedName>
    <definedName name="la" localSheetId="3">#REF!</definedName>
    <definedName name="la" localSheetId="0">#REF!</definedName>
    <definedName name="la">#REF!</definedName>
    <definedName name="Malby__tapety__nátěry__nástřiky" localSheetId="2">#REF!</definedName>
    <definedName name="Malby__tapety__nátěry__nástřiky" localSheetId="3">#REF!</definedName>
    <definedName name="Malby__tapety__nátěry__nástřiky">#REF!</definedName>
    <definedName name="MJ" localSheetId="0">#REF!</definedName>
    <definedName name="MJ">#REF!</definedName>
    <definedName name="MJ_12" localSheetId="0">#REF!</definedName>
    <definedName name="MJ_12">#REF!</definedName>
    <definedName name="MJ_34" localSheetId="0">#REF!</definedName>
    <definedName name="MJ_34">#REF!</definedName>
    <definedName name="MJ_50" localSheetId="0">#REF!</definedName>
    <definedName name="MJ_50">#REF!</definedName>
    <definedName name="MO" localSheetId="0">#REF!</definedName>
    <definedName name="MO">#REF!</definedName>
    <definedName name="MO_12" localSheetId="0">#REF!</definedName>
    <definedName name="MO_12">#REF!</definedName>
    <definedName name="MO_34" localSheetId="0">#REF!</definedName>
    <definedName name="MO_34">#REF!</definedName>
    <definedName name="MO_50" localSheetId="0">#REF!</definedName>
    <definedName name="MO_50">#REF!</definedName>
    <definedName name="MONT" localSheetId="0">#REF!</definedName>
    <definedName name="MONT">#REF!</definedName>
    <definedName name="MONT_12" localSheetId="0">#REF!</definedName>
    <definedName name="MONT_12">#REF!</definedName>
    <definedName name="MONT_34" localSheetId="0">#REF!</definedName>
    <definedName name="MONT_34">#REF!</definedName>
    <definedName name="MONT_50" localSheetId="0">#REF!</definedName>
    <definedName name="MONT_50">#REF!</definedName>
    <definedName name="Montaz0" localSheetId="2">#REF!</definedName>
    <definedName name="Montaz0" localSheetId="3">#REF!</definedName>
    <definedName name="Montaz0">#REF!</definedName>
    <definedName name="NazevDilu">#REF!</definedName>
    <definedName name="nazevobjektu">#REF!</definedName>
    <definedName name="nazevstavby">#REF!</definedName>
    <definedName name="ob_8_30" localSheetId="2">#REF!</definedName>
    <definedName name="ob_8_30" localSheetId="3">#REF!</definedName>
    <definedName name="ob_8_30" localSheetId="0">#REF!</definedName>
    <definedName name="ob_8_30">#REF!</definedName>
    <definedName name="Objednatel">#REF!</definedName>
    <definedName name="Obklady_keramické" localSheetId="2">#REF!</definedName>
    <definedName name="Obklady_keramické" localSheetId="3">#REF!</definedName>
    <definedName name="Obklady_keramické">#REF!</definedName>
    <definedName name="_xlnm.Print_Area" localSheetId="2">'SO_101'!$A$1:$L$64</definedName>
    <definedName name="_xlnm.Print_Area" localSheetId="3">'SO_401'!$A$1:$L$110</definedName>
    <definedName name="_xlnm.Print_Area" localSheetId="0">'Souhrn'!$B$1:$I$34</definedName>
    <definedName name="_xlnm.Print_Area" localSheetId="1">'VON'!$A$1:$H$24</definedName>
    <definedName name="OP" localSheetId="0">#REF!</definedName>
    <definedName name="OP">#REF!</definedName>
    <definedName name="OP_12" localSheetId="0">#REF!</definedName>
    <definedName name="OP_12">#REF!</definedName>
    <definedName name="OP_34" localSheetId="0">#REF!</definedName>
    <definedName name="OP_34">#REF!</definedName>
    <definedName name="OP_50" localSheetId="0">#REF!</definedName>
    <definedName name="OP_50">#REF!</definedName>
    <definedName name="Ostatní_výrobky" localSheetId="2">#REF!</definedName>
    <definedName name="Ostatní_výrobky" localSheetId="3">#REF!</definedName>
    <definedName name="Ostatní_výrobky">#REF!</definedName>
    <definedName name="Parametry" localSheetId="0">#REF!</definedName>
    <definedName name="Parametry">#REF!</definedName>
    <definedName name="pia" localSheetId="2">#REF!</definedName>
    <definedName name="pia" localSheetId="3">#REF!</definedName>
    <definedName name="pia" localSheetId="0">#REF!</definedName>
    <definedName name="pia">#REF!</definedName>
    <definedName name="PJ" localSheetId="0">#REF!</definedName>
    <definedName name="PJ">#REF!</definedName>
    <definedName name="PJ_12" localSheetId="0">#REF!</definedName>
    <definedName name="PJ_12">#REF!</definedName>
    <definedName name="PJ_34" localSheetId="0">#REF!</definedName>
    <definedName name="PJ_34">#REF!</definedName>
    <definedName name="PJ_50" localSheetId="0">#REF!</definedName>
    <definedName name="PJ_50">#REF!</definedName>
    <definedName name="pln" localSheetId="2">#REF!</definedName>
    <definedName name="pln" localSheetId="3">#REF!</definedName>
    <definedName name="pln" localSheetId="0">#REF!</definedName>
    <definedName name="pln">#REF!</definedName>
    <definedName name="PN" localSheetId="0">#REF!</definedName>
    <definedName name="PN">#REF!</definedName>
    <definedName name="PN_12" localSheetId="0">#REF!</definedName>
    <definedName name="PN_12">#REF!</definedName>
    <definedName name="PN_34" localSheetId="0">#REF!</definedName>
    <definedName name="PN_34">#REF!</definedName>
    <definedName name="PN_50" localSheetId="0">#REF!</definedName>
    <definedName name="PN_50">#REF!</definedName>
    <definedName name="PO" localSheetId="0">#REF!</definedName>
    <definedName name="PO">#REF!</definedName>
    <definedName name="PO_12" localSheetId="0">#REF!</definedName>
    <definedName name="PO_12">#REF!</definedName>
    <definedName name="PO_34" localSheetId="0">#REF!</definedName>
    <definedName name="PO_34">#REF!</definedName>
    <definedName name="PO_50" localSheetId="0">#REF!</definedName>
    <definedName name="PO_50">#REF!</definedName>
    <definedName name="PocetMJ">#REF!</definedName>
    <definedName name="Podhl" localSheetId="2">#REF!</definedName>
    <definedName name="Podhl" localSheetId="3">#REF!</definedName>
    <definedName name="Podhl">#REF!</definedName>
    <definedName name="Podhledy" localSheetId="2">#REF!</definedName>
    <definedName name="Podhledy" localSheetId="3">#REF!</definedName>
    <definedName name="Podhledy">#REF!</definedName>
    <definedName name="podw" localSheetId="2">#REF!</definedName>
    <definedName name="podw" localSheetId="3">#REF!</definedName>
    <definedName name="podw">#REF!</definedName>
    <definedName name="poslední" localSheetId="0">#REF!</definedName>
    <definedName name="poslední">#REF!</definedName>
    <definedName name="Poznamka">#REF!</definedName>
    <definedName name="Projektant">#REF!</definedName>
    <definedName name="Přehled" localSheetId="0">#REF!</definedName>
    <definedName name="Přehled">#REF!</definedName>
    <definedName name="Přehled_2" localSheetId="0">#REF!</definedName>
    <definedName name="Přehled_2">#REF!</definedName>
    <definedName name="PSV">#REF!</definedName>
    <definedName name="PSV0" localSheetId="2">#REF!</definedName>
    <definedName name="PSV0" localSheetId="3">#REF!</definedName>
    <definedName name="PSV0">#REF!</definedName>
    <definedName name="q" localSheetId="2">#REF!</definedName>
    <definedName name="q" localSheetId="3">#REF!</definedName>
    <definedName name="Q" localSheetId="0">#REF!</definedName>
    <definedName name="q">#REF!</definedName>
    <definedName name="QQ" localSheetId="2">#REF!</definedName>
    <definedName name="QQ" localSheetId="3">#REF!</definedName>
    <definedName name="QQ">#REF!</definedName>
    <definedName name="QQQ" localSheetId="2">#REF!</definedName>
    <definedName name="QQQ" localSheetId="3">#REF!</definedName>
    <definedName name="QQQ">#REF!</definedName>
    <definedName name="r_zie_dop" localSheetId="2">#REF!</definedName>
    <definedName name="r_zie_dop" localSheetId="3">#REF!</definedName>
    <definedName name="r_zie_dop" localSheetId="0">#REF!</definedName>
    <definedName name="r_zie_dop">#REF!</definedName>
    <definedName name="r_zie_m" localSheetId="2">#REF!</definedName>
    <definedName name="r_zie_m" localSheetId="3">#REF!</definedName>
    <definedName name="r_zie_m" localSheetId="0">#REF!</definedName>
    <definedName name="r_zie_m">#REF!</definedName>
    <definedName name="r_zie_r" localSheetId="2">#REF!</definedName>
    <definedName name="r_zie_r" localSheetId="3">#REF!</definedName>
    <definedName name="r_zie_r" localSheetId="0">#REF!</definedName>
    <definedName name="r_zie_r">#REF!</definedName>
    <definedName name="Rekapitulace" localSheetId="0">#REF!</definedName>
    <definedName name="Rekapitulace">#REF!</definedName>
    <definedName name="REKAPITULACE_2" localSheetId="2">#REF!</definedName>
    <definedName name="REKAPITULACE_2" localSheetId="3">#REF!</definedName>
    <definedName name="REKAPITULACE_2">#REF!</definedName>
    <definedName name="rg" localSheetId="2">#REF!</definedName>
    <definedName name="rg" localSheetId="3">#REF!</definedName>
    <definedName name="rg" localSheetId="0">#REF!</definedName>
    <definedName name="rg">#REF!</definedName>
    <definedName name="Rok_nabídky" localSheetId="0">#REF!</definedName>
    <definedName name="Rok_nabídky">#REF!</definedName>
    <definedName name="Rok_nabídky_2" localSheetId="0">#REF!</definedName>
    <definedName name="Rok_nabídky_2">#REF!</definedName>
    <definedName name="Rozpočet" localSheetId="0">#REF!</definedName>
    <definedName name="Rozpočet">#REF!</definedName>
    <definedName name="s" localSheetId="2">#REF!</definedName>
    <definedName name="s" localSheetId="3">#REF!</definedName>
    <definedName name="s">#REF!</definedName>
    <definedName name="Sádrokartonové_konstrukce" localSheetId="2">#REF!</definedName>
    <definedName name="Sádrokartonové_konstrukce" localSheetId="3">#REF!</definedName>
    <definedName name="Sádrokartonové_konstrukce">#REF!</definedName>
    <definedName name="SazbaDPH1">#REF!</definedName>
    <definedName name="SazbaDPH2">#REF!</definedName>
    <definedName name="SC" localSheetId="0">#REF!</definedName>
    <definedName name="SC">#REF!</definedName>
    <definedName name="SC_12" localSheetId="0">#REF!</definedName>
    <definedName name="SC_12">#REF!</definedName>
    <definedName name="SC_34" localSheetId="0">#REF!</definedName>
    <definedName name="SC_34">#REF!</definedName>
    <definedName name="SC_50" localSheetId="0">#REF!</definedName>
    <definedName name="SC_50">#REF!</definedName>
    <definedName name="SloupecCC" localSheetId="2">#REF!</definedName>
    <definedName name="SloupecCC" localSheetId="3">#REF!</definedName>
    <definedName name="SloupecCC">#REF!</definedName>
    <definedName name="SloupecCisloPol" localSheetId="2">#REF!</definedName>
    <definedName name="SloupecCisloPol" localSheetId="3">#REF!</definedName>
    <definedName name="SloupecCisloPol">#REF!</definedName>
    <definedName name="SloupecJC" localSheetId="2">#REF!</definedName>
    <definedName name="SloupecJC" localSheetId="3">#REF!</definedName>
    <definedName name="SloupecJC">#REF!</definedName>
    <definedName name="SloupecMJ" localSheetId="2">#REF!</definedName>
    <definedName name="SloupecMJ" localSheetId="3">#REF!</definedName>
    <definedName name="SloupecMJ">#REF!</definedName>
    <definedName name="SloupecMnozstvi" localSheetId="2">#REF!</definedName>
    <definedName name="SloupecMnozstvi" localSheetId="3">#REF!</definedName>
    <definedName name="SloupecMnozstvi">#REF!</definedName>
    <definedName name="SloupecNazPol" localSheetId="2">#REF!</definedName>
    <definedName name="SloupecNazPol" localSheetId="3">#REF!</definedName>
    <definedName name="SloupecNazPol">#REF!</definedName>
    <definedName name="SloupecPC" localSheetId="2">#REF!</definedName>
    <definedName name="SloupecPC" localSheetId="3">#REF!</definedName>
    <definedName name="SloupecPC">#REF!</definedName>
    <definedName name="SO_01_01__Příprava_území" localSheetId="0">#REF!</definedName>
    <definedName name="SO_01_01__Příprava_území">#REF!</definedName>
    <definedName name="SO_01_02_Vjezdy_a_výjezdy_na_staveniště" localSheetId="0">#REF!</definedName>
    <definedName name="SO_01_02_Vjezdy_a_výjezdy_na_staveniště">#REF!</definedName>
    <definedName name="SO_01_03_Vodovodní_přípojka_na_staveniště" localSheetId="0">#REF!</definedName>
    <definedName name="SO_01_03_Vodovodní_přípojka_na_staveniště">#REF!</definedName>
    <definedName name="SO_01_04_Kanalizační_přípojka_na_staveniště" localSheetId="0">#REF!</definedName>
    <definedName name="SO_01_04_Kanalizační_přípojka_na_staveniště">#REF!</definedName>
    <definedName name="SO_01_06_El._přípojka_pro_zařízení_staveniště" localSheetId="0">#REF!</definedName>
    <definedName name="SO_01_06_El._přípojka_pro_zařízení_staveniště">#REF!</definedName>
    <definedName name="SO_01_07_Telefonní_přípojka_staveniště" localSheetId="0">#REF!</definedName>
    <definedName name="SO_01_07_Telefonní_přípojka_staveniště">#REF!</definedName>
    <definedName name="SO_01_08_Ochrana_pěšího_provozu" localSheetId="0">#REF!</definedName>
    <definedName name="SO_01_08_Ochrana_pěšího_provozu">#REF!</definedName>
    <definedName name="SO_01_12_Ochrana_inž.sítí" localSheetId="0">#REF!</definedName>
    <definedName name="SO_01_12_Ochrana_inž.sítí">#REF!</definedName>
    <definedName name="SO_01_20_Rekonstrukce_v_odstavných_kolejích" localSheetId="0">#REF!</definedName>
    <definedName name="SO_01_20_Rekonstrukce_v_odstavných_kolejích">#REF!</definedName>
    <definedName name="SO_01_21_Hloubené_tunely" localSheetId="0">#REF!</definedName>
    <definedName name="SO_01_21_Hloubené_tunely">#REF!</definedName>
    <definedName name="SO_04_22_Hloubené_tunely_v_ul._Trojská" localSheetId="0">#REF!</definedName>
    <definedName name="SO_04_22_Hloubené_tunely_v_ul._Trojská">#REF!</definedName>
    <definedName name="SO_05_21__Stanice_Kobylisy" localSheetId="0">#REF!</definedName>
    <definedName name="SO_05_21__Stanice_Kobylisy">#REF!</definedName>
    <definedName name="SO_06_21_Jednokolejné_tunely_před_st._Kobylisy" localSheetId="0">#REF!</definedName>
    <definedName name="SO_06_21_Jednokolejné_tunely_před_st._Kobylisy">#REF!</definedName>
    <definedName name="SO_06_26_Ražená_HGB_v_km_14_960_L.K." localSheetId="0">#REF!</definedName>
    <definedName name="SO_06_26_Ražená_HGB_v_km_14_960_L.K.">#REF!</definedName>
    <definedName name="SO_07_91_Větrací_objekty" localSheetId="0">#REF!</definedName>
    <definedName name="SO_07_91_Větrací_objekty">#REF!</definedName>
    <definedName name="SO_404">#REF!</definedName>
    <definedName name="Specifikace" localSheetId="0">#REF!</definedName>
    <definedName name="Specifikace">#REF!</definedName>
    <definedName name="Specifikace_2" localSheetId="0">#REF!</definedName>
    <definedName name="Specifikace_2">#REF!</definedName>
    <definedName name="Spodek" localSheetId="2">#REF!</definedName>
    <definedName name="Spodek" localSheetId="3">#REF!</definedName>
    <definedName name="Spodek" localSheetId="0">#REF!</definedName>
    <definedName name="Spodek">#REF!</definedName>
    <definedName name="SWnákup" localSheetId="0">#REF!</definedName>
    <definedName name="SWnákup">#REF!</definedName>
    <definedName name="SWprodej" localSheetId="0">#REF!</definedName>
    <definedName name="SWprodej">#REF!</definedName>
    <definedName name="sz_be" localSheetId="2">#REF!</definedName>
    <definedName name="sz_be" localSheetId="3">#REF!</definedName>
    <definedName name="sz_be" localSheetId="0">#REF!</definedName>
    <definedName name="sz_be">#REF!</definedName>
    <definedName name="sz_ma" localSheetId="2">#REF!</definedName>
    <definedName name="sz_ma" localSheetId="3">#REF!</definedName>
    <definedName name="sz_ma" localSheetId="0">#REF!</definedName>
    <definedName name="sz_ma">#REF!</definedName>
    <definedName name="sz_pf" localSheetId="2">#REF!</definedName>
    <definedName name="sz_pf" localSheetId="3">#REF!</definedName>
    <definedName name="sz_pf" localSheetId="0">#REF!</definedName>
    <definedName name="sz_pf">#REF!</definedName>
    <definedName name="sz_sc" localSheetId="2">#REF!</definedName>
    <definedName name="sz_sc" localSheetId="3">#REF!</definedName>
    <definedName name="sz_sc" localSheetId="0">#REF!</definedName>
    <definedName name="sz_sc">#REF!</definedName>
    <definedName name="sz_sch" localSheetId="2">#REF!</definedName>
    <definedName name="sz_sch" localSheetId="3">#REF!</definedName>
    <definedName name="sz_sch" localSheetId="0">#REF!</definedName>
    <definedName name="sz_sch">#REF!</definedName>
    <definedName name="sz_so" localSheetId="2">#REF!</definedName>
    <definedName name="sz_so" localSheetId="3">#REF!</definedName>
    <definedName name="sz_so" localSheetId="0">#REF!</definedName>
    <definedName name="sz_so">#REF!</definedName>
    <definedName name="sz_sp" localSheetId="2">#REF!</definedName>
    <definedName name="sz_sp" localSheetId="3">#REF!</definedName>
    <definedName name="sz_sp" localSheetId="0">#REF!</definedName>
    <definedName name="sz_sp">#REF!</definedName>
    <definedName name="sz_st" localSheetId="2">#REF!</definedName>
    <definedName name="sz_st" localSheetId="3">#REF!</definedName>
    <definedName name="sz_st" localSheetId="0">#REF!</definedName>
    <definedName name="sz_st">#REF!</definedName>
    <definedName name="T1_12" localSheetId="0">#REF!</definedName>
    <definedName name="T1_12">#REF!</definedName>
    <definedName name="T1_34" localSheetId="0">#REF!</definedName>
    <definedName name="T1_34">#REF!</definedName>
    <definedName name="T1_50" localSheetId="0">#REF!</definedName>
    <definedName name="T1_50">#REF!</definedName>
    <definedName name="tłu" localSheetId="2">#REF!</definedName>
    <definedName name="tłu" localSheetId="3">#REF!</definedName>
    <definedName name="tłu" localSheetId="0">#REF!</definedName>
    <definedName name="tłu">#REF!</definedName>
    <definedName name="Typ">('[4]MaR'!$C$151:$C$161,'[4]MaR'!$C$44:$C$143)</definedName>
    <definedName name="Typ_2">('[4]MaR'!$C$151:$C$161,'[4]MaR'!$C$44:$C$143)</definedName>
    <definedName name="u" localSheetId="2">#REF!</definedName>
    <definedName name="u" localSheetId="3">#REF!</definedName>
    <definedName name="u">#REF!</definedName>
    <definedName name="usd" localSheetId="2">#REF!</definedName>
    <definedName name="usd" localSheetId="3">#REF!</definedName>
    <definedName name="usd" localSheetId="0">#REF!</definedName>
    <definedName name="usd">#REF!</definedName>
    <definedName name="Vodorovné_konstrukce" localSheetId="2">#REF!</definedName>
    <definedName name="Vodorovné_konstrukce" localSheetId="3">#REF!</definedName>
    <definedName name="Vodorovné_konstrukce">#REF!</definedName>
    <definedName name="VRN">#REF!</definedName>
    <definedName name="VRNKc" localSheetId="2">#REF!</definedName>
    <definedName name="VRNKc" localSheetId="3">#REF!</definedName>
    <definedName name="VRNKc">#REF!</definedName>
    <definedName name="VRNnazev" localSheetId="2">#REF!</definedName>
    <definedName name="VRNnazev" localSheetId="3">#REF!</definedName>
    <definedName name="VRNnazev">#REF!</definedName>
    <definedName name="VRNproc" localSheetId="2">#REF!</definedName>
    <definedName name="VRNproc" localSheetId="3">#REF!</definedName>
    <definedName name="VRNproc">#REF!</definedName>
    <definedName name="VRNzakl" localSheetId="2">#REF!</definedName>
    <definedName name="VRNzakl" localSheetId="3">#REF!</definedName>
    <definedName name="VRNzakl">#REF!</definedName>
    <definedName name="VZT" localSheetId="0">#REF!</definedName>
    <definedName name="VZT">#REF!</definedName>
    <definedName name="W" localSheetId="2">#REF!</definedName>
    <definedName name="W" localSheetId="3">#REF!</definedName>
    <definedName name="W">#REF!</definedName>
    <definedName name="WW" localSheetId="2">#REF!</definedName>
    <definedName name="WW" localSheetId="3">#REF!</definedName>
    <definedName name="WW">#REF!</definedName>
    <definedName name="WWW" localSheetId="2">#REF!</definedName>
    <definedName name="WWW" localSheetId="3">#REF!</definedName>
    <definedName name="WWW">#REF!</definedName>
    <definedName name="WWWWWW" localSheetId="2">#REF!</definedName>
    <definedName name="WWWWWW" localSheetId="3">#REF!</definedName>
    <definedName name="WWWWWW">#REF!</definedName>
    <definedName name="WWWWWWWW" localSheetId="2">#REF!</definedName>
    <definedName name="WWWWWWWW" localSheetId="3">#REF!</definedName>
    <definedName name="WWWWWWWW">#REF!</definedName>
    <definedName name="z" localSheetId="2">#REF!</definedName>
    <definedName name="z" localSheetId="3">#REF!</definedName>
    <definedName name="z">#REF!</definedName>
    <definedName name="Z_3D575A81_DF48_11D6_88B4_0004760C5354_.wvu.Cols" localSheetId="0" hidden="1">'Souhrn'!#REF!,'Souhrn'!$J:$J</definedName>
    <definedName name="Zakazka">#REF!</definedName>
    <definedName name="Zaklad22">#REF!</definedName>
    <definedName name="Zaklad5">#REF!</definedName>
    <definedName name="Základy" localSheetId="2">#REF!</definedName>
    <definedName name="Základy" localSheetId="3">#REF!</definedName>
    <definedName name="Základy">#REF!</definedName>
    <definedName name="zb" localSheetId="2">#REF!</definedName>
    <definedName name="zb" localSheetId="3">#REF!</definedName>
    <definedName name="zb" localSheetId="0">#REF!</definedName>
    <definedName name="zb">#REF!</definedName>
    <definedName name="zb_be" localSheetId="2">#REF!</definedName>
    <definedName name="zb_be" localSheetId="3">#REF!</definedName>
    <definedName name="zb_be" localSheetId="0">#REF!</definedName>
    <definedName name="zb_be">#REF!</definedName>
    <definedName name="zb_la" localSheetId="2">#REF!</definedName>
    <definedName name="zb_la" localSheetId="3">#REF!</definedName>
    <definedName name="zb_la" localSheetId="0">#REF!</definedName>
    <definedName name="zb_la">#REF!</definedName>
    <definedName name="zb_ła" localSheetId="2">#REF!</definedName>
    <definedName name="zb_ła" localSheetId="3">#REF!</definedName>
    <definedName name="zb_ła" localSheetId="0">#REF!</definedName>
    <definedName name="zb_ła">#REF!</definedName>
    <definedName name="zb_ma" localSheetId="2">#REF!</definedName>
    <definedName name="zb_ma" localSheetId="3">#REF!</definedName>
    <definedName name="zb_ma" localSheetId="0">#REF!</definedName>
    <definedName name="zb_ma">#REF!</definedName>
    <definedName name="zb_pf" localSheetId="2">#REF!</definedName>
    <definedName name="zb_pf" localSheetId="3">#REF!</definedName>
    <definedName name="zb_pf" localSheetId="0">#REF!</definedName>
    <definedName name="zb_pf">#REF!</definedName>
    <definedName name="zb_rg" localSheetId="2">#REF!</definedName>
    <definedName name="zb_rg" localSheetId="3">#REF!</definedName>
    <definedName name="zb_rg" localSheetId="0">#REF!</definedName>
    <definedName name="zb_rg">#REF!</definedName>
    <definedName name="zb_sc" localSheetId="2">#REF!</definedName>
    <definedName name="zb_sc" localSheetId="3">#REF!</definedName>
    <definedName name="zb_sc" localSheetId="0">#REF!</definedName>
    <definedName name="zb_sc">#REF!</definedName>
    <definedName name="zb_sch" localSheetId="2">#REF!</definedName>
    <definedName name="zb_sch" localSheetId="3">#REF!</definedName>
    <definedName name="zb_sch" localSheetId="0">#REF!</definedName>
    <definedName name="zb_sch">#REF!</definedName>
    <definedName name="zb_sp" localSheetId="2">#REF!</definedName>
    <definedName name="zb_sp" localSheetId="3">#REF!</definedName>
    <definedName name="zb_sp" localSheetId="0">#REF!</definedName>
    <definedName name="zb_sp">#REF!</definedName>
    <definedName name="zb_st" localSheetId="2">#REF!</definedName>
    <definedName name="zb_st" localSheetId="3">#REF!</definedName>
    <definedName name="zb_st" localSheetId="0">#REF!</definedName>
    <definedName name="zb_st">#REF!</definedName>
    <definedName name="zb_stop" localSheetId="2">#REF!</definedName>
    <definedName name="zb_stop" localSheetId="3">#REF!</definedName>
    <definedName name="zb_stop" localSheetId="0">#REF!</definedName>
    <definedName name="zb_stop">#REF!</definedName>
    <definedName name="Zemní_práce" localSheetId="2">#REF!</definedName>
    <definedName name="Zemní_práce" localSheetId="3">#REF!</definedName>
    <definedName name="Zemní_práce">#REF!</definedName>
    <definedName name="Zhotovitel">#REF!</definedName>
    <definedName name="_xlnm.Print_Titles" localSheetId="1">'VON'!$7:$9</definedName>
    <definedName name="_xlnm.Print_Titles" localSheetId="2">'SO_101'!$1:$8</definedName>
    <definedName name="_xlnm.Print_Titles" localSheetId="3">'SO_401'!$1:$8</definedName>
  </definedNames>
  <calcPr calcId="171027"/>
</workbook>
</file>

<file path=xl/sharedStrings.xml><?xml version="1.0" encoding="utf-8"?>
<sst xmlns="http://schemas.openxmlformats.org/spreadsheetml/2006/main" count="502" uniqueCount="280">
  <si>
    <t xml:space="preserve">Část: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</si>
  <si>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</si>
  <si>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</si>
  <si>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</si>
  <si>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</si>
  <si>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</si>
  <si>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</si>
  <si>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</si>
  <si>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</si>
  <si>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Celkem</t>
  </si>
  <si>
    <t>Hmotnost jednotková</t>
  </si>
  <si>
    <t>Objednatel:</t>
  </si>
  <si>
    <t>Stavba:</t>
  </si>
  <si>
    <t>Objekt:</t>
  </si>
  <si>
    <t>t</t>
  </si>
  <si>
    <t>m2</t>
  </si>
  <si>
    <t>m</t>
  </si>
  <si>
    <t>Hmotnost
celkem</t>
  </si>
  <si>
    <t xml:space="preserve">JKSO:   </t>
  </si>
  <si>
    <t>Zemní práce</t>
  </si>
  <si>
    <t>m3</t>
  </si>
  <si>
    <t>kus</t>
  </si>
  <si>
    <t>Suť jednotková</t>
  </si>
  <si>
    <t>Suť
celkem</t>
  </si>
  <si>
    <t>Součástí jednotkových cen položek musí být: .</t>
  </si>
  <si>
    <t xml:space="preserve"> - dodávka včetně montáže pokud není uvedeno jednotlivě.</t>
  </si>
  <si>
    <t xml:space="preserve"> - příplatky na případné ztížené podmínky, které nejsou vykázány zvlášť.</t>
  </si>
  <si>
    <t xml:space="preserve">Poznámka: Uchazeč musí stanovit jednotkové ceny položek podle individuální kalkulace s využitím projektové dokumentace a zohlednit konkrétní materiálovou a konstrukční charakteristiku prací a dodávek. </t>
  </si>
  <si>
    <t>Oceněný soupis prací</t>
  </si>
  <si>
    <t>ks</t>
  </si>
  <si>
    <t>Komunikace</t>
  </si>
  <si>
    <t>kpl</t>
  </si>
  <si>
    <t>1</t>
  </si>
  <si>
    <t>VON - vedlejší a ostatní náklady</t>
  </si>
  <si>
    <t>Výpočet, komentář, odkaz na část dokumentace</t>
  </si>
  <si>
    <t>Zařízení staveniště</t>
  </si>
  <si>
    <t>Zařízení staveniště - zřízení, provoz, odstranění - položka obsahuje veškeré náklady zařízení staveniště, které nejsou uvedeny zvlášť</t>
  </si>
  <si>
    <t>Projektové práce</t>
  </si>
  <si>
    <t>digitální i tištěná forma v požadovaném počtu paré</t>
  </si>
  <si>
    <t>Dokumentace skutečného provedení stavby</t>
  </si>
  <si>
    <t>Geodetické práce</t>
  </si>
  <si>
    <t>Vytyčení stavby a geodetické práce dodavatele</t>
  </si>
  <si>
    <t>Zaměření skutečného provedení stavby</t>
  </si>
  <si>
    <t>položka obsahuje: Vybudování zařízení staveniště (nutného pro výkon činnosti zhotovitele a jeho subdodavatelů - vybavení staveniště, zabezpečení staveniště), stroje a zařízení, zvedací mechanismy, označení stavby, provozní náklady (ostraha, nájmy, poplatky, údržba), včetně čištění komunikací, průběžného a závěrečného úklidu stavby, vyklizení staveniště (včetně vybourání a odvozu veškerého zařízení, uvedení do původního stavu)</t>
  </si>
  <si>
    <t>Ostatní náklady</t>
  </si>
  <si>
    <t>OST_03</t>
  </si>
  <si>
    <t xml:space="preserve">Opatření při výskytu kolizí </t>
  </si>
  <si>
    <t>Celková rekapitulace nákladů v Kč</t>
  </si>
  <si>
    <t>Druh nákladů</t>
  </si>
  <si>
    <t>Náklad v Kč</t>
  </si>
  <si>
    <t>Vedlejší a ostatní náklady</t>
  </si>
  <si>
    <t>Vedlejší a ostatní náklady celkem</t>
  </si>
  <si>
    <t xml:space="preserve">Cena stavby bez DPH </t>
  </si>
  <si>
    <t>DPH 21%</t>
  </si>
  <si>
    <t xml:space="preserve">Cena stavby včetně DPH </t>
  </si>
  <si>
    <t xml:space="preserve">Při vyplňování soupisu prací je nutné respektovat dále uvedené pokyny: </t>
  </si>
  <si>
    <t>1) Při zpracování nabídky je nutné využít všech částí (dílů) projektu pro výběr zhotovitele (zák. č. 137/2006 Sb., §44, odst. (4), písm. a), tj. technické zprávy, všech výkresů, tabulek a specifikací materiálů.</t>
  </si>
  <si>
    <t xml:space="preserve">2) Součástí nabídkové ceny musí být veškeré náklady, aby cena byla konečná a zahrnovala celou dodávku a montáž, včetně přesunu hmot, lešení, pomocné konstrukce, zvedací mechanismy, povinné zkoušky, vzorky, atesty, apod.  (pokud není uvedeno zvlášť). </t>
  </si>
  <si>
    <t>3) Součástí jednotkových cen položek je i inženýrská činnost zhotovitele, komplexní zkoušky, včetně zkušebního provozu a zaregulování,  včetně nákladů na spotřebu energií, kompletační a koordinační činnost, pojištění stavby, provozní řády, včetně zásahové dokumentace, návodů na obsluhu, potvrzení o shodě, apod. Tyto náklady musejí být rozpuštěny do nabídkových cen a nebudou zvlášť hrazeny.</t>
  </si>
  <si>
    <t xml:space="preserve">4) Každá uchazečem vyplněná položka musí obsahovat veškeré technicky a logicky dovoditélné součásti dodávky a montáže. </t>
  </si>
  <si>
    <t xml:space="preserve">5) Dodávky a montáže uvedené v nabídce musí být, včetně veškerého souvisejícího doplňkového, podružného a montážního materiálu, tak, aby celé zařízení bylo funkční a splňovalo všechny předpisy, které se na ně vztahují  (např. hmoždinky, šrouby, upevňovací prvky, návlečky, popisky, štítky, apod)  </t>
  </si>
  <si>
    <t>6) V průběhu provádění prací budou respektovány všechny příslušné platné předpisy a požadavky BOZP. Náklady vyplývající z jejich dodržení jsou součástí jednotkových cen a nebudou zvlášť hrazeny.</t>
  </si>
  <si>
    <t>7) Označení výrobků konkrétním výrobcem v projektu vyjadřuje standard požadované kvality (zák. č. 137/2006 Sb, §44, odst. (11). Pokud uchazeč nabídne produkt od jiného výrobce je povinen dodržet standard technických parametrů a vzhledu a zároveň, přejímá odpovědnost za správnost náhrady a koordinaci se všemi navazujícími profesemi.</t>
  </si>
  <si>
    <t xml:space="preserve">Ostatní zkoušky neuvedené v jednotlivých objektech </t>
  </si>
  <si>
    <t xml:space="preserve"> </t>
  </si>
  <si>
    <t xml:space="preserve"> - vnitrostaveništní přesun hmot, odvoz a likvidace vybouraného a demontovaného materiálu, pokud není uvedeno zvlášť.</t>
  </si>
  <si>
    <t>hod</t>
  </si>
  <si>
    <t>Stavební část celkem</t>
  </si>
  <si>
    <t>Stavební část</t>
  </si>
  <si>
    <t>Vytýčení inženýrských sítí</t>
  </si>
  <si>
    <t>E</t>
  </si>
  <si>
    <t xml:space="preserve">Výpočet a komentář </t>
  </si>
  <si>
    <t>Trubní vedení</t>
  </si>
  <si>
    <t>9</t>
  </si>
  <si>
    <t>Ostatní konstrukce</t>
  </si>
  <si>
    <t>Dodávky zařízení</t>
  </si>
  <si>
    <t>Materiál elektromontážní</t>
  </si>
  <si>
    <t>Materiál zemní+stavební</t>
  </si>
  <si>
    <t>písek kopaný 0-2mm</t>
  </si>
  <si>
    <t>beton B10</t>
  </si>
  <si>
    <t>roura korugovaná KOPODUR KD09110 pr.110/94mm</t>
  </si>
  <si>
    <t>/roura korugovaná 09110/ spojka 02110</t>
  </si>
  <si>
    <t>beton B13,5</t>
  </si>
  <si>
    <t>Elektromontáže</t>
  </si>
  <si>
    <t>stožár osvětlovací sadový ocelový</t>
  </si>
  <si>
    <t>svítidlo výbojkové venkovní na sadový stožár</t>
  </si>
  <si>
    <t>elektrovýzbroj stožárů pro 1 okruh</t>
  </si>
  <si>
    <t>patrona závitové pojistky vč.styčného kroužku</t>
  </si>
  <si>
    <t>označovací štítek na kabel</t>
  </si>
  <si>
    <t>uzemňov.vedení v zemi úplná mtž FeZn pr.8-10mm</t>
  </si>
  <si>
    <t>Demontáže</t>
  </si>
  <si>
    <t>Montáže další obory</t>
  </si>
  <si>
    <t>písmeno do velikosti 40mm</t>
  </si>
  <si>
    <t>odvoz zeminy do 10km vč.poplatku za skládku</t>
  </si>
  <si>
    <t>provizorní úprava terénu třída zeminy 3</t>
  </si>
  <si>
    <t>betonová vozovka vrstva 5cm vč.materiálu</t>
  </si>
  <si>
    <t>obalovaná drť ABJII tl.10cm vč.materiálu</t>
  </si>
  <si>
    <t>výkop kabel.rýhy šířka 50/hloubka 120cm tz.5/ko1.2</t>
  </si>
  <si>
    <t>kabelový prostup z ohebné roury plast pr.110mm</t>
  </si>
  <si>
    <t>zához kabelové rýhy šířka 50/hloubka 120cm tz.5</t>
  </si>
  <si>
    <t>podklad a obetonování chrániček</t>
  </si>
  <si>
    <t>výkop jámy do 2m3 pro stožár VO ruční tz.3/ko1.2</t>
  </si>
  <si>
    <t>poplatek za recyklaci svítidla</t>
  </si>
  <si>
    <t>poplatek za recyklaci světelného zdroje</t>
  </si>
  <si>
    <t>dozory správců inženýrských sítí</t>
  </si>
  <si>
    <t>součinnost správce veřejného osvětlení</t>
  </si>
  <si>
    <t>Revize</t>
  </si>
  <si>
    <t>vypracování zprávy VR/cena akce do 1.000.000 kč</t>
  </si>
  <si>
    <t>SO 401 Veřejné osvětlení</t>
  </si>
  <si>
    <t>Zkouška zemní pláně, modul přetvárnosti, zatěžovací zkouška deskou – minimálně 3 zkoušky, míra zhutnění – minimálně 3 zkoušky.</t>
  </si>
  <si>
    <t>Sejmutí ornice, včetně odvozu do 1 km</t>
  </si>
  <si>
    <t>Odkopávky komunikací tř. horniny II dle ČSN 73 6133, včetně odvozu do 2 km</t>
  </si>
  <si>
    <t>Násypy v aktivní zóně se zhutněním na 101% PS</t>
  </si>
  <si>
    <t>Úprava pláně se zhutněním</t>
  </si>
  <si>
    <t>Úprava pláně bez zhutnění</t>
  </si>
  <si>
    <t>Rozprostření ornice v rovině tl. do 0,15 m</t>
  </si>
  <si>
    <t>Položka zahrnuje poražení stromu a osekání větví, spálení větví na hromadách nebo likvidaci štěpkováním, vytrhání nebo vykopání pařezů, veškeré zemní práce spojené s odstraněním pařezů, zásyp jam po pařezech</t>
  </si>
  <si>
    <t>Základy</t>
  </si>
  <si>
    <t>Trativody komplet z trubn plastových drenážních DN do 150 mm, rýha tř. těž. II</t>
  </si>
  <si>
    <t>Kryty dlážděné z betonových dlaždic barevných, tl. 80 mm do lože z kameniva</t>
  </si>
  <si>
    <t>Výšková úprava poklopů</t>
  </si>
  <si>
    <t>Výšková úprava mříží</t>
  </si>
  <si>
    <t>Svislá dopravní značka, základní velikost, hliník. S fólii tř. 1, dodávka a montáž</t>
  </si>
  <si>
    <t>Řezání spár v asfaltovém krytu v tl. do 100 mm</t>
  </si>
  <si>
    <t>Betonové obrubníky silniční šířky 100 mm</t>
  </si>
  <si>
    <t>Poplatek za skládku</t>
  </si>
  <si>
    <t xml:space="preserve"> =4,5+22+29+23+66+28,5+31
položka zahrnuje:nutné přemístění ornice z dočasných skládek vzdálených do 50m
rozprostření ornice v předepsané tloušťce v rovině a ve svahu do 1:5</t>
  </si>
  <si>
    <t>VPUSŤ KANALIZAČNÍ ULIČNÍ KOMPLETNÍ Z BETONOVÝCH DÍLCŮ</t>
  </si>
  <si>
    <t>položka zahrnuje:- mříže s rámem, koše na bahno,
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zřízení všech požadovaných otvorů, kapes, výklenků, prostupů, dutin, drážek a pod., vč. ztížení práce a úprav kolem nich,
- nátěry zabraňující soudržnost betonu a bednění,
- výplň, těsnění a tmelení spar a spojů,
- opatření povrchů betonu izolací proti zemní vlhkosti v částech, kde přijdou do styku se zeminou nebo kamenivem,
- předepsané podkladní konstrukce</t>
  </si>
  <si>
    <t xml:space="preserve"> - položka výškové úpravy zahrnuje všechny nutné práce a materiály pro zvýšení nebo snížení zařízení (včetně nutné úpravy stávajícího povrchu vozovky nebo chodníku).</t>
  </si>
  <si>
    <t>- položka výškové úpravy zahrnuje všechny nutné práce a materiály pro zvýšení nebo snížení zařízení (včetně nutné úpravy stávajícího povrchu vozovky nebo chodníku).</t>
  </si>
  <si>
    <t>položka zahrnuje řezání vozovkové vrstvy v předepsané tloušťce, včetně spotřeby vody</t>
  </si>
  <si>
    <t>VYBOURÁNÍ ULIČNÍCH VPUSTÍ KOMPLETNÍCH</t>
  </si>
  <si>
    <t>položka zahrnuje:- dodávku a montáž značek v požadovaném provedení</t>
  </si>
  <si>
    <t>SLOUPKY A STOJKY DOPRAVNÍCH ZNAČEK Z OCEL TRUBEK SE ZABETONOVÁNÍM - DODÁVKA A MONTÁŽ</t>
  </si>
  <si>
    <t>položka zahrnuje:- sloupky a upevňovací zařízení včetně jejich osazení (betonová patka, zemní práce)-</t>
  </si>
  <si>
    <t>štítek kabelový 60x24mm velký</t>
  </si>
  <si>
    <t>stožárové pouzdro plast SP315/1000</t>
  </si>
  <si>
    <t>svítidlo výbojkové venkovní na výložník      /dmtž</t>
  </si>
  <si>
    <t>pouzdrový základ VO mimo trasu kabelu pr.0,3/1,5m</t>
  </si>
  <si>
    <t>bourání živičných povrchů 3-5cm</t>
  </si>
  <si>
    <t>řezání spáry v betonu do 10cm</t>
  </si>
  <si>
    <t>bourání betonu tl.10cm</t>
  </si>
  <si>
    <t>OST_04</t>
  </si>
  <si>
    <t>Revize elektrických zařízení</t>
  </si>
  <si>
    <t>- položka zahrnuje veškeré další práce plynoucí z technologického předpisu a z platných předpisů ,</t>
  </si>
  <si>
    <t>položka zahrnuje úpravu pláně včetně vyrovnání výškových rozdílů. Míru zhutnění určuje projekt.</t>
  </si>
  <si>
    <t>Cenová soustava:</t>
  </si>
  <si>
    <t>03100</t>
  </si>
  <si>
    <t>02940</t>
  </si>
  <si>
    <t>02911</t>
  </si>
  <si>
    <t>02730</t>
  </si>
  <si>
    <t>02620</t>
  </si>
  <si>
    <t>914911R</t>
  </si>
  <si>
    <t>18120R</t>
  </si>
  <si>
    <t>18130R</t>
  </si>
  <si>
    <t>OTSKP 2017</t>
  </si>
  <si>
    <t>SO 801 Sadové úpravy</t>
  </si>
  <si>
    <t>KÁCENÍ STROMŮ D KMENE DO 0,5M S ODSTRANĚNÍM PAŘEZŮ, ODVOZ DO 20KM</t>
  </si>
  <si>
    <t>ODSTRANĚNÍ KŘOVIN S ODVOZEM DO 20KM</t>
  </si>
  <si>
    <t xml:space="preserve">
Položka zahrnuje odstranění křovin a stromů do průměru 100 mm, spálení na hromadách nebo likvidaci štěpkováním</t>
  </si>
  <si>
    <t>ZALOŽENÍ TRÁVNÍKU RUČNÍM VÝSEVEM</t>
  </si>
  <si>
    <t>Zahrnuje dodání předepsané travní směsi, její výsev na ornici, zalévání, první pokosení, to vše bez ohledu na sklon terénu</t>
  </si>
  <si>
    <t>ZALOŽENÍ ZÁHONU PRO VÝSADBU</t>
  </si>
  <si>
    <t>položka zahrnuje založení záhonu, urovnání, naložení a odvoz odpadu, to vše bez ohledu na sklon terénu</t>
  </si>
  <si>
    <t>184B16</t>
  </si>
  <si>
    <t>VYSAZOVÁNÍ STROMŮ LISTNATÝCH S BALEM OBVOD KMENE DO 18CM, PODCHOZÍ VÝŠ MIN 2,4M</t>
  </si>
  <si>
    <t>ZDRAVOTNÍ ŘEZ VĚTVÍ STROMŮ D DO 50CM</t>
  </si>
  <si>
    <t>Údržba stromů běhěm 3 let
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pod.Obvod kmene se měří ve výšce 1,00m nad zemí.položka zahrnuje veškerý materiál, výrobky a polotovary, včetně mimostaveništní a vnitrostaveništní dopravy (rovněž přesuny), včetně naložení a složení, případně s uložením</t>
  </si>
  <si>
    <t>OŠETŘENÍ DŘEVIN VE SKUPINÁCH</t>
  </si>
  <si>
    <t>Údržba stromů běhěm 3 let
položka zahrnuje odplevelení s nakypřením, vypletí, ošetření řezem, hnojením, odstranění poškozených částí dřevin s případným složením odpadu na hromady, naložením na dopravní prostředek, odvozem a složením</t>
  </si>
  <si>
    <t>ZALÉVÁNÍ VODOU</t>
  </si>
  <si>
    <t>Zalití stromů vč. dovozu vody - 20l/strom, 1x za 14 dní v měsících 03-09 po dobu tří let
položka zahrnuje veškerý materiál, výrobky a polotovary, včetně mimostaveništní a vnitrostaveništní dopravy (rovněž přesuny), včetně naložení a složení, případně s uložením</t>
  </si>
  <si>
    <t>CHEMICKÉ ODPLEVELENÍ CELOPLOŠNÉ</t>
  </si>
  <si>
    <t>R</t>
  </si>
  <si>
    <t>VÝSADBA TRVALEK VČETNĚ DODÁVKY</t>
  </si>
  <si>
    <t>KUS</t>
  </si>
  <si>
    <t>Odplevelení trvalkových záhonů bude provedeno 3x
položka zahrnuje dodání a rozprostření mulčovacíího štěrku v předepsané tloušťce nebo mulčovací textilie bez ohledu na sklon terénu, stabilizaci mulče proti erozi, přísady proti vznícení mulče, naložení a odvoz odpadu</t>
  </si>
  <si>
    <t>ODSTRANĚNÍ KRYTU ZPEVNĚNÝCH PLOCH S ASFALT POJIVEM, ODVOZ DO 20KM</t>
  </si>
  <si>
    <t>ODSTRAN PODKL ZPEVNĚNÝCH PLOCH Z KAMENIVA NESTMEL, ODVOZ DO 20KM</t>
  </si>
  <si>
    <t xml:space="preserve"> =530*0,1
položka zahrnuje sejmutí ornice bez ohledu na tloušťku vrstvy a její vodorovnou dopravunezahrnuje uložení na trvalou skládku</t>
  </si>
  <si>
    <t>pojistková patrona E27 (6-25A)</t>
  </si>
  <si>
    <t>elvýzbr.stož.SR481-27-Z/Un,1xE27,IP20,průběžná</t>
  </si>
  <si>
    <t>kabel CYKY-J 4x16</t>
  </si>
  <si>
    <t>smršťovací trubice KZ4X/6-16(4x16)</t>
  </si>
  <si>
    <t>roura korugovaná KOPOFLEX KF09050 pr.50/41mm</t>
  </si>
  <si>
    <t>vedení FeZn pr.10mm(0,63kg/m)</t>
  </si>
  <si>
    <t>výstražná fólie šířka 0,2m</t>
  </si>
  <si>
    <t>kabel Cu(-1kV CYKY) volně uložený do 3x35/4x25</t>
  </si>
  <si>
    <t>ukončení kabelu smršť.trubicí do 4x25-jen trubice</t>
  </si>
  <si>
    <t>příplatek na zatažení do prostupu kabel do 2kg</t>
  </si>
  <si>
    <t>trubka plast volně uložená do pr.50mm</t>
  </si>
  <si>
    <t>elektrovýzbroj stožárů pro 1 okruh           /dmtž</t>
  </si>
  <si>
    <t>výstražná fólie šířka do 30cm</t>
  </si>
  <si>
    <t>výkop kabel.rýhy šířka 35/hloubka 90cm tz.3/ko1.2</t>
  </si>
  <si>
    <t>zához kabelové rýhy šířka 35/hloubka 90cm tz.3</t>
  </si>
  <si>
    <t>výkop kabel.rýhy šířka 50/hloubka 90cm tz.3/ko1.2</t>
  </si>
  <si>
    <t>zához kabelové rýhy šířka 50/hloubka 90cm tz.3</t>
  </si>
  <si>
    <t>- vodorovná a svislá doprava, přemístění, přeložení, manipulace s výkopkem- kompletní provedení vykopávky nezapažené i zapažené- ošetření výkopiště po celou dobu práce v něm vč. klimatických opatření- ztížení vykopávek v blízkosti podzemního vedení, konstrukcí a objektů vč. jejich dočasného zajištění- ztížení pod vodou, v okolí výbušnin, ve stísněných prostorech a pod.- těžení po vrstvách, pásech a po jiných nutných částech (figurách)- čerpání vody vč. čerpacích jímek, potrubí a pohotovostní čerpací soupravy (viz ustanovení k pol. 1151,2)- potřebné snížení hladiny podzemní vody- těžení a rozpojování jednotlivých balvanů- vytahování a nošení výkopku- svahování a přesvah. svahů do konečného tvaru, výměna hornin v podloží a v pláni znehodnocené klimatickými vlivy- eventuelně nutné druhotné rozpojení odstřelené horniny- ruční vykopávky, odstranění kořenů a napadávek- pažení, vzepření a rozepření vč. přepažování (vyjma štětových stěn)- úpravu, ochranu a očištění dna, základové spáry, stěn a svahů- zhutnění podloží, případně i svahů vč. svahování- zřízení stupňů v podloží a lavic na svazích, není-li pro tyto práce zřízena samostatná položka- udržování výkopiště a jeho ochrana proti vodě- odvedení nebo obvedení vody v okolí výkopiště a ve výkopišti- třídění výkopku- veškeré pomocné konstrukce umožňující provedení vykopávky (příjezdy, sjezdy, nájezdy, lešení, podpěr. konstr., přemostění, zpevněné plochy, zakrytí a pod.)- nezahrnuje uložení zeminy (na skládku, do násypu) ani poplatky za skládku</t>
  </si>
  <si>
    <t xml:space="preserve"> - dodání kameniva předepsané kvality a zrnitosti- rozprostření a zhutnění vrstvy v předepsané tloušťce- zřízení vrstvy bez rozlišení šířky, pokládání vrstvy po etapách- nezahrnuje postřiky, nátěry</t>
  </si>
  <si>
    <t>VOZOVKOVÉ VRSTVY ZE ŠTĚRKODRTI TL. DO 150MM</t>
  </si>
  <si>
    <t>VOZOVKOVÉ VRSTVY ZE ŠTĚRKODRTI TL. DO 250MM</t>
  </si>
  <si>
    <t>KRYTY Z BETON DLAŽDIC SE ZÁMKEM ŠEDÝCH TL 60MM DO LOŽE Z KAM</t>
  </si>
  <si>
    <t>- dodání směsi v požadované kvalitě- očištění podkladu- uložení směsi dle předepsaného technologického předpisu, zhutnění vrstvy v předepsané tloušťce- zřízení vrstvy bez rozlišení šířky, pokládání vrstvy po etapách, včetně pracovních spar a spojů- úpravu</t>
  </si>
  <si>
    <t>574A34</t>
  </si>
  <si>
    <t>ASFALTOVÝ BETON PRO PODKLADNÍ VRSTVY ACP 16+, 16S TL. 80MM</t>
  </si>
  <si>
    <t>574E76</t>
  </si>
  <si>
    <t>- dodání směsi v požadované kvalitě- očištění podkladu- uložení směsi dle předepsaného technologického předpisu, zhutnění vrstvy v předepsané tloušťce- zřízení vrstvy bez rozlišení šířky, pokládání vrstvy po etapách, včetně pracovních spar a spojů- úpravu napojení, ukončení podél obrubníků, dilatačních zařízení, odvodňovacích proužků, odvodňovačů, vpustí, šachet a pod.- nezahrnuje postřiky, nátěry- nezahrnuje těsnění podél obrubníků, dilatačních zařízení, odvodňovacích proužků, odvodňovačů, vpustí, šachet a pod.</t>
  </si>
  <si>
    <t>- dodání všech předepsaných materiálů pro postřiky v předepsaném množství- provedení dle předepsaného technologického předpisu- zřízení vrstvy bez rozlišení šířky, pokládání vrstvy po etapách- úpravu napojení, ukončenípoložka je určena pro obnovu asfaltového krytu drobných oprav a plošných rozpadů (vztahuje se na plochu jednotlivě do 800m2)</t>
  </si>
  <si>
    <t>INFILTRAČNÍ POSTŘIK Z EMULZE DO 0,5KG/M2</t>
  </si>
  <si>
    <t>SPOJOVACÍ POSTŘIK Z EMULZE DO 0,5KG/M2</t>
  </si>
  <si>
    <t>- dodání všech předepsaných materiálů pro postřiky v předepsaném množství- provedení dle předepsaného technologického předpisu- zřízení vrstvy bez rozlišení šířky, pokládání vrstvy po etapách- úpravu napojení, ukončení</t>
  </si>
  <si>
    <t>Stavební úpravy místní komunikace v ul. V Zahradách, Kolín-Sendražice</t>
  </si>
  <si>
    <t>SO 101 Ulice V Zahradách</t>
  </si>
  <si>
    <t>stožár osv bezpatic K6-133/89/60Z žárZn +manžeta</t>
  </si>
  <si>
    <t>svítidlo venkovní Voltana 3/24LED/350mA - 28W</t>
  </si>
  <si>
    <t>skříň SP200/PS1 6x100A přípojková konc na sloup</t>
  </si>
  <si>
    <t>svítidlo venk.Voltana držák venkovni pozinkovaný</t>
  </si>
  <si>
    <t>svítidlo LED Voltana-funkce CLO(konst.světel.tok)</t>
  </si>
  <si>
    <t>svítidlo LED Voltana - funkce regulace (Dimming)</t>
  </si>
  <si>
    <t>kroužek styčný E27 (2-25A)</t>
  </si>
  <si>
    <t>trubka PVC tuhá vysoké namáhání 8025</t>
  </si>
  <si>
    <t>deska betonová 50/20/5cm</t>
  </si>
  <si>
    <t>roura PE pr.160mm</t>
  </si>
  <si>
    <t>trubka plast tuhá pevně uložená do průměru 25</t>
  </si>
  <si>
    <t>skříň rozpojovací a jistící na stožár/bez ukončení</t>
  </si>
  <si>
    <t>utěsnění konců chrániček montážní pěnou</t>
  </si>
  <si>
    <t>(P)kabel nebo vodič závěsný do 35 mm2      /dmtž</t>
  </si>
  <si>
    <t>stožár osvětlovací betonový                  /dmtž</t>
  </si>
  <si>
    <t>výložník na stožár 1-ramenný nad 35kg        /dmtž</t>
  </si>
  <si>
    <t>patice stožárová plastová                    /dmtž</t>
  </si>
  <si>
    <t>vytyčení trasy kabelu v zastavěném prostoru vč.mat</t>
  </si>
  <si>
    <t>km</t>
  </si>
  <si>
    <t>kabel.lože písek 2x10-15cm betondesky50/20 na20cm</t>
  </si>
  <si>
    <t>kabelové lože pískové 2x10-15cm krycí cihly napříč</t>
  </si>
  <si>
    <t>protlačování do pr.160mm/PE chránička tz.4/ko1.2</t>
  </si>
  <si>
    <t>výkop jámy ruční třída zeminy 4/ko1.2 (cílová)</t>
  </si>
  <si>
    <t>výkop jámy ruční třída zeminy 4/ko1.2 (startovací)</t>
  </si>
  <si>
    <t>rozbourání betonového základu</t>
  </si>
  <si>
    <t>geodetické zaměření skutečné polohy-členitá trasa</t>
  </si>
  <si>
    <t>Prunus Avium Namare 6 ks, Juglans regia 2 ks, Malus evereste 4 ks
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pod.Obvod kmene se měří ve výšce 1,00m nad zemí.položka zahrnuje veškerý materiál, výrobky a polotovary, včetně mimostaveništní a vnitrostaveništní dopravy (rovněž přesuny), včetně naložení a složení, případně s uložením</t>
  </si>
  <si>
    <t>=858*0,1
 Položka zahrnuje veškerou manipulaci s vybouranou sutí a s vybouranými hmotami vč. uložení na skládku.</t>
  </si>
  <si>
    <t>11329A</t>
  </si>
  <si>
    <t>ODSTRANĚNÍ ZPEVNĚNÝCH PLOCH, PŘÍKOPŮ A RIGOLŮ Z LOMOVÉHO KAMENE - BEZ DOPRAVY</t>
  </si>
  <si>
    <t>ODSTRANĚNÍ KRYTU ZPEVNĚNÝCH PLOCH Z BETONU, ODVOZ DO 20KM</t>
  </si>
  <si>
    <t xml:space="preserve"> =(58)*0,1
Položka zahrnuje veškerou manipulaci s vybouranou sutí a s vybouranými hmotami vč. uložení na skládku. Nezahrnuje poplatek za skládku, který se vykazuje v položce 0141**</t>
  </si>
  <si>
    <t>ODSTRAN KRYTU ZPEVNĚNÝCH PLOCH Z DLAŽEB KOSTEK, ODVOZ DO 20KM</t>
  </si>
  <si>
    <t>=(4,1+12)*0,1
Položka zahrnuje veškerou manipulaci s vybouranou sutí a s vybouranými hmotami vč. uložení na skládku. Nezahrnuje poplatek za skládku, který se vykazuje v položce 0141**</t>
  </si>
  <si>
    <t>=858*0,35+(9,8+2,4+2,3+11,5+1,4+6,5+1,1+8,2+19,2)*0,2+(4,1+12)*0,2+58*0,15
Položka zahrnuje veškerou manipulaci s vybouranou sutí a s vybouranými hmotami vč. uložení na skládku.</t>
  </si>
  <si>
    <t xml:space="preserve"> =(58)*0,1
Položka zahrnuje veškerou manipulaci s vybouranou sutí a s vybouranými hmotami vč. uložení na skládku. Nezahrnuje poplatek za skládku, který se vykazuje v položce 0141.  kameny budou použity na tytvarování nového žlabu</t>
  </si>
  <si>
    <t>=165
Položka platí pro kompletní konstrukce trativodů a zahrnuje zejména:- výkop rýhy předepsaného tvaru v dané třídě těžitelnosti, výplň, zásyp trativodu včetně dopravy, uložení přebytečného materiálu, dodávky předepsaného materiálu pro výplň a zásyp- zřízení spojovací vrstvy- zřízení podkladu a lože trativodu z předepsaného materiálu- dodávka a uložení trativodu předepsaného materiálu a profilu- obsyp trativodu předepsaným materiálem, případně vložení separační nebo drenážní vložky- ukončení trativodu zaústěním do potrubí nebo vodoteče, případně vybudování ukončujícího objektu (kapličky) dle VL- veškerý materiál, výrobky a polotovary, včetně mimostaveništní a vnitrostaveništní dopravy- nezahrnuje opláštění z geotextilie, fólie</t>
  </si>
  <si>
    <t xml:space="preserve"> dlažba ve vjezdech a na parkovacích stání=36,3+26,5+25,9+17+22,5+30+9,7+2,2+25+14+1,1+6,5+5+46,8+10+24,7
- dodání dlažebního materiálu v požadované kvalitě, dodání materiálu pro předepsané lože v tloušťce předepsané dokumentací a pro předepsanou výplň spar- očištění podkladu- uložení dlažby dle předepsaného technologického předpisu včetně předepsané podkladní vrstvy a předepsané výplně spar- zřízení vrstvy bez rozlišení šířky, pokládání vrstvy po etapách - úpravu napojení, ukončení podél obrubníků, dilatačních zařízení, odvodňovacích proužků, odvodňovačů, vpustí, šachet a pod., nestanoví-li zadávací dokumentace jinak- nezahrnuje postřiky, nátěry
- nezahrnuje těsnění podél obrubníků, dilatačních zařízení, odvodňovacích proužků, odvodňovačů, vpustí, šachet a pod.</t>
  </si>
  <si>
    <t>vjezdy a parkovací stání
- dodání kameniva předepsané kvality a zrnitosti- rozprostření a zhutnění vrstvy v předepsané tloušťce- zřízení vrstvy bez rozlišení šířky, pokládání vrstvy po etapách- nezahrnuje postřiky, nátěry</t>
  </si>
  <si>
    <t>Svislé konstrukce</t>
  </si>
  <si>
    <t>ZDI OPĚR, ZÁRUB, NÁBŘEŽ Z DÍLCŮ BETON</t>
  </si>
  <si>
    <t>ZDI OPĚRNÉ, ZÁRUBNÍ, NÁBŘEŽNÍ Z DÍLCŮ ŽELEZOBETONOVÝCH</t>
  </si>
  <si>
    <t xml:space="preserve"> =0,015*147 - palisádové zídky
- dodání dílce požadovaného tvaru a vlastností, jeho skladování, doprava a osazení do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</si>
  <si>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 xml:space="preserve"> =0,17*15
 - dodání dílce požadovaného tvaru a vlastností, jeho skladování, doprava a osazení do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</si>
  <si>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Polštáře pod základy z kameniva drceného</t>
  </si>
  <si>
    <t>Betonové základy do C16/20</t>
  </si>
  <si>
    <t>=15*0,7*0,2 podklad pod zídky 
položka zahrnuje zahrnuje dodávku kameniva předepsané frakce, včetně mimostaveništní a vnitrostaveništní dopravy, rozprostření se zhutněním</t>
  </si>
  <si>
    <t xml:space="preserve"> =15*0,7*0,1+0,15*22 základ pod prefabrikovanou zeď a betonové lože pro palisádové zídky
- dodání dílce požadovaného tvaru a vlastností, jeho skladování, doprava a osazení do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</si>
  <si>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BOURÁNÍ KONSTRUKCÍ Z PROST BETONU S ODVOZEM DO 20KM</t>
  </si>
  <si>
    <t xml:space="preserve">vybourání stávající zídky
- položka zahrnuje:- rozbourání konstrukce bez ohledu na použitou technologii- veškeré pomocné konstrukce (lešení a pod.)- veškerou manipulaci s vybouranou sutí a hmotami včetně uložení na skládku. Nezahrnuje poplatek za skládku, který se vykazuje v položce 0141** </t>
  </si>
  <si>
    <t>DOPRAVNÍ ZNAČKY ZÁKLADNÍ VELIKOSTI HLINÍKOVÉ FÓLIE TŘ 1 - MONTÁŽ S PŘEMÍSTĚNÍM</t>
  </si>
  <si>
    <t>položka zahrnuje:- dopravu demontované značky z dočasné skládky- osazení a montáž značky na místě určeném projektem
- nutnou opravu poškozených částínezahrnuje dodávku značky</t>
  </si>
  <si>
    <t>DOPRAVNÍ ZNAČKY ZÁKLADNÍ VELIKOSTI HLINÍKOVÉ FÓLIE TŘ 1 - DEMONTÁŽ</t>
  </si>
  <si>
    <t>Položka zahrnuje odstranění, demontáž a odklizení materiálu s odvozem na předepsané místo</t>
  </si>
  <si>
    <t>DOPRAV ZNAČKY ZÁKL VEL HLINÍK FÓLIE TŘ 1 - NÁJEMNÉ</t>
  </si>
  <si>
    <t>ksden</t>
  </si>
  <si>
    <t>položka zahrnuje sazbu za pronájem dopravních značek a zařízení, počet jednotek je určen jako součin počtu značek a počtu dní použití</t>
  </si>
  <si>
    <t>SLOUPKY A STOJKY DZ Z HLINÍK TRUBEK DO PATKY MONT S PŘESUNEM</t>
  </si>
  <si>
    <t>položka zahrnuje:- dopravu demontovaného zařízení z dočasné skládky- osazení a montáž zařízení na místě určeném projektem
- nutnou opravu poškozených částínezahrnuje dodávku sloupku, stojky a upevňovacího zařízení</t>
  </si>
  <si>
    <t>SLOUPKY A STOJKY DZ Z HLINÍK TRUBEK DO PATKY DEMONTÁŽ</t>
  </si>
  <si>
    <t>SLOUPKY A STOJKY DZ Z HLINÍK TRUBEK DO PATKY NÁJEMNÉ</t>
  </si>
  <si>
    <t xml:space="preserve"> '=42+126+173+47+2*6,7+2*6,5+2*4,8+2*4,7+2*3+3,3+18,5+2+1,5+2*3,5+1+1+2*0,5+1,5+0,75+2*2+2*6+2*4,2
Položka zahrnuje:dodání a pokládku betonových obrubníků o rozměrech předepsaných zadávací dokumentacíbetonové lože i boční betonovou opěrku.</t>
  </si>
  <si>
    <t>577A2</t>
  </si>
  <si>
    <t>VÝSPRAVA TRHLIN ASFALTOVOU ZÁLIVKOU MODIFIK</t>
  </si>
  <si>
    <t>- vyfrézování drážky šířky do 20mm hloubky do 40mm- vyčištění- nátěr- výplň předepsanou zálivkovou hmotou</t>
  </si>
  <si>
    <t>ASFALTOVÝ BETON PRO OBRUSNÉ VRSTVY MODIFIK ACO 11+, 11S TL. 40MM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</si>
</sst>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6" formatCode="#,##0\ &quot;Kč&quot;;[Red]\-#,##0\ &quot;Kč&quot;"/>
    <numFmt numFmtId="8" formatCode="#,##0.00\ &quot;Kč&quot;;[Red]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00_ ;\-#,##0.000\ "/>
    <numFmt numFmtId="169" formatCode="#,##0.000"/>
    <numFmt numFmtId="170" formatCode="#,##0.00000_ ;\-#,##0.00000\ "/>
    <numFmt numFmtId="171" formatCode="0&quot;.&quot;"/>
    <numFmt numFmtId="172" formatCode="#,##0&quot; Kč&quot;;[Red]\-#,##0&quot; Kč&quot;"/>
    <numFmt numFmtId="173" formatCode="#,##0.00&quot; Kč&quot;;[Red]\-#,##0.00&quot; Kč&quot;"/>
    <numFmt numFmtId="174" formatCode="_-* #,##0\ _z_ł_-;\-* #,##0\ _z_ł_-;_-* &quot;- &quot;_z_ł_-;_-@_-"/>
    <numFmt numFmtId="175" formatCode="_-* #,##0.00\ _z_ł_-;\-* #,##0.00\ _z_ł_-;_-* \-??\ _z_ł_-;_-@_-"/>
    <numFmt numFmtId="176" formatCode="_-* #,##0.00&quot; zł&quot;_-;\-* #,##0.00&quot; zł&quot;_-;_-* \-??&quot; zł&quot;_-;_-@_-"/>
    <numFmt numFmtId="177" formatCode="_-* #,##0_-;\-* #,##0_-;_-* \-_-;_-@_-"/>
    <numFmt numFmtId="178" formatCode="_-* #,##0.00_-;\-* #,##0.00_-;_-* \-??_-;_-@_-"/>
    <numFmt numFmtId="179" formatCode="_-* #,##0\ &quot;zł&quot;_-;\-* #,##0\ &quot;zł&quot;_-;_-* &quot;-&quot;\ &quot;zł&quot;_-;_-@_-"/>
    <numFmt numFmtId="180" formatCode="_-* #,##0&quot; zł&quot;_-;\-* #,##0&quot; zł&quot;_-;_-* &quot;- zł&quot;_-;_-@_-"/>
    <numFmt numFmtId="181" formatCode="_-\Ł* #,##0_-;&quot;-Ł&quot;* #,##0_-;_-\Ł* \-_-;_-@_-"/>
    <numFmt numFmtId="182" formatCode="_-\Ł* #,##0.00_-;&quot;-Ł&quot;* #,##0.00_-;_-\Ł* \-??_-;_-@_-"/>
    <numFmt numFmtId="183" formatCode="_-* #,##0&quot; z³&quot;_-;\-* #,##0&quot; z³&quot;_-;_-* &quot;- z³&quot;_-;_-@_-"/>
    <numFmt numFmtId="184" formatCode="_-* #,##0.00&quot; z³&quot;_-;\-* #,##0.00&quot; z³&quot;_-;_-* \-??&quot; z³&quot;_-;_-@_-"/>
    <numFmt numFmtId="185" formatCode="#,##0.0"/>
    <numFmt numFmtId="186" formatCode="0.0"/>
  </numFmts>
  <fonts count="72">
    <font>
      <sz val="8"/>
      <name val="MS Sans Serif"/>
      <family val="2"/>
    </font>
    <font>
      <sz val="10"/>
      <name val="Arial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 CYR"/>
      <family val="2"/>
    </font>
    <font>
      <sz val="8"/>
      <name val="Arial"/>
      <family val="2"/>
    </font>
    <font>
      <sz val="7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MS Sans Serif"/>
      <family val="2"/>
    </font>
    <font>
      <sz val="10"/>
      <name val="Helv"/>
      <family val="2"/>
    </font>
    <font>
      <u val="single"/>
      <sz val="8"/>
      <color indexed="12"/>
      <name val="MS Sans Serif"/>
      <family val="2"/>
    </font>
    <font>
      <b/>
      <sz val="10"/>
      <name val="Arial"/>
      <family val="2"/>
    </font>
    <font>
      <sz val="10"/>
      <name val="Arial CE"/>
      <family val="2"/>
    </font>
    <font>
      <b/>
      <u val="single"/>
      <sz val="8"/>
      <color indexed="10"/>
      <name val="Arial CE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2"/>
    </font>
    <font>
      <sz val="10"/>
      <name val="Arial Narrow"/>
      <family val="2"/>
    </font>
    <font>
      <sz val="10"/>
      <name val="MS Sans Serif"/>
      <family val="2"/>
    </font>
    <font>
      <sz val="10"/>
      <name val="Univers (WN)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 CE"/>
      <family val="2"/>
    </font>
    <font>
      <b/>
      <sz val="10"/>
      <color indexed="8"/>
      <name val="Arial"/>
      <family val="2"/>
    </font>
    <font>
      <b/>
      <sz val="12"/>
      <name val="Arial CE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24"/>
      <name val="Tahoma"/>
      <family val="2"/>
    </font>
    <font>
      <u val="single"/>
      <sz val="10"/>
      <color indexed="12"/>
      <name val="Arial CE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6"/>
      <name val="Arial CE"/>
      <family val="2"/>
    </font>
    <font>
      <sz val="8"/>
      <color indexed="8"/>
      <name val=".HelveticaLightTTEE"/>
      <family val="2"/>
    </font>
    <font>
      <sz val="10"/>
      <color indexed="53"/>
      <name val="Arial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60"/>
      <name val="Arial"/>
      <family val="2"/>
    </font>
    <font>
      <sz val="10"/>
      <name val=".HelveticaTTEE"/>
      <family val="2"/>
    </font>
    <font>
      <b/>
      <sz val="10"/>
      <color indexed="63"/>
      <name val="Arial"/>
      <family val="2"/>
    </font>
    <font>
      <sz val="14"/>
      <name val="Tahoma"/>
      <family val="2"/>
    </font>
    <font>
      <b/>
      <sz val="18"/>
      <color indexed="62"/>
      <name val="Cambri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20"/>
      <name val="Arial"/>
      <family val="2"/>
    </font>
    <font>
      <b/>
      <sz val="16"/>
      <color indexed="10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8"/>
      <color rgb="FFFF0000"/>
      <name val="Arial CE"/>
      <family val="2"/>
    </font>
    <font>
      <sz val="12"/>
      <name val="Arial CE"/>
      <family val="2"/>
    </font>
  </fonts>
  <fills count="5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hair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double">
        <color indexed="52"/>
      </bottom>
    </border>
    <border>
      <left/>
      <right style="thin">
        <color indexed="48"/>
      </right>
      <top/>
      <bottom style="thin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4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 style="medium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1414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0" fontId="13" fillId="0" borderId="0" applyProtection="0">
      <alignment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2" borderId="0" applyProtection="0">
      <alignment/>
    </xf>
    <xf numFmtId="0" fontId="12" fillId="3" borderId="0" applyProtection="0">
      <alignment/>
    </xf>
    <xf numFmtId="0" fontId="12" fillId="4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4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4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172" fontId="1" fillId="0" borderId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172" fontId="1" fillId="0" borderId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172" fontId="1" fillId="0" borderId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172" fontId="1" fillId="0" borderId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172" fontId="1" fillId="0" borderId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172" fontId="1" fillId="0" borderId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172" fontId="1" fillId="0" borderId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173" fontId="1" fillId="0" borderId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173" fontId="1" fillId="0" borderId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173" fontId="1" fillId="0" borderId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173" fontId="1" fillId="0" borderId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173" fontId="1" fillId="0" borderId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173" fontId="1" fillId="0" borderId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0" fontId="12" fillId="4" borderId="0" applyProtection="0">
      <alignment/>
    </xf>
    <xf numFmtId="0" fontId="12" fillId="2" borderId="0" applyProtection="0">
      <alignment/>
    </xf>
    <xf numFmtId="0" fontId="12" fillId="3" borderId="0" applyProtection="0">
      <alignment/>
    </xf>
    <xf numFmtId="0" fontId="12" fillId="4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4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4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3" borderId="0" applyProtection="0">
      <alignment/>
    </xf>
    <xf numFmtId="0" fontId="12" fillId="2" borderId="0" applyProtection="0">
      <alignment/>
    </xf>
    <xf numFmtId="0" fontId="12" fillId="2" borderId="0" applyProtection="0">
      <alignment/>
    </xf>
    <xf numFmtId="0" fontId="12" fillId="2" borderId="0" applyProtection="0">
      <alignment/>
    </xf>
    <xf numFmtId="0" fontId="12" fillId="2" borderId="0" applyProtection="0">
      <alignment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0" fontId="1" fillId="0" borderId="0">
      <alignment/>
      <protection/>
    </xf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49" fontId="13" fillId="0" borderId="1">
      <alignment/>
      <protection/>
    </xf>
    <xf numFmtId="172" fontId="1" fillId="0" borderId="0" applyFill="0" applyBorder="0" applyAlignment="0" applyProtection="0"/>
    <xf numFmtId="49" fontId="13" fillId="0" borderId="2">
      <alignment/>
      <protection/>
    </xf>
    <xf numFmtId="49" fontId="13" fillId="0" borderId="1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1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1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1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1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1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49" fontId="13" fillId="0" borderId="2">
      <alignment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37" fillId="25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30" borderId="0" applyNumberFormat="0" applyBorder="0" applyAlignment="0" applyProtection="0"/>
    <xf numFmtId="0" fontId="38" fillId="24" borderId="0" applyNumberFormat="0" applyBorder="0" applyAlignment="0" applyProtection="0"/>
    <xf numFmtId="0" fontId="38" fillId="31" borderId="0" applyNumberFormat="0" applyBorder="0" applyAlignment="0" applyProtection="0"/>
    <xf numFmtId="0" fontId="37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3" applyNumberFormat="0" applyAlignment="0" applyProtection="0"/>
    <xf numFmtId="1" fontId="6" fillId="0" borderId="4" applyAlignment="0">
      <protection/>
    </xf>
    <xf numFmtId="0" fontId="1" fillId="0" borderId="0" applyNumberFormat="0" applyFill="0" applyBorder="0" applyAlignment="0">
      <protection/>
    </xf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41" fillId="34" borderId="6">
      <alignment horizontal="center"/>
      <protection locked="0"/>
    </xf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>
      <alignment/>
      <protection/>
    </xf>
    <xf numFmtId="0" fontId="44" fillId="27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>
      <alignment/>
      <protection/>
    </xf>
    <xf numFmtId="0" fontId="49" fillId="0" borderId="0" applyNumberFormat="0" applyFill="0" applyBorder="0">
      <alignment/>
      <protection locked="0"/>
    </xf>
    <xf numFmtId="0" fontId="11" fillId="0" borderId="0" applyNumberFormat="0" applyFill="0" applyBorder="0">
      <alignment/>
      <protection locked="0"/>
    </xf>
    <xf numFmtId="0" fontId="11" fillId="0" borderId="0" applyNumberFormat="0" applyFill="0" applyBorder="0">
      <alignment/>
      <protection locked="0"/>
    </xf>
    <xf numFmtId="0" fontId="50" fillId="26" borderId="10" applyNumberFormat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1" fillId="31" borderId="3" applyNumberFormat="0" applyAlignment="0" applyProtection="0"/>
    <xf numFmtId="0" fontId="52" fillId="34" borderId="6">
      <alignment horizontal="center"/>
      <protection locked="0"/>
    </xf>
    <xf numFmtId="0" fontId="20" fillId="38" borderId="10" applyNumberFormat="0" applyAlignment="0" applyProtection="0"/>
    <xf numFmtId="0" fontId="20" fillId="38" borderId="10" applyNumberFormat="0" applyAlignment="0" applyProtection="0"/>
    <xf numFmtId="0" fontId="20" fillId="38" borderId="10" applyNumberFormat="0" applyAlignment="0" applyProtection="0"/>
    <xf numFmtId="0" fontId="53" fillId="0" borderId="11" applyNumberFormat="0" applyFont="0" applyFill="0" applyProtection="0">
      <alignment/>
    </xf>
    <xf numFmtId="0" fontId="54" fillId="0" borderId="12" applyNumberFormat="0" applyFill="0" applyAlignment="0" applyProtection="0"/>
    <xf numFmtId="44" fontId="16" fillId="0" borderId="0" applyFont="0" applyFill="0" applyBorder="0" applyAlignment="0" applyProtection="0"/>
    <xf numFmtId="0" fontId="41" fillId="34" borderId="13">
      <alignment/>
      <protection locked="0"/>
    </xf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39" borderId="16">
      <alignment horizontal="centerContinuous"/>
      <protection locked="0"/>
    </xf>
    <xf numFmtId="0" fontId="55" fillId="39" borderId="16">
      <alignment horizontal="center"/>
      <protection locked="0"/>
    </xf>
    <xf numFmtId="0" fontId="55" fillId="39" borderId="16">
      <alignment horizontal="center"/>
      <protection locked="0"/>
    </xf>
    <xf numFmtId="4" fontId="56" fillId="34" borderId="17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 locked="0"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 applyNumberFormat="0" applyFont="0" applyFill="0" applyBorder="0" applyProtection="0">
      <alignment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13" fillId="24" borderId="18" applyNumberFormat="0" applyFont="0" applyAlignment="0" applyProtection="0"/>
    <xf numFmtId="0" fontId="59" fillId="33" borderId="19" applyNumberFormat="0" applyAlignment="0" applyProtection="0"/>
    <xf numFmtId="0" fontId="60" fillId="0" borderId="0">
      <alignment/>
      <protection/>
    </xf>
    <xf numFmtId="0" fontId="41" fillId="34" borderId="20">
      <alignment/>
      <protection locked="0"/>
    </xf>
    <xf numFmtId="0" fontId="1" fillId="42" borderId="18" applyNumberFormat="0" applyFont="0" applyAlignment="0" applyProtection="0"/>
    <xf numFmtId="9" fontId="1" fillId="0" borderId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61" fillId="0" borderId="0" applyNumberFormat="0" applyFill="0" applyBorder="0" applyAlignment="0" applyProtection="0"/>
    <xf numFmtId="1" fontId="13" fillId="0" borderId="0">
      <alignment horizontal="center" vertical="center"/>
      <protection locked="0"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3" fillId="0" borderId="0">
      <alignment/>
      <protection/>
    </xf>
    <xf numFmtId="0" fontId="62" fillId="43" borderId="0">
      <alignment horizontal="left"/>
      <protection/>
    </xf>
    <xf numFmtId="0" fontId="63" fillId="43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" fontId="55" fillId="39" borderId="21">
      <alignment horizontal="right"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9" fontId="1" fillId="0" borderId="2">
      <alignment horizontal="left" vertical="top" indent="1"/>
      <protection/>
    </xf>
    <xf numFmtId="0" fontId="62" fillId="0" borderId="0">
      <alignment/>
      <protection/>
    </xf>
    <xf numFmtId="0" fontId="64" fillId="3" borderId="22">
      <alignment vertical="center"/>
      <protection/>
    </xf>
    <xf numFmtId="0" fontId="29" fillId="10" borderId="3" applyNumberFormat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30" fillId="44" borderId="3" applyNumberFormat="0" applyAlignment="0" applyProtection="0"/>
    <xf numFmtId="0" fontId="30" fillId="44" borderId="3" applyNumberFormat="0" applyAlignment="0" applyProtection="0"/>
    <xf numFmtId="0" fontId="30" fillId="44" borderId="3" applyNumberFormat="0" applyAlignment="0" applyProtection="0"/>
    <xf numFmtId="0" fontId="31" fillId="44" borderId="19" applyNumberFormat="0" applyAlignment="0" applyProtection="0"/>
    <xf numFmtId="0" fontId="31" fillId="44" borderId="19" applyNumberFormat="0" applyAlignment="0" applyProtection="0"/>
    <xf numFmtId="0" fontId="31" fillId="44" borderId="19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0" fontId="1" fillId="0" borderId="0" applyFill="0" applyBorder="0" applyAlignment="0" applyProtection="0"/>
    <xf numFmtId="176" fontId="1" fillId="0" borderId="0" applyFill="0" applyBorder="0" applyAlignment="0" applyProtection="0"/>
    <xf numFmtId="181" fontId="1" fillId="0" borderId="0" applyFill="0" applyBorder="0" applyAlignment="0" applyProtection="0"/>
    <xf numFmtId="182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0" fontId="13" fillId="0" borderId="0">
      <alignment/>
      <protection/>
    </xf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62" fillId="2" borderId="0" applyProtection="0">
      <alignment/>
    </xf>
    <xf numFmtId="0" fontId="71" fillId="0" borderId="0">
      <alignment/>
      <protection/>
    </xf>
  </cellStyleXfs>
  <cellXfs count="249">
    <xf numFmtId="0" fontId="0" fillId="0" borderId="0" xfId="0" applyAlignment="1" applyProtection="1">
      <alignment vertical="top"/>
      <protection locked="0"/>
    </xf>
    <xf numFmtId="0" fontId="0" fillId="49" borderId="0" xfId="0" applyFont="1" applyFill="1" applyAlignment="1" applyProtection="1">
      <alignment horizontal="left" vertical="center"/>
      <protection locked="0"/>
    </xf>
    <xf numFmtId="0" fontId="0" fillId="49" borderId="0" xfId="0" applyFill="1" applyAlignment="1" applyProtection="1">
      <alignment horizontal="left" vertical="center"/>
      <protection locked="0"/>
    </xf>
    <xf numFmtId="164" fontId="0" fillId="49" borderId="0" xfId="0" applyNumberFormat="1" applyFill="1" applyAlignment="1" applyProtection="1">
      <alignment horizontal="center" vertical="center"/>
      <protection locked="0"/>
    </xf>
    <xf numFmtId="0" fontId="0" fillId="49" borderId="0" xfId="0" applyFill="1" applyAlignment="1" applyProtection="1">
      <alignment horizontal="left" vertical="center" wrapText="1"/>
      <protection locked="0"/>
    </xf>
    <xf numFmtId="0" fontId="0" fillId="49" borderId="0" xfId="0" applyFill="1" applyAlignment="1" applyProtection="1">
      <alignment horizontal="center" vertical="center" wrapText="1"/>
      <protection locked="0"/>
    </xf>
    <xf numFmtId="165" fontId="0" fillId="49" borderId="0" xfId="0" applyNumberFormat="1" applyFill="1" applyAlignment="1" applyProtection="1">
      <alignment horizontal="right" vertical="center"/>
      <protection locked="0"/>
    </xf>
    <xf numFmtId="166" fontId="0" fillId="49" borderId="0" xfId="0" applyNumberFormat="1" applyFill="1" applyAlignment="1" applyProtection="1">
      <alignment horizontal="right" vertical="center"/>
      <protection locked="0"/>
    </xf>
    <xf numFmtId="0" fontId="2" fillId="42" borderId="0" xfId="0" applyFont="1" applyFill="1" applyAlignment="1" applyProtection="1">
      <alignment horizontal="left" vertical="center"/>
      <protection/>
    </xf>
    <xf numFmtId="0" fontId="3" fillId="42" borderId="0" xfId="0" applyFont="1" applyFill="1" applyAlignment="1" applyProtection="1">
      <alignment horizontal="left" vertical="center"/>
      <protection/>
    </xf>
    <xf numFmtId="0" fontId="3" fillId="42" borderId="0" xfId="0" applyFont="1" applyFill="1" applyAlignment="1" applyProtection="1">
      <alignment horizontal="center" vertical="center"/>
      <protection/>
    </xf>
    <xf numFmtId="0" fontId="4" fillId="42" borderId="0" xfId="0" applyFont="1" applyFill="1" applyAlignment="1" applyProtection="1">
      <alignment horizontal="left" vertical="center"/>
      <protection/>
    </xf>
    <xf numFmtId="0" fontId="7" fillId="42" borderId="0" xfId="0" applyFont="1" applyFill="1" applyAlignment="1" applyProtection="1">
      <alignment horizontal="left" vertical="center"/>
      <protection/>
    </xf>
    <xf numFmtId="0" fontId="7" fillId="42" borderId="0" xfId="0" applyFont="1" applyFill="1" applyAlignment="1" applyProtection="1">
      <alignment horizontal="center" vertical="center"/>
      <protection/>
    </xf>
    <xf numFmtId="0" fontId="9" fillId="49" borderId="0" xfId="0" applyFont="1" applyFill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42" borderId="0" xfId="1338" applyFont="1" applyFill="1" applyAlignment="1" applyProtection="1">
      <alignment horizontal="left"/>
      <protection/>
    </xf>
    <xf numFmtId="0" fontId="3" fillId="39" borderId="0" xfId="1344" applyFont="1" applyFill="1" applyAlignment="1" applyProtection="1">
      <alignment horizontal="left"/>
      <protection locked="0"/>
    </xf>
    <xf numFmtId="164" fontId="8" fillId="49" borderId="0" xfId="0" applyNumberFormat="1" applyFont="1" applyFill="1" applyBorder="1" applyAlignment="1" applyProtection="1">
      <alignment horizontal="center" vertical="center"/>
      <protection locked="0"/>
    </xf>
    <xf numFmtId="0" fontId="8" fillId="49" borderId="0" xfId="0" applyFont="1" applyFill="1" applyBorder="1" applyAlignment="1" applyProtection="1">
      <alignment horizontal="left" vertical="center" wrapText="1"/>
      <protection locked="0"/>
    </xf>
    <xf numFmtId="0" fontId="8" fillId="49" borderId="0" xfId="0" applyFont="1" applyFill="1" applyBorder="1" applyAlignment="1" applyProtection="1">
      <alignment horizontal="center" vertical="center" wrapText="1"/>
      <protection locked="0"/>
    </xf>
    <xf numFmtId="165" fontId="8" fillId="49" borderId="0" xfId="0" applyNumberFormat="1" applyFont="1" applyFill="1" applyBorder="1" applyAlignment="1" applyProtection="1">
      <alignment horizontal="right" vertical="center"/>
      <protection locked="0"/>
    </xf>
    <xf numFmtId="168" fontId="8" fillId="49" borderId="0" xfId="0" applyNumberFormat="1" applyFont="1" applyFill="1" applyBorder="1" applyAlignment="1" applyProtection="1">
      <alignment horizontal="right" vertical="center"/>
      <protection/>
    </xf>
    <xf numFmtId="167" fontId="8" fillId="49" borderId="0" xfId="0" applyNumberFormat="1" applyFont="1" applyFill="1" applyBorder="1" applyAlignment="1" applyProtection="1">
      <alignment horizontal="right" vertical="center"/>
      <protection locked="0"/>
    </xf>
    <xf numFmtId="167" fontId="8" fillId="49" borderId="0" xfId="0" applyNumberFormat="1" applyFont="1" applyFill="1" applyBorder="1" applyAlignment="1" applyProtection="1">
      <alignment horizontal="right" vertical="center"/>
      <protection/>
    </xf>
    <xf numFmtId="0" fontId="3" fillId="49" borderId="23" xfId="0" applyFont="1" applyFill="1" applyBorder="1" applyAlignment="1" applyProtection="1">
      <alignment horizontal="center" vertical="center" wrapText="1"/>
      <protection locked="0"/>
    </xf>
    <xf numFmtId="168" fontId="3" fillId="49" borderId="23" xfId="0" applyNumberFormat="1" applyFont="1" applyFill="1" applyBorder="1" applyAlignment="1" applyProtection="1">
      <alignment horizontal="right" vertical="center"/>
      <protection locked="0"/>
    </xf>
    <xf numFmtId="167" fontId="3" fillId="49" borderId="23" xfId="0" applyNumberFormat="1" applyFont="1" applyFill="1" applyBorder="1" applyAlignment="1" applyProtection="1">
      <alignment horizontal="right" vertical="center"/>
      <protection/>
    </xf>
    <xf numFmtId="170" fontId="3" fillId="49" borderId="23" xfId="0" applyNumberFormat="1" applyFont="1" applyFill="1" applyBorder="1" applyAlignment="1" applyProtection="1">
      <alignment horizontal="right" vertical="center"/>
      <protection locked="0"/>
    </xf>
    <xf numFmtId="168" fontId="3" fillId="49" borderId="24" xfId="0" applyNumberFormat="1" applyFont="1" applyFill="1" applyBorder="1" applyAlignment="1" applyProtection="1">
      <alignment horizontal="right" vertical="center"/>
      <protection/>
    </xf>
    <xf numFmtId="164" fontId="4" fillId="49" borderId="0" xfId="0" applyNumberFormat="1" applyFont="1" applyFill="1" applyAlignment="1" applyProtection="1">
      <alignment horizontal="center"/>
      <protection locked="0"/>
    </xf>
    <xf numFmtId="0" fontId="4" fillId="49" borderId="0" xfId="0" applyNumberFormat="1" applyFont="1" applyFill="1" applyAlignment="1" applyProtection="1">
      <alignment horizontal="left" wrapText="1"/>
      <protection locked="0"/>
    </xf>
    <xf numFmtId="0" fontId="4" fillId="49" borderId="0" xfId="0" applyFont="1" applyFill="1" applyAlignment="1" applyProtection="1">
      <alignment horizontal="left" wrapText="1"/>
      <protection locked="0"/>
    </xf>
    <xf numFmtId="0" fontId="4" fillId="49" borderId="0" xfId="0" applyFont="1" applyFill="1" applyAlignment="1" applyProtection="1">
      <alignment horizontal="center" wrapText="1"/>
      <protection locked="0"/>
    </xf>
    <xf numFmtId="168" fontId="4" fillId="49" borderId="0" xfId="0" applyNumberFormat="1" applyFont="1" applyFill="1" applyAlignment="1" applyProtection="1">
      <alignment horizontal="right"/>
      <protection locked="0"/>
    </xf>
    <xf numFmtId="4" fontId="4" fillId="49" borderId="0" xfId="0" applyNumberFormat="1" applyFont="1" applyFill="1" applyAlignment="1" applyProtection="1">
      <alignment horizontal="right"/>
      <protection/>
    </xf>
    <xf numFmtId="167" fontId="4" fillId="49" borderId="0" xfId="0" applyNumberFormat="1" applyFont="1" applyFill="1" applyAlignment="1" applyProtection="1">
      <alignment horizontal="right"/>
      <protection/>
    </xf>
    <xf numFmtId="0" fontId="0" fillId="49" borderId="0" xfId="0" applyFill="1" applyAlignment="1" applyProtection="1">
      <alignment horizontal="left"/>
      <protection locked="0"/>
    </xf>
    <xf numFmtId="168" fontId="3" fillId="49" borderId="23" xfId="0" applyNumberFormat="1" applyFont="1" applyFill="1" applyBorder="1" applyAlignment="1" applyProtection="1">
      <alignment horizontal="right" vertical="center"/>
      <protection/>
    </xf>
    <xf numFmtId="4" fontId="3" fillId="49" borderId="23" xfId="0" applyNumberFormat="1" applyFont="1" applyFill="1" applyBorder="1" applyAlignment="1" applyProtection="1">
      <alignment horizontal="right" vertical="center"/>
      <protection/>
    </xf>
    <xf numFmtId="169" fontId="8" fillId="49" borderId="0" xfId="0" applyNumberFormat="1" applyFont="1" applyFill="1" applyBorder="1" applyAlignment="1" applyProtection="1">
      <alignment horizontal="right" vertical="center"/>
      <protection/>
    </xf>
    <xf numFmtId="0" fontId="14" fillId="0" borderId="0" xfId="1344" applyFont="1" applyFill="1" applyAlignment="1" applyProtection="1">
      <alignment horizontal="right"/>
      <protection locked="0"/>
    </xf>
    <xf numFmtId="0" fontId="14" fillId="0" borderId="0" xfId="1344" applyFont="1" applyFill="1" applyAlignment="1" applyProtection="1">
      <alignment horizontal="left" wrapText="1"/>
      <protection locked="0"/>
    </xf>
    <xf numFmtId="0" fontId="14" fillId="0" borderId="0" xfId="1344" applyFont="1" applyFill="1" applyAlignment="1" applyProtection="1">
      <alignment horizontal="center" wrapText="1"/>
      <protection locked="0"/>
    </xf>
    <xf numFmtId="4" fontId="14" fillId="0" borderId="0" xfId="1344" applyNumberFormat="1" applyFont="1" applyFill="1" applyAlignment="1" applyProtection="1">
      <alignment horizontal="right"/>
      <protection locked="0"/>
    </xf>
    <xf numFmtId="0" fontId="0" fillId="0" borderId="0" xfId="1344" applyFill="1" applyAlignment="1" applyProtection="1">
      <alignment horizontal="left" vertical="top"/>
      <protection locked="0"/>
    </xf>
    <xf numFmtId="169" fontId="0" fillId="0" borderId="0" xfId="1344" applyNumberFormat="1" applyFont="1" applyFill="1" applyAlignment="1" applyProtection="1">
      <alignment horizontal="center" vertical="top"/>
      <protection locked="0"/>
    </xf>
    <xf numFmtId="164" fontId="0" fillId="49" borderId="0" xfId="0" applyNumberFormat="1" applyFill="1" applyAlignment="1" applyProtection="1">
      <alignment horizontal="center" vertical="center"/>
      <protection locked="0"/>
    </xf>
    <xf numFmtId="0" fontId="0" fillId="49" borderId="0" xfId="0" applyFill="1" applyAlignment="1" applyProtection="1">
      <alignment horizontal="left" vertical="center" wrapText="1"/>
      <protection locked="0"/>
    </xf>
    <xf numFmtId="0" fontId="15" fillId="49" borderId="0" xfId="0" applyFont="1" applyFill="1" applyAlignment="1" applyProtection="1">
      <alignment horizontal="left" vertical="center"/>
      <protection locked="0"/>
    </xf>
    <xf numFmtId="0" fontId="0" fillId="49" borderId="0" xfId="0" applyFill="1" applyAlignment="1" applyProtection="1">
      <alignment horizontal="center" vertical="center" wrapText="1"/>
      <protection locked="0"/>
    </xf>
    <xf numFmtId="169" fontId="0" fillId="49" borderId="0" xfId="0" applyNumberFormat="1" applyFill="1" applyAlignment="1" applyProtection="1">
      <alignment vertical="center"/>
      <protection locked="0"/>
    </xf>
    <xf numFmtId="4" fontId="0" fillId="49" borderId="0" xfId="0" applyNumberFormat="1" applyFill="1" applyAlignment="1" applyProtection="1">
      <alignment horizontal="right" vertical="center"/>
      <protection locked="0"/>
    </xf>
    <xf numFmtId="165" fontId="0" fillId="49" borderId="0" xfId="0" applyNumberFormat="1" applyFill="1" applyAlignment="1" applyProtection="1">
      <alignment horizontal="right" vertical="center"/>
      <protection locked="0"/>
    </xf>
    <xf numFmtId="0" fontId="0" fillId="49" borderId="0" xfId="0" applyFont="1" applyFill="1" applyAlignment="1" applyProtection="1">
      <alignment horizontal="left" vertical="center"/>
      <protection locked="0"/>
    </xf>
    <xf numFmtId="0" fontId="10" fillId="0" borderId="0" xfId="1343" applyFont="1">
      <alignment/>
      <protection/>
    </xf>
    <xf numFmtId="4" fontId="10" fillId="0" borderId="0" xfId="1343" applyNumberFormat="1" applyFont="1">
      <alignment/>
      <protection/>
    </xf>
    <xf numFmtId="169" fontId="10" fillId="0" borderId="0" xfId="1343" applyNumberFormat="1" applyFont="1">
      <alignment/>
      <protection/>
    </xf>
    <xf numFmtId="169" fontId="1" fillId="0" borderId="0" xfId="1340" applyNumberFormat="1" applyFont="1">
      <alignment/>
      <protection/>
    </xf>
    <xf numFmtId="0" fontId="1" fillId="0" borderId="0" xfId="1340" applyFont="1">
      <alignment/>
      <protection/>
    </xf>
    <xf numFmtId="0" fontId="7" fillId="39" borderId="0" xfId="1344" applyFont="1" applyFill="1" applyAlignment="1" applyProtection="1">
      <alignment horizontal="left"/>
      <protection locked="0"/>
    </xf>
    <xf numFmtId="0" fontId="7" fillId="39" borderId="0" xfId="1344" applyFont="1" applyFill="1" applyAlignment="1" applyProtection="1">
      <alignment horizontal="center"/>
      <protection locked="0"/>
    </xf>
    <xf numFmtId="0" fontId="0" fillId="0" borderId="0" xfId="1344" applyAlignment="1" applyProtection="1">
      <alignment horizontal="left" vertical="top"/>
      <protection locked="0"/>
    </xf>
    <xf numFmtId="0" fontId="4" fillId="39" borderId="0" xfId="1344" applyFont="1" applyFill="1" applyAlignment="1" applyProtection="1">
      <alignment horizontal="left"/>
      <protection locked="0"/>
    </xf>
    <xf numFmtId="0" fontId="3" fillId="2" borderId="25" xfId="1344" applyFont="1" applyFill="1" applyBorder="1" applyAlignment="1" applyProtection="1">
      <alignment horizontal="center" vertical="center" wrapText="1"/>
      <protection locked="0"/>
    </xf>
    <xf numFmtId="164" fontId="4" fillId="0" borderId="0" xfId="1335" applyNumberFormat="1" applyFont="1" applyFill="1" applyAlignment="1">
      <alignment horizontal="center"/>
      <protection/>
    </xf>
    <xf numFmtId="0" fontId="4" fillId="0" borderId="0" xfId="1335" applyFont="1" applyFill="1" applyAlignment="1">
      <alignment horizontal="right" wrapText="1"/>
      <protection/>
    </xf>
    <xf numFmtId="0" fontId="4" fillId="0" borderId="0" xfId="1335" applyFont="1" applyFill="1" applyAlignment="1">
      <alignment horizontal="left" wrapText="1"/>
      <protection/>
    </xf>
    <xf numFmtId="165" fontId="4" fillId="0" borderId="0" xfId="1335" applyNumberFormat="1" applyFont="1" applyFill="1" applyAlignment="1">
      <alignment horizontal="right"/>
      <protection/>
    </xf>
    <xf numFmtId="166" fontId="4" fillId="0" borderId="0" xfId="1335" applyNumberFormat="1" applyFont="1" applyFill="1" applyAlignment="1">
      <alignment horizontal="right"/>
      <protection/>
    </xf>
    <xf numFmtId="4" fontId="4" fillId="0" borderId="0" xfId="1344" applyNumberFormat="1" applyFont="1" applyFill="1" applyAlignment="1" applyProtection="1">
      <alignment horizontal="right"/>
      <protection locked="0"/>
    </xf>
    <xf numFmtId="0" fontId="13" fillId="0" borderId="0" xfId="1335" applyFont="1" applyFill="1" applyAlignment="1">
      <alignment horizontal="left" vertical="top"/>
      <protection/>
    </xf>
    <xf numFmtId="171" fontId="3" fillId="0" borderId="26" xfId="1344" applyNumberFormat="1" applyFont="1" applyFill="1" applyBorder="1" applyAlignment="1" applyProtection="1">
      <alignment horizontal="right" vertical="top"/>
      <protection locked="0"/>
    </xf>
    <xf numFmtId="0" fontId="3" fillId="0" borderId="27" xfId="1344" applyFont="1" applyFill="1" applyBorder="1" applyAlignment="1" applyProtection="1">
      <alignment horizontal="left" vertical="top" wrapText="1"/>
      <protection locked="0"/>
    </xf>
    <xf numFmtId="0" fontId="3" fillId="0" borderId="27" xfId="1344" applyFont="1" applyFill="1" applyBorder="1" applyAlignment="1" applyProtection="1">
      <alignment horizontal="center" vertical="top" wrapText="1"/>
      <protection locked="0"/>
    </xf>
    <xf numFmtId="169" fontId="3" fillId="0" borderId="27" xfId="1344" applyNumberFormat="1" applyFont="1" applyFill="1" applyBorder="1" applyAlignment="1" applyProtection="1">
      <alignment horizontal="right" vertical="top"/>
      <protection locked="0"/>
    </xf>
    <xf numFmtId="4" fontId="3" fillId="0" borderId="27" xfId="1344" applyNumberFormat="1" applyFont="1" applyFill="1" applyBorder="1" applyAlignment="1" applyProtection="1">
      <alignment horizontal="right" vertical="top"/>
      <protection locked="0"/>
    </xf>
    <xf numFmtId="4" fontId="3" fillId="0" borderId="27" xfId="1344" applyNumberFormat="1" applyFont="1" applyFill="1" applyBorder="1" applyAlignment="1" applyProtection="1">
      <alignment horizontal="right" vertical="top"/>
      <protection locked="0"/>
    </xf>
    <xf numFmtId="0" fontId="3" fillId="0" borderId="28" xfId="1344" applyFont="1" applyFill="1" applyBorder="1" applyAlignment="1" applyProtection="1">
      <alignment horizontal="left" vertical="top" wrapText="1"/>
      <protection locked="0"/>
    </xf>
    <xf numFmtId="4" fontId="3" fillId="0" borderId="29" xfId="1344" applyNumberFormat="1" applyFont="1" applyFill="1" applyBorder="1" applyAlignment="1" applyProtection="1">
      <alignment horizontal="right" vertical="top"/>
      <protection locked="0"/>
    </xf>
    <xf numFmtId="169" fontId="3" fillId="0" borderId="30" xfId="1344" applyNumberFormat="1" applyFont="1" applyFill="1" applyBorder="1" applyAlignment="1" applyProtection="1">
      <alignment horizontal="right" vertical="top"/>
      <protection locked="0"/>
    </xf>
    <xf numFmtId="4" fontId="3" fillId="0" borderId="30" xfId="1344" applyNumberFormat="1" applyFont="1" applyFill="1" applyBorder="1" applyAlignment="1" applyProtection="1">
      <alignment horizontal="right" vertical="top"/>
      <protection locked="0"/>
    </xf>
    <xf numFmtId="0" fontId="16" fillId="0" borderId="0" xfId="1336">
      <alignment/>
      <protection/>
    </xf>
    <xf numFmtId="0" fontId="65" fillId="0" borderId="0" xfId="1366" applyNumberFormat="1" applyFont="1" applyFill="1" applyBorder="1" applyProtection="1">
      <protection locked="0"/>
    </xf>
    <xf numFmtId="0" fontId="13" fillId="0" borderId="0" xfId="1366" applyNumberFormat="1" applyFont="1"/>
    <xf numFmtId="0" fontId="66" fillId="0" borderId="0" xfId="1366" applyNumberFormat="1" applyFont="1" applyBorder="1"/>
    <xf numFmtId="0" fontId="13" fillId="0" borderId="0" xfId="1366" applyNumberFormat="1" applyFont="1" applyAlignment="1">
      <alignment horizontal="centerContinuous"/>
    </xf>
    <xf numFmtId="185" fontId="13" fillId="0" borderId="0" xfId="1366" applyNumberFormat="1" applyFont="1" applyAlignment="1">
      <alignment horizontal="right"/>
    </xf>
    <xf numFmtId="0" fontId="13" fillId="0" borderId="0" xfId="1339" applyFont="1">
      <alignment/>
      <protection/>
    </xf>
    <xf numFmtId="1" fontId="63" fillId="0" borderId="0" xfId="1366" applyNumberFormat="1" applyFont="1" applyBorder="1" applyAlignment="1">
      <alignment horizontal="left"/>
    </xf>
    <xf numFmtId="0" fontId="66" fillId="0" borderId="0" xfId="1366" applyNumberFormat="1" applyFont="1" applyAlignment="1">
      <alignment horizontal="left"/>
    </xf>
    <xf numFmtId="0" fontId="66" fillId="0" borderId="0" xfId="1366" applyNumberFormat="1" applyFont="1" applyFill="1" applyBorder="1" applyProtection="1">
      <protection locked="0"/>
    </xf>
    <xf numFmtId="1" fontId="33" fillId="0" borderId="0" xfId="1366" applyNumberFormat="1" applyFont="1" applyBorder="1" applyAlignment="1">
      <alignment horizontal="left"/>
    </xf>
    <xf numFmtId="0" fontId="63" fillId="0" borderId="0" xfId="1366" applyNumberFormat="1" applyFont="1" applyAlignment="1">
      <alignment horizontal="left"/>
    </xf>
    <xf numFmtId="0" fontId="43" fillId="0" borderId="0" xfId="1366" applyNumberFormat="1" applyFont="1" applyAlignment="1">
      <alignment horizontal="left"/>
    </xf>
    <xf numFmtId="0" fontId="62" fillId="0" borderId="0" xfId="1366" applyNumberFormat="1" applyFont="1" applyAlignment="1">
      <alignment horizontal="left"/>
    </xf>
    <xf numFmtId="0" fontId="13" fillId="0" borderId="0" xfId="1366" applyNumberFormat="1" applyFont="1" applyAlignment="1">
      <alignment horizontal="center"/>
    </xf>
    <xf numFmtId="0" fontId="13" fillId="0" borderId="0" xfId="1366" applyNumberFormat="1" applyFont="1" applyAlignment="1">
      <alignment horizontal="right"/>
    </xf>
    <xf numFmtId="0" fontId="13" fillId="0" borderId="0" xfId="1366" applyNumberFormat="1" applyFont="1" applyBorder="1"/>
    <xf numFmtId="185" fontId="13" fillId="0" borderId="0" xfId="1366" applyNumberFormat="1" applyFont="1" applyBorder="1" applyAlignment="1">
      <alignment horizontal="right"/>
    </xf>
    <xf numFmtId="0" fontId="62" fillId="0" borderId="31" xfId="1366" applyNumberFormat="1" applyFont="1" applyBorder="1"/>
    <xf numFmtId="0" fontId="13" fillId="0" borderId="32" xfId="1366" applyNumberFormat="1" applyFont="1" applyBorder="1" applyAlignment="1">
      <alignment horizontal="center"/>
    </xf>
    <xf numFmtId="0" fontId="13" fillId="0" borderId="33" xfId="1366" applyNumberFormat="1" applyFont="1" applyBorder="1"/>
    <xf numFmtId="0" fontId="13" fillId="0" borderId="32" xfId="1366" applyNumberFormat="1" applyFont="1" applyBorder="1" applyAlignment="1">
      <alignment horizontal="right"/>
    </xf>
    <xf numFmtId="49" fontId="13" fillId="0" borderId="32" xfId="1366" applyNumberFormat="1" applyFont="1" applyBorder="1" applyAlignment="1">
      <alignment horizontal="center"/>
    </xf>
    <xf numFmtId="2" fontId="13" fillId="0" borderId="32" xfId="1366" applyNumberFormat="1" applyFont="1" applyBorder="1" applyAlignment="1">
      <alignment horizontal="right"/>
    </xf>
    <xf numFmtId="185" fontId="13" fillId="0" borderId="32" xfId="1366" applyNumberFormat="1" applyFont="1" applyBorder="1" applyAlignment="1">
      <alignment horizontal="right"/>
    </xf>
    <xf numFmtId="1" fontId="13" fillId="0" borderId="34" xfId="1366" applyNumberFormat="1" applyFont="1" applyBorder="1" applyAlignment="1">
      <alignment horizontal="right"/>
    </xf>
    <xf numFmtId="0" fontId="13" fillId="0" borderId="0" xfId="1339" applyFont="1" applyBorder="1">
      <alignment/>
      <protection/>
    </xf>
    <xf numFmtId="0" fontId="67" fillId="0" borderId="35" xfId="1366" applyNumberFormat="1" applyFont="1" applyBorder="1" applyAlignment="1">
      <alignment horizontal="center"/>
    </xf>
    <xf numFmtId="0" fontId="67" fillId="0" borderId="36" xfId="1366" applyNumberFormat="1" applyFont="1" applyBorder="1"/>
    <xf numFmtId="0" fontId="33" fillId="0" borderId="0" xfId="1366" applyNumberFormat="1" applyFont="1" applyBorder="1"/>
    <xf numFmtId="0" fontId="67" fillId="0" borderId="0" xfId="1366" applyNumberFormat="1" applyFont="1" applyBorder="1"/>
    <xf numFmtId="49" fontId="67" fillId="0" borderId="0" xfId="1366" applyNumberFormat="1" applyFont="1" applyBorder="1" applyAlignment="1">
      <alignment horizontal="center"/>
    </xf>
    <xf numFmtId="1" fontId="13" fillId="0" borderId="0" xfId="1342" applyNumberFormat="1" applyFont="1" applyBorder="1" applyAlignment="1">
      <alignment horizontal="right"/>
      <protection/>
    </xf>
    <xf numFmtId="185" fontId="68" fillId="0" borderId="37" xfId="1366" applyNumberFormat="1" applyFont="1" applyBorder="1"/>
    <xf numFmtId="0" fontId="67" fillId="0" borderId="0" xfId="1339" applyFont="1" applyBorder="1">
      <alignment/>
      <protection/>
    </xf>
    <xf numFmtId="0" fontId="62" fillId="0" borderId="35" xfId="1366" applyNumberFormat="1" applyFont="1" applyBorder="1"/>
    <xf numFmtId="0" fontId="68" fillId="0" borderId="38" xfId="1366" applyNumberFormat="1" applyFont="1" applyBorder="1"/>
    <xf numFmtId="49" fontId="13" fillId="0" borderId="0" xfId="1366" applyNumberFormat="1" applyFont="1" applyBorder="1" applyAlignment="1">
      <alignment horizontal="center"/>
    </xf>
    <xf numFmtId="2" fontId="13" fillId="0" borderId="0" xfId="1366" applyNumberFormat="1" applyFont="1" applyFill="1" applyBorder="1" applyAlignment="1">
      <alignment horizontal="right"/>
    </xf>
    <xf numFmtId="185" fontId="67" fillId="0" borderId="0" xfId="1366" applyNumberFormat="1" applyFont="1" applyBorder="1" applyAlignment="1">
      <alignment/>
    </xf>
    <xf numFmtId="1" fontId="67" fillId="0" borderId="37" xfId="1366" applyNumberFormat="1" applyFont="1" applyBorder="1"/>
    <xf numFmtId="0" fontId="13" fillId="0" borderId="35" xfId="1283" applyFont="1" applyFill="1" applyBorder="1" applyAlignment="1" applyProtection="1">
      <alignment/>
      <protection/>
    </xf>
    <xf numFmtId="49" fontId="62" fillId="0" borderId="0" xfId="1366" applyNumberFormat="1" applyFont="1" applyBorder="1" applyAlignment="1">
      <alignment horizontal="center"/>
    </xf>
    <xf numFmtId="0" fontId="13" fillId="0" borderId="38" xfId="1283" applyFont="1" applyFill="1" applyBorder="1" applyAlignment="1" applyProtection="1">
      <alignment/>
      <protection/>
    </xf>
    <xf numFmtId="186" fontId="67" fillId="0" borderId="0" xfId="1366" applyNumberFormat="1" applyFont="1" applyBorder="1" applyAlignment="1">
      <alignment horizontal="right"/>
    </xf>
    <xf numFmtId="4" fontId="67" fillId="0" borderId="37" xfId="1366" applyNumberFormat="1" applyFont="1" applyBorder="1"/>
    <xf numFmtId="0" fontId="62" fillId="0" borderId="39" xfId="1366" applyNumberFormat="1" applyFont="1" applyBorder="1"/>
    <xf numFmtId="0" fontId="68" fillId="0" borderId="40" xfId="1366" applyNumberFormat="1" applyFont="1" applyBorder="1"/>
    <xf numFmtId="0" fontId="68" fillId="0" borderId="41" xfId="1366" applyNumberFormat="1" applyFont="1" applyBorder="1"/>
    <xf numFmtId="0" fontId="33" fillId="0" borderId="41" xfId="1366" applyNumberFormat="1" applyFont="1" applyBorder="1"/>
    <xf numFmtId="49" fontId="33" fillId="0" borderId="41" xfId="1366" applyNumberFormat="1" applyFont="1" applyBorder="1" applyAlignment="1">
      <alignment horizontal="center"/>
    </xf>
    <xf numFmtId="1" fontId="33" fillId="0" borderId="41" xfId="1366" applyNumberFormat="1" applyFont="1" applyBorder="1" applyAlignment="1">
      <alignment horizontal="right"/>
    </xf>
    <xf numFmtId="4" fontId="62" fillId="0" borderId="41" xfId="1366" applyNumberFormat="1" applyFont="1" applyBorder="1" applyAlignment="1">
      <alignment/>
    </xf>
    <xf numFmtId="4" fontId="68" fillId="0" borderId="42" xfId="1366" applyNumberFormat="1" applyFont="1" applyBorder="1"/>
    <xf numFmtId="4" fontId="13" fillId="0" borderId="0" xfId="1342" applyNumberFormat="1" applyFont="1" applyBorder="1" applyAlignment="1">
      <alignment horizontal="right"/>
      <protection/>
    </xf>
    <xf numFmtId="4" fontId="68" fillId="0" borderId="37" xfId="1366" applyNumberFormat="1" applyFont="1" applyBorder="1"/>
    <xf numFmtId="4" fontId="67" fillId="0" borderId="0" xfId="1366" applyNumberFormat="1" applyFont="1" applyBorder="1" applyAlignment="1">
      <alignment/>
    </xf>
    <xf numFmtId="0" fontId="7" fillId="0" borderId="35" xfId="1342" applyFont="1" applyBorder="1" applyAlignment="1">
      <alignment horizontal="center"/>
      <protection/>
    </xf>
    <xf numFmtId="0" fontId="67" fillId="0" borderId="0" xfId="1342" applyFont="1" applyBorder="1">
      <alignment/>
      <protection/>
    </xf>
    <xf numFmtId="0" fontId="33" fillId="0" borderId="0" xfId="1342" applyFont="1" applyBorder="1">
      <alignment/>
      <protection/>
    </xf>
    <xf numFmtId="49" fontId="13" fillId="0" borderId="0" xfId="1342" applyNumberFormat="1" applyFont="1" applyBorder="1" applyAlignment="1">
      <alignment horizontal="center"/>
      <protection/>
    </xf>
    <xf numFmtId="4" fontId="13" fillId="0" borderId="0" xfId="1342" applyNumberFormat="1" applyFont="1" applyBorder="1">
      <alignment/>
      <protection/>
    </xf>
    <xf numFmtId="4" fontId="62" fillId="0" borderId="43" xfId="1342" applyNumberFormat="1" applyFont="1" applyBorder="1">
      <alignment/>
      <protection/>
    </xf>
    <xf numFmtId="0" fontId="69" fillId="0" borderId="44" xfId="1366" applyNumberFormat="1" applyFont="1" applyFill="1" applyBorder="1"/>
    <xf numFmtId="0" fontId="69" fillId="0" borderId="45" xfId="1366" applyNumberFormat="1" applyFont="1" applyFill="1" applyBorder="1"/>
    <xf numFmtId="0" fontId="63" fillId="0" borderId="22" xfId="1366" applyNumberFormat="1" applyFont="1" applyFill="1" applyBorder="1"/>
    <xf numFmtId="0" fontId="69" fillId="0" borderId="22" xfId="1366" applyNumberFormat="1" applyFont="1" applyFill="1" applyBorder="1"/>
    <xf numFmtId="49" fontId="69" fillId="0" borderId="22" xfId="1366" applyNumberFormat="1" applyFont="1" applyFill="1" applyBorder="1" applyAlignment="1">
      <alignment horizontal="right"/>
    </xf>
    <xf numFmtId="185" fontId="69" fillId="0" borderId="22" xfId="1366" applyNumberFormat="1" applyFont="1" applyFill="1" applyBorder="1" applyAlignment="1">
      <alignment horizontal="right"/>
    </xf>
    <xf numFmtId="4" fontId="69" fillId="0" borderId="22" xfId="1366" applyNumberFormat="1" applyFont="1" applyFill="1" applyBorder="1" applyAlignment="1">
      <alignment horizontal="right"/>
    </xf>
    <xf numFmtId="4" fontId="63" fillId="0" borderId="46" xfId="1366" applyNumberFormat="1" applyFont="1" applyFill="1" applyBorder="1"/>
    <xf numFmtId="4" fontId="67" fillId="0" borderId="47" xfId="1366" applyNumberFormat="1" applyFont="1" applyBorder="1" applyAlignment="1">
      <alignment horizontal="right"/>
    </xf>
    <xf numFmtId="4" fontId="67" fillId="0" borderId="48" xfId="1366" applyNumberFormat="1" applyFont="1" applyBorder="1"/>
    <xf numFmtId="0" fontId="13" fillId="0" borderId="49" xfId="1283" applyFont="1" applyFill="1" applyBorder="1" applyAlignment="1" applyProtection="1">
      <alignment/>
      <protection/>
    </xf>
    <xf numFmtId="49" fontId="62" fillId="0" borderId="50" xfId="1366" applyNumberFormat="1" applyFont="1" applyBorder="1" applyAlignment="1">
      <alignment horizontal="center"/>
    </xf>
    <xf numFmtId="0" fontId="13" fillId="0" borderId="50" xfId="1283" applyFont="1" applyFill="1" applyBorder="1" applyAlignment="1" applyProtection="1">
      <alignment/>
      <protection/>
    </xf>
    <xf numFmtId="0" fontId="67" fillId="0" borderId="50" xfId="1366" applyNumberFormat="1" applyFont="1" applyBorder="1"/>
    <xf numFmtId="49" fontId="67" fillId="0" borderId="50" xfId="1366" applyNumberFormat="1" applyFont="1" applyBorder="1" applyAlignment="1">
      <alignment horizontal="center"/>
    </xf>
    <xf numFmtId="186" fontId="67" fillId="0" borderId="50" xfId="1366" applyNumberFormat="1" applyFont="1" applyBorder="1" applyAlignment="1">
      <alignment horizontal="right"/>
    </xf>
    <xf numFmtId="4" fontId="67" fillId="0" borderId="50" xfId="1366" applyNumberFormat="1" applyFont="1" applyBorder="1" applyAlignment="1">
      <alignment horizontal="right"/>
    </xf>
    <xf numFmtId="4" fontId="67" fillId="0" borderId="51" xfId="1366" applyNumberFormat="1" applyFont="1" applyBorder="1"/>
    <xf numFmtId="0" fontId="69" fillId="7" borderId="44" xfId="1366" applyNumberFormat="1" applyFont="1" applyFill="1" applyBorder="1"/>
    <xf numFmtId="0" fontId="69" fillId="7" borderId="45" xfId="1366" applyNumberFormat="1" applyFont="1" applyFill="1" applyBorder="1"/>
    <xf numFmtId="0" fontId="63" fillId="7" borderId="22" xfId="1366" applyNumberFormat="1" applyFont="1" applyFill="1" applyBorder="1"/>
    <xf numFmtId="0" fontId="69" fillId="7" borderId="22" xfId="1366" applyNumberFormat="1" applyFont="1" applyFill="1" applyBorder="1"/>
    <xf numFmtId="49" fontId="69" fillId="7" borderId="22" xfId="1366" applyNumberFormat="1" applyFont="1" applyFill="1" applyBorder="1" applyAlignment="1">
      <alignment horizontal="right"/>
    </xf>
    <xf numFmtId="185" fontId="69" fillId="7" borderId="22" xfId="1366" applyNumberFormat="1" applyFont="1" applyFill="1" applyBorder="1" applyAlignment="1">
      <alignment horizontal="right"/>
    </xf>
    <xf numFmtId="4" fontId="69" fillId="7" borderId="22" xfId="1366" applyNumberFormat="1" applyFont="1" applyFill="1" applyBorder="1" applyAlignment="1">
      <alignment horizontal="right"/>
    </xf>
    <xf numFmtId="4" fontId="63" fillId="7" borderId="46" xfId="1366" applyNumberFormat="1" applyFont="1" applyFill="1" applyBorder="1"/>
    <xf numFmtId="0" fontId="67" fillId="0" borderId="0" xfId="1366" applyNumberFormat="1" applyFont="1" applyBorder="1" applyAlignment="1">
      <alignment horizontal="center"/>
    </xf>
    <xf numFmtId="1" fontId="67" fillId="0" borderId="0" xfId="1366" applyNumberFormat="1" applyFont="1" applyBorder="1" applyAlignment="1">
      <alignment horizontal="right"/>
    </xf>
    <xf numFmtId="185" fontId="67" fillId="0" borderId="0" xfId="1366" applyNumberFormat="1" applyFont="1" applyBorder="1" applyAlignment="1">
      <alignment horizontal="right"/>
    </xf>
    <xf numFmtId="1" fontId="67" fillId="0" borderId="0" xfId="1366" applyNumberFormat="1" applyFont="1" applyBorder="1"/>
    <xf numFmtId="0" fontId="7" fillId="0" borderId="0" xfId="1366" applyNumberFormat="1" applyFont="1" applyBorder="1" applyAlignment="1">
      <alignment horizontal="center"/>
    </xf>
    <xf numFmtId="2" fontId="13" fillId="0" borderId="0" xfId="1366" applyNumberFormat="1" applyFont="1" applyBorder="1" applyAlignment="1">
      <alignment horizontal="right"/>
    </xf>
    <xf numFmtId="1" fontId="13" fillId="0" borderId="0" xfId="1366" applyNumberFormat="1" applyFont="1" applyBorder="1"/>
    <xf numFmtId="0" fontId="62" fillId="0" borderId="0" xfId="1366" applyNumberFormat="1" applyFont="1" applyBorder="1"/>
    <xf numFmtId="4" fontId="67" fillId="0" borderId="43" xfId="1366" applyNumberFormat="1" applyFont="1" applyBorder="1"/>
    <xf numFmtId="0" fontId="3" fillId="0" borderId="23" xfId="0" applyFont="1" applyFill="1" applyBorder="1" applyAlignment="1" applyProtection="1">
      <alignment horizontal="left" vertical="center" wrapText="1"/>
      <protection locked="0"/>
    </xf>
    <xf numFmtId="167" fontId="70" fillId="49" borderId="0" xfId="0" applyNumberFormat="1" applyFont="1" applyFill="1" applyBorder="1" applyAlignment="1" applyProtection="1">
      <alignment horizontal="right" vertical="center"/>
      <protection/>
    </xf>
    <xf numFmtId="0" fontId="6" fillId="49" borderId="2" xfId="0" applyFont="1" applyFill="1" applyBorder="1" applyAlignment="1" applyProtection="1">
      <alignment horizontal="left" vertical="center" wrapText="1"/>
      <protection locked="0"/>
    </xf>
    <xf numFmtId="164" fontId="4" fillId="49" borderId="0" xfId="0" applyNumberFormat="1" applyFont="1" applyFill="1" applyAlignment="1" applyProtection="1">
      <alignment horizontal="left" wrapText="1"/>
      <protection locked="0"/>
    </xf>
    <xf numFmtId="164" fontId="4" fillId="49" borderId="0" xfId="0" applyNumberFormat="1" applyFont="1" applyFill="1" applyAlignment="1" applyProtection="1">
      <alignment horizontal="left"/>
      <protection locked="0"/>
    </xf>
    <xf numFmtId="4" fontId="67" fillId="0" borderId="2" xfId="1366" applyNumberFormat="1" applyFont="1" applyFill="1" applyBorder="1" applyAlignment="1">
      <alignment horizontal="right"/>
    </xf>
    <xf numFmtId="0" fontId="63" fillId="0" borderId="0" xfId="1366" applyNumberFormat="1" applyFont="1" applyBorder="1"/>
    <xf numFmtId="164" fontId="3" fillId="0" borderId="52" xfId="0" applyNumberFormat="1" applyFont="1" applyFill="1" applyBorder="1" applyAlignment="1" applyProtection="1">
      <alignment horizontal="center" vertical="center"/>
      <protection locked="0"/>
    </xf>
    <xf numFmtId="4" fontId="3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/>
      <protection locked="0"/>
    </xf>
    <xf numFmtId="170" fontId="3" fillId="0" borderId="23" xfId="0" applyNumberFormat="1" applyFont="1" applyFill="1" applyBorder="1" applyAlignment="1" applyProtection="1">
      <alignment horizontal="right" vertical="center"/>
      <protection locked="0"/>
    </xf>
    <xf numFmtId="168" fontId="3" fillId="0" borderId="23" xfId="0" applyNumberFormat="1" applyFont="1" applyFill="1" applyBorder="1" applyAlignment="1" applyProtection="1">
      <alignment horizontal="right" vertical="center"/>
      <protection/>
    </xf>
    <xf numFmtId="168" fontId="3" fillId="0" borderId="24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168" fontId="3" fillId="0" borderId="23" xfId="0" applyNumberFormat="1" applyFont="1" applyFill="1" applyBorder="1" applyAlignment="1" applyProtection="1">
      <alignment horizontal="right" vertic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167" fontId="3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168" fontId="4" fillId="0" borderId="0" xfId="0" applyNumberFormat="1" applyFont="1" applyFill="1" applyAlignment="1" applyProtection="1">
      <alignment horizontal="right"/>
      <protection locked="0"/>
    </xf>
    <xf numFmtId="4" fontId="4" fillId="0" borderId="0" xfId="0" applyNumberFormat="1" applyFont="1" applyFill="1" applyAlignment="1" applyProtection="1">
      <alignment horizontal="right"/>
      <protection/>
    </xf>
    <xf numFmtId="167" fontId="4" fillId="0" borderId="0" xfId="0" applyNumberFormat="1" applyFont="1" applyFill="1" applyAlignment="1" applyProtection="1">
      <alignment horizontal="right"/>
      <protection/>
    </xf>
    <xf numFmtId="167" fontId="4" fillId="0" borderId="0" xfId="0" applyNumberFormat="1" applyFont="1" applyFill="1" applyAlignment="1" applyProtection="1">
      <alignment horizontal="left"/>
      <protection/>
    </xf>
    <xf numFmtId="0" fontId="3" fillId="0" borderId="27" xfId="1344" applyFont="1" applyFill="1" applyBorder="1" applyAlignment="1" applyProtection="1" quotePrefix="1">
      <alignment horizontal="left" vertical="top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68" fontId="3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70" fontId="3" fillId="0" borderId="0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 quotePrefix="1">
      <alignment horizontal="left" vertical="center" wrapText="1"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left" vertical="center" wrapText="1"/>
      <protection locked="0"/>
    </xf>
    <xf numFmtId="168" fontId="3" fillId="0" borderId="53" xfId="0" applyNumberFormat="1" applyFont="1" applyFill="1" applyBorder="1" applyAlignment="1" applyProtection="1">
      <alignment horizontal="right" vertical="center"/>
      <protection locked="0"/>
    </xf>
    <xf numFmtId="4" fontId="3" fillId="0" borderId="53" xfId="0" applyNumberFormat="1" applyFont="1" applyFill="1" applyBorder="1" applyAlignment="1" applyProtection="1">
      <alignment horizontal="right" vertical="center"/>
      <protection/>
    </xf>
    <xf numFmtId="167" fontId="3" fillId="0" borderId="53" xfId="0" applyNumberFormat="1" applyFont="1" applyFill="1" applyBorder="1" applyAlignment="1" applyProtection="1">
      <alignment horizontal="right" vertical="center"/>
      <protection/>
    </xf>
    <xf numFmtId="170" fontId="3" fillId="0" borderId="53" xfId="0" applyNumberFormat="1" applyFont="1" applyFill="1" applyBorder="1" applyAlignment="1" applyProtection="1">
      <alignment horizontal="right" vertical="center"/>
      <protection locked="0"/>
    </xf>
    <xf numFmtId="168" fontId="3" fillId="0" borderId="53" xfId="0" applyNumberFormat="1" applyFont="1" applyFill="1" applyBorder="1" applyAlignment="1" applyProtection="1">
      <alignment horizontal="right" vertical="center"/>
      <protection/>
    </xf>
    <xf numFmtId="168" fontId="3" fillId="0" borderId="54" xfId="0" applyNumberFormat="1" applyFont="1" applyFill="1" applyBorder="1" applyAlignment="1" applyProtection="1">
      <alignment horizontal="right" vertical="center"/>
      <protection/>
    </xf>
    <xf numFmtId="0" fontId="3" fillId="49" borderId="23" xfId="0" applyFont="1" applyFill="1" applyBorder="1" applyAlignment="1" applyProtection="1" quotePrefix="1">
      <alignment horizontal="center" vertical="center" wrapText="1"/>
      <protection locked="0"/>
    </xf>
    <xf numFmtId="0" fontId="6" fillId="0" borderId="55" xfId="0" applyFont="1" applyFill="1" applyBorder="1" applyAlignment="1" applyProtection="1" quotePrefix="1">
      <alignment horizontal="left" vertical="center" wrapText="1"/>
      <protection locked="0"/>
    </xf>
    <xf numFmtId="11" fontId="3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167" fontId="4" fillId="49" borderId="0" xfId="0" applyNumberFormat="1" applyFont="1" applyFill="1" applyAlignment="1" applyProtection="1">
      <alignment horizontal="left"/>
      <protection/>
    </xf>
    <xf numFmtId="0" fontId="1" fillId="0" borderId="35" xfId="1337" applyFont="1" applyBorder="1" applyAlignment="1">
      <alignment horizontal="left" vertical="top" wrapText="1"/>
      <protection/>
    </xf>
    <xf numFmtId="0" fontId="1" fillId="0" borderId="0" xfId="1337" applyFont="1" applyBorder="1" applyAlignment="1">
      <alignment horizontal="left" vertical="top" wrapText="1"/>
      <protection/>
    </xf>
    <xf numFmtId="0" fontId="1" fillId="0" borderId="43" xfId="1337" applyFont="1" applyBorder="1" applyAlignment="1">
      <alignment horizontal="left" vertical="top" wrapText="1"/>
      <protection/>
    </xf>
    <xf numFmtId="0" fontId="1" fillId="0" borderId="56" xfId="1337" applyFont="1" applyBorder="1" applyAlignment="1">
      <alignment horizontal="left" vertical="top" wrapText="1"/>
      <protection/>
    </xf>
    <xf numFmtId="0" fontId="1" fillId="0" borderId="57" xfId="1337" applyFont="1" applyBorder="1" applyAlignment="1">
      <alignment horizontal="left" vertical="top" wrapText="1"/>
      <protection/>
    </xf>
    <xf numFmtId="0" fontId="1" fillId="0" borderId="51" xfId="1337" applyFont="1" applyBorder="1" applyAlignment="1">
      <alignment horizontal="left" vertical="top" wrapText="1"/>
      <protection/>
    </xf>
    <xf numFmtId="0" fontId="62" fillId="0" borderId="58" xfId="1337" applyFont="1" applyBorder="1" applyAlignment="1">
      <alignment horizontal="center" wrapText="1"/>
      <protection/>
    </xf>
    <xf numFmtId="0" fontId="62" fillId="0" borderId="59" xfId="1337" applyFont="1" applyBorder="1" applyAlignment="1">
      <alignment horizontal="center" wrapText="1"/>
      <protection/>
    </xf>
    <xf numFmtId="0" fontId="62" fillId="0" borderId="60" xfId="1337" applyFont="1" applyBorder="1" applyAlignment="1">
      <alignment horizontal="center" wrapText="1"/>
      <protection/>
    </xf>
    <xf numFmtId="0" fontId="62" fillId="0" borderId="35" xfId="1337" applyFont="1" applyBorder="1" applyAlignment="1">
      <alignment horizontal="center" wrapText="1"/>
      <protection/>
    </xf>
    <xf numFmtId="0" fontId="62" fillId="0" borderId="0" xfId="1337" applyFont="1" applyBorder="1" applyAlignment="1">
      <alignment horizontal="center" wrapText="1"/>
      <protection/>
    </xf>
    <xf numFmtId="0" fontId="62" fillId="0" borderId="43" xfId="1337" applyFont="1" applyBorder="1" applyAlignment="1">
      <alignment horizontal="center" wrapText="1"/>
      <protection/>
    </xf>
    <xf numFmtId="0" fontId="12" fillId="0" borderId="35" xfId="1341" applyNumberFormat="1" applyFont="1" applyFill="1" applyBorder="1" applyAlignment="1">
      <alignment horizontal="center" wrapText="1"/>
      <protection/>
    </xf>
    <xf numFmtId="0" fontId="12" fillId="0" borderId="0" xfId="1341" applyNumberFormat="1" applyFont="1" applyFill="1" applyBorder="1" applyAlignment="1">
      <alignment horizontal="center" wrapText="1"/>
      <protection/>
    </xf>
    <xf numFmtId="0" fontId="12" fillId="0" borderId="44" xfId="1341" applyNumberFormat="1" applyFont="1" applyFill="1" applyBorder="1" applyAlignment="1">
      <alignment horizontal="left" wrapText="1"/>
      <protection/>
    </xf>
    <xf numFmtId="0" fontId="12" fillId="0" borderId="22" xfId="1341" applyNumberFormat="1" applyFont="1" applyFill="1" applyBorder="1" applyAlignment="1">
      <alignment horizontal="left" wrapText="1"/>
      <protection/>
    </xf>
    <xf numFmtId="0" fontId="12" fillId="0" borderId="61" xfId="1341" applyNumberFormat="1" applyFont="1" applyFill="1" applyBorder="1" applyAlignment="1">
      <alignment horizontal="left" wrapText="1"/>
      <protection/>
    </xf>
  </cellXfs>
  <cellStyles count="14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08_4914_006_02_09_51_Výkaz výměr_2010-05" xfId="20"/>
    <cellStyle name="_5230_RD Kunratice - sklípek_rozpočet" xfId="21"/>
    <cellStyle name="_5230_RD Kunratice - sklípek_rozpočet_002_08_4914_002_01_09_17_002Technicka_specifikace_2etapa" xfId="22"/>
    <cellStyle name="_5230_RD Kunratice - sklípek_rozpočet_002_08_4914_002_01_09_17_002Technicka_specifikace_2etapa_6052_Úpravy v terminálu T3_RO_130124" xfId="23"/>
    <cellStyle name="_5230_RD Kunratice - sklípek_rozpočet_002_08_4914_002_01_09_17_002Technicka_specifikace_2etapa_rozpočet_" xfId="24"/>
    <cellStyle name="_5230_RD Kunratice - sklípek_rozpočet_002_08_4914_002_01_09_17_002Technicka_specifikace_2etapa_SO 100 kom_Soupis prací" xfId="25"/>
    <cellStyle name="_5230_RD Kunratice - sklípek_rozpočet_002_08_4914_002_01_09_17_002Technicka_specifikace_2etapa_SO 101 provizorní DZ" xfId="26"/>
    <cellStyle name="_5230_RD Kunratice - sklípek_rozpočet_002_08_4914_002_01_09_17_002Technicka_specifikace_2etapa_SO 200" xfId="27"/>
    <cellStyle name="_5230_RD Kunratice - sklípek_rozpočet_002_08_4914_002_01_09_17_002Technicka_specifikace_2etapa_Soupis prací_SO400 xls" xfId="28"/>
    <cellStyle name="_5230_RD Kunratice - sklípek_rozpočet_09_bur_kanali" xfId="29"/>
    <cellStyle name="_5230_RD Kunratice - sklípek_rozpočet_09_bur_kanali_rozpočet_" xfId="30"/>
    <cellStyle name="_5230_RD Kunratice - sklípek_rozpočet_09_bur_kanali_SO 100 kom_Soupis prací" xfId="31"/>
    <cellStyle name="_5230_RD Kunratice - sklípek_rozpočet_09_bur_kanali_SO 101 provizorní DZ" xfId="32"/>
    <cellStyle name="_5230_RD Kunratice - sklípek_rozpočet_09_bur_kanali_SO 200" xfId="33"/>
    <cellStyle name="_5230_RD Kunratice - sklípek_rozpočet_09_bur_kanali_Soupis prací_SO400 xls" xfId="34"/>
    <cellStyle name="_5230_RD Kunratice - sklípek_rozpočet_09_bur_podlažní_vestavby" xfId="35"/>
    <cellStyle name="_5230_RD Kunratice - sklípek_rozpočet_09_bur_podlažní_vestavby_rozpočet_" xfId="36"/>
    <cellStyle name="_5230_RD Kunratice - sklípek_rozpočet_09_bur_podlažní_vestavby_SO 100 kom_Soupis prací" xfId="37"/>
    <cellStyle name="_5230_RD Kunratice - sklípek_rozpočet_09_bur_podlažní_vestavby_SO 101 provizorní DZ" xfId="38"/>
    <cellStyle name="_5230_RD Kunratice - sklípek_rozpočet_09_bur_podlažní_vestavby_SO 200" xfId="39"/>
    <cellStyle name="_5230_RD Kunratice - sklípek_rozpočet_09_bur_podlažní_vestavby_Soupis prací_SO400 xls" xfId="40"/>
    <cellStyle name="_5230_RD Kunratice - sklípek_rozpočet_09_buri_malby" xfId="41"/>
    <cellStyle name="_5230_RD Kunratice - sklípek_rozpočet_09_buri_malby_rozpočet_" xfId="42"/>
    <cellStyle name="_5230_RD Kunratice - sklípek_rozpočet_09_buri_malby_SO 100 kom_Soupis prací" xfId="43"/>
    <cellStyle name="_5230_RD Kunratice - sklípek_rozpočet_09_buri_malby_SO 101 provizorní DZ" xfId="44"/>
    <cellStyle name="_5230_RD Kunratice - sklípek_rozpočet_09_buri_malby_SO 200" xfId="45"/>
    <cellStyle name="_5230_RD Kunratice - sklípek_rozpočet_09_buri_malby_Soupis prací_SO400 xls" xfId="46"/>
    <cellStyle name="_5230_RD Kunratice - sklípek_rozpočet_09_buri_regaly" xfId="47"/>
    <cellStyle name="_5230_RD Kunratice - sklípek_rozpočet_09_buri_regaly_rozpočet_" xfId="48"/>
    <cellStyle name="_5230_RD Kunratice - sklípek_rozpočet_09_buri_regaly_SO 100 kom_Soupis prací" xfId="49"/>
    <cellStyle name="_5230_RD Kunratice - sklípek_rozpočet_09_buri_regaly_SO 101 provizorní DZ" xfId="50"/>
    <cellStyle name="_5230_RD Kunratice - sklípek_rozpočet_09_buri_regaly_SO 200" xfId="51"/>
    <cellStyle name="_5230_RD Kunratice - sklípek_rozpočet_09_buri_regaly_Soupis prací_SO400 xls" xfId="52"/>
    <cellStyle name="_5230_RD Kunratice - sklípek_rozpočet_09-13-zbytek" xfId="53"/>
    <cellStyle name="_5230_RD Kunratice - sklípek_rozpočet_09-13-zbytek_6052_Úpravy v terminálu T3_RO_130124" xfId="54"/>
    <cellStyle name="_5230_RD Kunratice - sklípek_rozpočet_09-13-zbytek_rozpočet_" xfId="55"/>
    <cellStyle name="_5230_RD Kunratice - sklípek_rozpočet_09-13-zbytek_SO 100 kom_Soupis prací" xfId="56"/>
    <cellStyle name="_5230_RD Kunratice - sklípek_rozpočet_09-13-zbytek_SO 101 provizorní DZ" xfId="57"/>
    <cellStyle name="_5230_RD Kunratice - sklípek_rozpočet_09-13-zbytek_SO 200" xfId="58"/>
    <cellStyle name="_5230_RD Kunratice - sklípek_rozpočet_09-13-zbytek_Soupis prací_SO400 xls" xfId="59"/>
    <cellStyle name="_5230_RD Kunratice - sklípek_rozpočet_09-17" xfId="60"/>
    <cellStyle name="_5230_RD Kunratice - sklípek_rozpočet_09-17_6052_Úpravy v terminálu T3_RO_130124" xfId="61"/>
    <cellStyle name="_5230_RD Kunratice - sklípek_rozpočet_09-17_rozpočet_" xfId="62"/>
    <cellStyle name="_5230_RD Kunratice - sklípek_rozpočet_09-17_SO 100 kom_Soupis prací" xfId="63"/>
    <cellStyle name="_5230_RD Kunratice - sklípek_rozpočet_09-17_SO 101 provizorní DZ" xfId="64"/>
    <cellStyle name="_5230_RD Kunratice - sklípek_rozpočet_09-17_SO 200" xfId="65"/>
    <cellStyle name="_5230_RD Kunratice - sklípek_rozpočet_09-17_Soupis prací_SO400 xls" xfId="66"/>
    <cellStyle name="_5230_RD Kunratice - sklípek_rozpočet_09-20" xfId="67"/>
    <cellStyle name="_5230_RD Kunratice - sklípek_rozpočet_09-20_rozpočet_" xfId="68"/>
    <cellStyle name="_5230_RD Kunratice - sklípek_rozpočet_09-20_SO 100 kom_Soupis prací" xfId="69"/>
    <cellStyle name="_5230_RD Kunratice - sklípek_rozpočet_09-20_SO 101 provizorní DZ" xfId="70"/>
    <cellStyle name="_5230_RD Kunratice - sklípek_rozpočet_09-20_SO 200" xfId="71"/>
    <cellStyle name="_5230_RD Kunratice - sklípek_rozpočet_09-20_Soupis prací_SO400 xls" xfId="72"/>
    <cellStyle name="_5230_RD Kunratice - sklípek_rozpočet_Rekapitulace SmCB" xfId="73"/>
    <cellStyle name="_5230_RD Kunratice - sklípek_rozpočet_rozpočet_" xfId="74"/>
    <cellStyle name="_5230_RD Kunratice - sklípek_rozpočet_SO 000 Pozadavky investora" xfId="75"/>
    <cellStyle name="_5230_RD Kunratice - sklípek_rozpočet_SO 000-002" xfId="76"/>
    <cellStyle name="_5230_RD Kunratice - sklípek_rozpočet_SO 100 kom_Soupis prací" xfId="77"/>
    <cellStyle name="_5230_RD Kunratice - sklípek_rozpočet_SO 100-199" xfId="78"/>
    <cellStyle name="_5230_RD Kunratice - sklípek_rozpočet_SO 101 provizorní DZ" xfId="79"/>
    <cellStyle name="_5230_RD Kunratice - sklípek_rozpočet_SO 20_stavba" xfId="80"/>
    <cellStyle name="_5230_RD Kunratice - sklípek_rozpočet_SO 200" xfId="81"/>
    <cellStyle name="_5230_RD Kunratice - sklípek_rozpočet_SO 200-220" xfId="82"/>
    <cellStyle name="_5230_RD Kunratice - sklípek_rozpočet_SO 260-270" xfId="83"/>
    <cellStyle name="_5230_RD Kunratice - sklípek_rozpočet_SO 300-330" xfId="84"/>
    <cellStyle name="_5230_RD Kunratice - sklípek_rozpočet_SO 350-365" xfId="85"/>
    <cellStyle name="_5230_RD Kunratice - sklípek_rozpočet_SO 370" xfId="86"/>
    <cellStyle name="_5230_RD Kunratice - sklípek_rozpočet_SO 440-449" xfId="87"/>
    <cellStyle name="_5230_RD Kunratice - sklípek_rozpočet_SO 460-469" xfId="88"/>
    <cellStyle name="_5230_RD Kunratice - sklípek_rozpočet_SO 520-536" xfId="89"/>
    <cellStyle name="_5230_RD Kunratice - sklípek_rozpočet_SO 800-809" xfId="90"/>
    <cellStyle name="_5230_RD Kunratice - sklípek_rozpočet_Soupis prací_SO400 xls" xfId="91"/>
    <cellStyle name="_5253_03_002_EL_Rozpocet" xfId="92"/>
    <cellStyle name="_5724_96_003_B_Výkaz výmě" xfId="93"/>
    <cellStyle name="_5724_96_003_MSA_Výkaz výměr" xfId="94"/>
    <cellStyle name="_6041_F24_003_Výkaz výměr_oceněný" xfId="95"/>
    <cellStyle name="_Dostavba školy Nymburk_Celková rekapitulace" xfId="96"/>
    <cellStyle name="_Dostavba školy Nymburk_Celková rekapitulace_002_08_4914_002_01_09_17_002Technicka_specifikace_2etapa" xfId="97"/>
    <cellStyle name="_Dostavba školy Nymburk_Celková rekapitulace_002_08_4914_002_01_09_17_002Technicka_specifikace_2etapa_6052_Úpravy v terminálu T3_RO_130124" xfId="98"/>
    <cellStyle name="_Dostavba školy Nymburk_Celková rekapitulace_002_08_4914_002_01_09_17_002Technicka_specifikace_2etapa_rozpočet_" xfId="99"/>
    <cellStyle name="_Dostavba školy Nymburk_Celková rekapitulace_002_08_4914_002_01_09_17_002Technicka_specifikace_2etapa_SO 100 kom_Soupis prací" xfId="100"/>
    <cellStyle name="_Dostavba školy Nymburk_Celková rekapitulace_002_08_4914_002_01_09_17_002Technicka_specifikace_2etapa_SO 101 provizorní DZ" xfId="101"/>
    <cellStyle name="_Dostavba školy Nymburk_Celková rekapitulace_002_08_4914_002_01_09_17_002Technicka_specifikace_2etapa_SO 200" xfId="102"/>
    <cellStyle name="_Dostavba školy Nymburk_Celková rekapitulace_002_08_4914_002_01_09_17_002Technicka_specifikace_2etapa_Soupis prací_SO400 xls" xfId="103"/>
    <cellStyle name="_Dostavba školy Nymburk_Celková rekapitulace_09_bur_kanali" xfId="104"/>
    <cellStyle name="_Dostavba školy Nymburk_Celková rekapitulace_09_bur_kanali_rozpočet_" xfId="105"/>
    <cellStyle name="_Dostavba školy Nymburk_Celková rekapitulace_09_bur_kanali_SO 100 kom_Soupis prací" xfId="106"/>
    <cellStyle name="_Dostavba školy Nymburk_Celková rekapitulace_09_bur_kanali_SO 101 provizorní DZ" xfId="107"/>
    <cellStyle name="_Dostavba školy Nymburk_Celková rekapitulace_09_bur_kanali_SO 200" xfId="108"/>
    <cellStyle name="_Dostavba školy Nymburk_Celková rekapitulace_09_bur_kanali_Soupis prací_SO400 xls" xfId="109"/>
    <cellStyle name="_Dostavba školy Nymburk_Celková rekapitulace_09_bur_podlažní_vestavby" xfId="110"/>
    <cellStyle name="_Dostavba školy Nymburk_Celková rekapitulace_09_bur_podlažní_vestavby_rozpočet_" xfId="111"/>
    <cellStyle name="_Dostavba školy Nymburk_Celková rekapitulace_09_bur_podlažní_vestavby_SO 100 kom_Soupis prací" xfId="112"/>
    <cellStyle name="_Dostavba školy Nymburk_Celková rekapitulace_09_bur_podlažní_vestavby_SO 101 provizorní DZ" xfId="113"/>
    <cellStyle name="_Dostavba školy Nymburk_Celková rekapitulace_09_bur_podlažní_vestavby_SO 200" xfId="114"/>
    <cellStyle name="_Dostavba školy Nymburk_Celková rekapitulace_09_bur_podlažní_vestavby_Soupis prací_SO400 xls" xfId="115"/>
    <cellStyle name="_Dostavba školy Nymburk_Celková rekapitulace_09_buri_malby" xfId="116"/>
    <cellStyle name="_Dostavba školy Nymburk_Celková rekapitulace_09_buri_malby_rozpočet_" xfId="117"/>
    <cellStyle name="_Dostavba školy Nymburk_Celková rekapitulace_09_buri_malby_SO 100 kom_Soupis prací" xfId="118"/>
    <cellStyle name="_Dostavba školy Nymburk_Celková rekapitulace_09_buri_malby_SO 101 provizorní DZ" xfId="119"/>
    <cellStyle name="_Dostavba školy Nymburk_Celková rekapitulace_09_buri_malby_SO 200" xfId="120"/>
    <cellStyle name="_Dostavba školy Nymburk_Celková rekapitulace_09_buri_malby_Soupis prací_SO400 xls" xfId="121"/>
    <cellStyle name="_Dostavba školy Nymburk_Celková rekapitulace_09_buri_regaly" xfId="122"/>
    <cellStyle name="_Dostavba školy Nymburk_Celková rekapitulace_09_buri_regaly_rozpočet_" xfId="123"/>
    <cellStyle name="_Dostavba školy Nymburk_Celková rekapitulace_09_buri_regaly_SO 100 kom_Soupis prací" xfId="124"/>
    <cellStyle name="_Dostavba školy Nymburk_Celková rekapitulace_09_buri_regaly_SO 101 provizorní DZ" xfId="125"/>
    <cellStyle name="_Dostavba školy Nymburk_Celková rekapitulace_09_buri_regaly_SO 200" xfId="126"/>
    <cellStyle name="_Dostavba školy Nymburk_Celková rekapitulace_09_buri_regaly_Soupis prací_SO400 xls" xfId="127"/>
    <cellStyle name="_Dostavba školy Nymburk_Celková rekapitulace_09-13-zbytek" xfId="128"/>
    <cellStyle name="_Dostavba školy Nymburk_Celková rekapitulace_09-13-zbytek_6052_Úpravy v terminálu T3_RO_130124" xfId="129"/>
    <cellStyle name="_Dostavba školy Nymburk_Celková rekapitulace_09-13-zbytek_rozpočet_" xfId="130"/>
    <cellStyle name="_Dostavba školy Nymburk_Celková rekapitulace_09-13-zbytek_SO 100 kom_Soupis prací" xfId="131"/>
    <cellStyle name="_Dostavba školy Nymburk_Celková rekapitulace_09-13-zbytek_SO 101 provizorní DZ" xfId="132"/>
    <cellStyle name="_Dostavba školy Nymburk_Celková rekapitulace_09-13-zbytek_SO 200" xfId="133"/>
    <cellStyle name="_Dostavba školy Nymburk_Celková rekapitulace_09-13-zbytek_Soupis prací_SO400 xls" xfId="134"/>
    <cellStyle name="_Dostavba školy Nymburk_Celková rekapitulace_09-17" xfId="135"/>
    <cellStyle name="_Dostavba školy Nymburk_Celková rekapitulace_09-17_6052_Úpravy v terminálu T3_RO_130124" xfId="136"/>
    <cellStyle name="_Dostavba školy Nymburk_Celková rekapitulace_09-17_rozpočet_" xfId="137"/>
    <cellStyle name="_Dostavba školy Nymburk_Celková rekapitulace_09-17_SO 100 kom_Soupis prací" xfId="138"/>
    <cellStyle name="_Dostavba školy Nymburk_Celková rekapitulace_09-17_SO 101 provizorní DZ" xfId="139"/>
    <cellStyle name="_Dostavba školy Nymburk_Celková rekapitulace_09-17_SO 200" xfId="140"/>
    <cellStyle name="_Dostavba školy Nymburk_Celková rekapitulace_09-17_Soupis prací_SO400 xls" xfId="141"/>
    <cellStyle name="_Dostavba školy Nymburk_Celková rekapitulace_09-20" xfId="142"/>
    <cellStyle name="_Dostavba školy Nymburk_Celková rekapitulace_09-20_rozpočet_" xfId="143"/>
    <cellStyle name="_Dostavba školy Nymburk_Celková rekapitulace_09-20_SO 100 kom_Soupis prací" xfId="144"/>
    <cellStyle name="_Dostavba školy Nymburk_Celková rekapitulace_09-20_SO 101 provizorní DZ" xfId="145"/>
    <cellStyle name="_Dostavba školy Nymburk_Celková rekapitulace_09-20_SO 200" xfId="146"/>
    <cellStyle name="_Dostavba školy Nymburk_Celková rekapitulace_09-20_Soupis prací_SO400 xls" xfId="147"/>
    <cellStyle name="_Dostavba školy Nymburk_Celková rekapitulace_Rekapitulace SmCB" xfId="148"/>
    <cellStyle name="_Dostavba školy Nymburk_Celková rekapitulace_rozpočet_" xfId="149"/>
    <cellStyle name="_Dostavba školy Nymburk_Celková rekapitulace_SO 000 Pozadavky investora" xfId="150"/>
    <cellStyle name="_Dostavba školy Nymburk_Celková rekapitulace_SO 000-002" xfId="151"/>
    <cellStyle name="_Dostavba školy Nymburk_Celková rekapitulace_SO 05 interiér propočet" xfId="152"/>
    <cellStyle name="_Dostavba školy Nymburk_Celková rekapitulace_SO 05 interiér propočet_6052_Úpravy v terminálu T3_RO_130124" xfId="153"/>
    <cellStyle name="_Dostavba školy Nymburk_Celková rekapitulace_SO 05 interiér propočet_rozpočet_" xfId="154"/>
    <cellStyle name="_Dostavba školy Nymburk_Celková rekapitulace_SO 05 interiér propočet_SO 100 kom_Soupis prací" xfId="155"/>
    <cellStyle name="_Dostavba školy Nymburk_Celková rekapitulace_SO 05 interiér propočet_SO 101 provizorní DZ" xfId="156"/>
    <cellStyle name="_Dostavba školy Nymburk_Celková rekapitulace_SO 05 interiér propočet_SO 200" xfId="157"/>
    <cellStyle name="_Dostavba školy Nymburk_Celková rekapitulace_SO 05 interiér propočet_Soupis prací_SO400 xls" xfId="158"/>
    <cellStyle name="_Dostavba školy Nymburk_Celková rekapitulace_SO 05 střecha propočet" xfId="159"/>
    <cellStyle name="_Dostavba školy Nymburk_Celková rekapitulace_SO 05 střecha propočet_6052_Úpravy v terminálu T3_RO_130124" xfId="160"/>
    <cellStyle name="_Dostavba školy Nymburk_Celková rekapitulace_SO 05 střecha propočet_rozpočet_" xfId="161"/>
    <cellStyle name="_Dostavba školy Nymburk_Celková rekapitulace_SO 05 střecha propočet_SO 100 kom_Soupis prací" xfId="162"/>
    <cellStyle name="_Dostavba školy Nymburk_Celková rekapitulace_SO 05 střecha propočet_SO 101 provizorní DZ" xfId="163"/>
    <cellStyle name="_Dostavba školy Nymburk_Celková rekapitulace_SO 05 střecha propočet_SO 200" xfId="164"/>
    <cellStyle name="_Dostavba školy Nymburk_Celková rekapitulace_SO 05 střecha propočet_Soupis prací_SO400 xls" xfId="165"/>
    <cellStyle name="_Dostavba školy Nymburk_Celková rekapitulace_SO 05 vzduchové sanační úpravy propočet" xfId="166"/>
    <cellStyle name="_Dostavba školy Nymburk_Celková rekapitulace_SO 05 vzduchové sanační úpravy propočet_6052_Úpravy v terminálu T3_RO_130124" xfId="167"/>
    <cellStyle name="_Dostavba školy Nymburk_Celková rekapitulace_SO 05 vzduchové sanační úpravy propočet_rozpočet_" xfId="168"/>
    <cellStyle name="_Dostavba školy Nymburk_Celková rekapitulace_SO 05 vzduchové sanační úpravy propočet_SO 100 kom_Soupis prací" xfId="169"/>
    <cellStyle name="_Dostavba školy Nymburk_Celková rekapitulace_SO 05 vzduchové sanační úpravy propočet_SO 101 provizorní DZ" xfId="170"/>
    <cellStyle name="_Dostavba školy Nymburk_Celková rekapitulace_SO 05 vzduchové sanační úpravy propočet_SO 200" xfId="171"/>
    <cellStyle name="_Dostavba školy Nymburk_Celková rekapitulace_SO 05 vzduchové sanační úpravy propočet_Soupis prací_SO400 xls" xfId="172"/>
    <cellStyle name="_Dostavba školy Nymburk_Celková rekapitulace_SO 100 kom_Soupis prací" xfId="173"/>
    <cellStyle name="_Dostavba školy Nymburk_Celková rekapitulace_SO 100-199" xfId="174"/>
    <cellStyle name="_Dostavba školy Nymburk_Celková rekapitulace_SO 101 provizorní DZ" xfId="175"/>
    <cellStyle name="_Dostavba školy Nymburk_Celková rekapitulace_SO 20_stavba" xfId="176"/>
    <cellStyle name="_Dostavba školy Nymburk_Celková rekapitulace_SO 200" xfId="177"/>
    <cellStyle name="_Dostavba školy Nymburk_Celková rekapitulace_SO 200-220" xfId="178"/>
    <cellStyle name="_Dostavba školy Nymburk_Celková rekapitulace_SO 260-270" xfId="179"/>
    <cellStyle name="_Dostavba školy Nymburk_Celková rekapitulace_SO 300-330" xfId="180"/>
    <cellStyle name="_Dostavba školy Nymburk_Celková rekapitulace_SO 350-365" xfId="181"/>
    <cellStyle name="_Dostavba školy Nymburk_Celková rekapitulace_SO 370" xfId="182"/>
    <cellStyle name="_Dostavba školy Nymburk_Celková rekapitulace_SO 440-449" xfId="183"/>
    <cellStyle name="_Dostavba školy Nymburk_Celková rekapitulace_SO 460-469" xfId="184"/>
    <cellStyle name="_Dostavba školy Nymburk_Celková rekapitulace_SO 520-536" xfId="185"/>
    <cellStyle name="_Dostavba školy Nymburk_Celková rekapitulace_SO 800-809" xfId="186"/>
    <cellStyle name="_Dostavba školy Nymburk_Celková rekapitulace_Soupis prací_SO400 xls" xfId="187"/>
    <cellStyle name="_Ladronka_2_VV-DVD_kontrola_FINAL" xfId="188"/>
    <cellStyle name="_Ladronka_2_VV-DVD_kontrola_FINAL_002_08_4914_002_01_09_17_002Technicka_specifikace_2etapa" xfId="189"/>
    <cellStyle name="_Ladronka_2_VV-DVD_kontrola_FINAL_002_08_4914_002_01_09_17_002Technicka_specifikace_2etapa 2" xfId="190"/>
    <cellStyle name="_Ladronka_2_VV-DVD_kontrola_FINAL_002_08_4914_002_01_09_17_002Technicka_specifikace_2etapa_01_010_Soupis_prac_slaboproud" xfId="191"/>
    <cellStyle name="_Ladronka_2_VV-DVD_kontrola_FINAL_002_08_4914_002_01_09_17_002Technicka_specifikace_2etapa_02_010_Soupis_prac_EZS_k doplnění" xfId="192"/>
    <cellStyle name="_Ladronka_2_VV-DVD_kontrola_FINAL_002_08_4914_002_01_09_17_002Technicka_specifikace_2etapa_5724_DVZ_SO_10-02_oceneny_VV" xfId="193"/>
    <cellStyle name="_Ladronka_2_VV-DVD_kontrola_FINAL_002_08_4914_002_01_09_17_002Technicka_specifikace_2etapa_5724_DVZ_SO_10-03_oceneny_VV (2)" xfId="194"/>
    <cellStyle name="_Ladronka_2_VV-DVD_kontrola_FINAL_002_08_4914_002_01_09_17_002Technicka_specifikace_2etapa_5806_Mustek_Ražby_RO" xfId="195"/>
    <cellStyle name="_Ladronka_2_VV-DVD_kontrola_FINAL_002_08_4914_002_01_09_17_002Technicka_specifikace_2etapa_6052_Úpravy v terminálu T3_RO_130124" xfId="196"/>
    <cellStyle name="_Ladronka_2_VV-DVD_kontrola_FINAL_002_08_4914_002_01_09_17_002Technicka_specifikace_2etapa_Liliová_soupis prací" xfId="197"/>
    <cellStyle name="_Ladronka_2_VV-DVD_kontrola_FINAL_002_08_4914_002_01_09_17_002Technicka_specifikace_2etapa_PS94_strojni zarizeni_NR" xfId="198"/>
    <cellStyle name="_Ladronka_2_VV-DVD_kontrola_FINAL_002_08_4914_002_01_09_17_002Technicka_specifikace_2etapa_rozpočet_" xfId="199"/>
    <cellStyle name="_Ladronka_2_VV-DVD_kontrola_FINAL_002_08_4914_002_01_09_17_002Technicka_specifikace_2etapa_Rozpočet_ stavba_koupaliště Luka" xfId="200"/>
    <cellStyle name="_Ladronka_2_VV-DVD_kontrola_FINAL_002_08_4914_002_01_09_17_002Technicka_specifikace_2etapa_rozpočet__PS94_strojni zarizeni_NR" xfId="201"/>
    <cellStyle name="_Ladronka_2_VV-DVD_kontrola_FINAL_002_08_4914_002_01_09_17_002Technicka_specifikace_2etapa_rozpočet__Rozpočet_ stavba_koupaliště Luka" xfId="202"/>
    <cellStyle name="_Ladronka_2_VV-DVD_kontrola_FINAL_002_08_4914_002_01_09_17_002Technicka_specifikace_2etapa_SO 001 Provizorní úpravy ploch pro ZS a DIO" xfId="203"/>
    <cellStyle name="_Ladronka_2_VV-DVD_kontrola_FINAL_002_08_4914_002_01_09_17_002Technicka_specifikace_2etapa_SO 100 kom_Soupis prací" xfId="204"/>
    <cellStyle name="_Ladronka_2_VV-DVD_kontrola_FINAL_002_08_4914_002_01_09_17_002Technicka_specifikace_2etapa_SO 100 kom_Soupis prací_PS94_strojni zarizeni_NR" xfId="205"/>
    <cellStyle name="_Ladronka_2_VV-DVD_kontrola_FINAL_002_08_4914_002_01_09_17_002Technicka_specifikace_2etapa_SO 100 kom_Soupis prací_Rozpočet_ stavba_koupaliště Luka" xfId="206"/>
    <cellStyle name="_Ladronka_2_VV-DVD_kontrola_FINAL_002_08_4914_002_01_09_17_002Technicka_specifikace_2etapa_SO 101 provizorní DZ" xfId="207"/>
    <cellStyle name="_Ladronka_2_VV-DVD_kontrola_FINAL_002_08_4914_002_01_09_17_002Technicka_specifikace_2etapa_SO 101 provizorní DZ_PS94_strojni zarizeni_NR" xfId="208"/>
    <cellStyle name="_Ladronka_2_VV-DVD_kontrola_FINAL_002_08_4914_002_01_09_17_002Technicka_specifikace_2etapa_SO 101 provizorní DZ_Rozpočet_ stavba_koupaliště Luka" xfId="209"/>
    <cellStyle name="_Ladronka_2_VV-DVD_kontrola_FINAL_002_08_4914_002_01_09_17_002Technicka_specifikace_2etapa_SO 103 Dopravní opatření" xfId="210"/>
    <cellStyle name="_Ladronka_2_VV-DVD_kontrola_FINAL_002_08_4914_002_01_09_17_002Technicka_specifikace_2etapa_SO 104 Opravy vozovek použivaných stavbou" xfId="211"/>
    <cellStyle name="_Ladronka_2_VV-DVD_kontrola_FINAL_002_08_4914_002_01_09_17_002Technicka_specifikace_2etapa_SO 200" xfId="212"/>
    <cellStyle name="_Ladronka_2_VV-DVD_kontrola_FINAL_002_08_4914_002_01_09_17_002Technicka_specifikace_2etapa_SO 200_PS94_strojni zarizeni_NR" xfId="213"/>
    <cellStyle name="_Ladronka_2_VV-DVD_kontrola_FINAL_002_08_4914_002_01_09_17_002Technicka_specifikace_2etapa_SO 200_Rozpočet_ stavba_koupaliště Luka" xfId="214"/>
    <cellStyle name="_Ladronka_2_VV-DVD_kontrola_FINAL_002_08_4914_002_01_09_17_002Technicka_specifikace_2etapa_SO 465" xfId="215"/>
    <cellStyle name="_Ladronka_2_VV-DVD_kontrola_FINAL_002_08_4914_002_01_09_17_002Technicka_specifikace_2etapa_SO 802 Obnova ploch po ZS" xfId="216"/>
    <cellStyle name="_Ladronka_2_VV-DVD_kontrola_FINAL_002_08_4914_002_01_09_17_002Technicka_specifikace_2etapa_Soupis prací_SO400 xls" xfId="217"/>
    <cellStyle name="_Ladronka_2_VV-DVD_kontrola_FINAL_002_08_4914_002_01_09_17_002Technicka_specifikace_2etapa_Soupis prací_SO400 xls_PS94_strojni zarizeni_NR" xfId="218"/>
    <cellStyle name="_Ladronka_2_VV-DVD_kontrola_FINAL_002_08_4914_002_01_09_17_002Technicka_specifikace_2etapa_Soupis prací_SO400 xls_Rozpočet_ stavba_koupaliště Luka" xfId="219"/>
    <cellStyle name="_Ladronka_2_VV-DVD_kontrola_FINAL_09-13-zbytek" xfId="220"/>
    <cellStyle name="_Ladronka_2_VV-DVD_kontrola_FINAL_09-13-zbytek 2" xfId="221"/>
    <cellStyle name="_Ladronka_2_VV-DVD_kontrola_FINAL_09-13-zbytek_01_010_Soupis_prac_slaboproud" xfId="222"/>
    <cellStyle name="_Ladronka_2_VV-DVD_kontrola_FINAL_09-13-zbytek_02_010_Soupis_prac_EZS_k doplnění" xfId="223"/>
    <cellStyle name="_Ladronka_2_VV-DVD_kontrola_FINAL_09-13-zbytek_5724_DVZ_SO_10-02_oceneny_VV" xfId="224"/>
    <cellStyle name="_Ladronka_2_VV-DVD_kontrola_FINAL_09-13-zbytek_5724_DVZ_SO_10-03_oceneny_VV (2)" xfId="225"/>
    <cellStyle name="_Ladronka_2_VV-DVD_kontrola_FINAL_09-13-zbytek_5806_Mustek_Ražby_RO" xfId="226"/>
    <cellStyle name="_Ladronka_2_VV-DVD_kontrola_FINAL_09-13-zbytek_6052_Úpravy v terminálu T3_RO_130124" xfId="227"/>
    <cellStyle name="_Ladronka_2_VV-DVD_kontrola_FINAL_09-13-zbytek_Liliová_soupis prací" xfId="228"/>
    <cellStyle name="_Ladronka_2_VV-DVD_kontrola_FINAL_09-13-zbytek_PS94_strojni zarizeni_NR" xfId="229"/>
    <cellStyle name="_Ladronka_2_VV-DVD_kontrola_FINAL_09-13-zbytek_rozpočet_" xfId="230"/>
    <cellStyle name="_Ladronka_2_VV-DVD_kontrola_FINAL_09-13-zbytek_Rozpočet_ stavba_koupaliště Luka" xfId="231"/>
    <cellStyle name="_Ladronka_2_VV-DVD_kontrola_FINAL_09-13-zbytek_rozpočet__PS94_strojni zarizeni_NR" xfId="232"/>
    <cellStyle name="_Ladronka_2_VV-DVD_kontrola_FINAL_09-13-zbytek_rozpočet__Rozpočet_ stavba_koupaliště Luka" xfId="233"/>
    <cellStyle name="_Ladronka_2_VV-DVD_kontrola_FINAL_09-13-zbytek_SO 001 Provizorní úpravy ploch pro ZS a DIO" xfId="234"/>
    <cellStyle name="_Ladronka_2_VV-DVD_kontrola_FINAL_09-13-zbytek_SO 100 kom_Soupis prací" xfId="235"/>
    <cellStyle name="_Ladronka_2_VV-DVD_kontrola_FINAL_09-13-zbytek_SO 100 kom_Soupis prací_PS94_strojni zarizeni_NR" xfId="236"/>
    <cellStyle name="_Ladronka_2_VV-DVD_kontrola_FINAL_09-13-zbytek_SO 100 kom_Soupis prací_Rozpočet_ stavba_koupaliště Luka" xfId="237"/>
    <cellStyle name="_Ladronka_2_VV-DVD_kontrola_FINAL_09-13-zbytek_SO 101 provizorní DZ" xfId="238"/>
    <cellStyle name="_Ladronka_2_VV-DVD_kontrola_FINAL_09-13-zbytek_SO 101 provizorní DZ_PS94_strojni zarizeni_NR" xfId="239"/>
    <cellStyle name="_Ladronka_2_VV-DVD_kontrola_FINAL_09-13-zbytek_SO 101 provizorní DZ_Rozpočet_ stavba_koupaliště Luka" xfId="240"/>
    <cellStyle name="_Ladronka_2_VV-DVD_kontrola_FINAL_09-13-zbytek_SO 103 Dopravní opatření" xfId="241"/>
    <cellStyle name="_Ladronka_2_VV-DVD_kontrola_FINAL_09-13-zbytek_SO 104 Opravy vozovek použivaných stavbou" xfId="242"/>
    <cellStyle name="_Ladronka_2_VV-DVD_kontrola_FINAL_09-13-zbytek_SO 200" xfId="243"/>
    <cellStyle name="_Ladronka_2_VV-DVD_kontrola_FINAL_09-13-zbytek_SO 200_PS94_strojni zarizeni_NR" xfId="244"/>
    <cellStyle name="_Ladronka_2_VV-DVD_kontrola_FINAL_09-13-zbytek_SO 200_Rozpočet_ stavba_koupaliště Luka" xfId="245"/>
    <cellStyle name="_Ladronka_2_VV-DVD_kontrola_FINAL_09-13-zbytek_SO 465" xfId="246"/>
    <cellStyle name="_Ladronka_2_VV-DVD_kontrola_FINAL_09-13-zbytek_SO 802 Obnova ploch po ZS" xfId="247"/>
    <cellStyle name="_Ladronka_2_VV-DVD_kontrola_FINAL_09-13-zbytek_Soupis prací_SO400 xls" xfId="248"/>
    <cellStyle name="_Ladronka_2_VV-DVD_kontrola_FINAL_09-13-zbytek_Soupis prací_SO400 xls_PS94_strojni zarizeni_NR" xfId="249"/>
    <cellStyle name="_Ladronka_2_VV-DVD_kontrola_FINAL_09-13-zbytek_Soupis prací_SO400 xls_Rozpočet_ stavba_koupaliště Luka" xfId="250"/>
    <cellStyle name="_Ladronka_2_VV-DVD_kontrola_FINAL_09-17" xfId="251"/>
    <cellStyle name="_Ladronka_2_VV-DVD_kontrola_FINAL_09-17 2" xfId="252"/>
    <cellStyle name="_Ladronka_2_VV-DVD_kontrola_FINAL_09-17_01_010_Soupis_prac_slaboproud" xfId="253"/>
    <cellStyle name="_Ladronka_2_VV-DVD_kontrola_FINAL_09-17_02_010_Soupis_prac_EZS_k doplnění" xfId="254"/>
    <cellStyle name="_Ladronka_2_VV-DVD_kontrola_FINAL_09-17_5724_DVZ_SO_10-02_oceneny_VV" xfId="255"/>
    <cellStyle name="_Ladronka_2_VV-DVD_kontrola_FINAL_09-17_5724_DVZ_SO_10-03_oceneny_VV (2)" xfId="256"/>
    <cellStyle name="_Ladronka_2_VV-DVD_kontrola_FINAL_09-17_5806_Mustek_Ražby_RO" xfId="257"/>
    <cellStyle name="_Ladronka_2_VV-DVD_kontrola_FINAL_09-17_6052_Úpravy v terminálu T3_RO_130124" xfId="258"/>
    <cellStyle name="_Ladronka_2_VV-DVD_kontrola_FINAL_09-17_Liliová_soupis prací" xfId="259"/>
    <cellStyle name="_Ladronka_2_VV-DVD_kontrola_FINAL_09-17_PS94_strojni zarizeni_NR" xfId="260"/>
    <cellStyle name="_Ladronka_2_VV-DVD_kontrola_FINAL_09-17_rozpočet_" xfId="261"/>
    <cellStyle name="_Ladronka_2_VV-DVD_kontrola_FINAL_09-17_Rozpočet_ stavba_koupaliště Luka" xfId="262"/>
    <cellStyle name="_Ladronka_2_VV-DVD_kontrola_FINAL_09-17_rozpočet__PS94_strojni zarizeni_NR" xfId="263"/>
    <cellStyle name="_Ladronka_2_VV-DVD_kontrola_FINAL_09-17_rozpočet__Rozpočet_ stavba_koupaliště Luka" xfId="264"/>
    <cellStyle name="_Ladronka_2_VV-DVD_kontrola_FINAL_09-17_SO 001 Provizorní úpravy ploch pro ZS a DIO" xfId="265"/>
    <cellStyle name="_Ladronka_2_VV-DVD_kontrola_FINAL_09-17_SO 100 kom_Soupis prací" xfId="266"/>
    <cellStyle name="_Ladronka_2_VV-DVD_kontrola_FINAL_09-17_SO 100 kom_Soupis prací_PS94_strojni zarizeni_NR" xfId="267"/>
    <cellStyle name="_Ladronka_2_VV-DVD_kontrola_FINAL_09-17_SO 100 kom_Soupis prací_Rozpočet_ stavba_koupaliště Luka" xfId="268"/>
    <cellStyle name="_Ladronka_2_VV-DVD_kontrola_FINAL_09-17_SO 101 provizorní DZ" xfId="269"/>
    <cellStyle name="_Ladronka_2_VV-DVD_kontrola_FINAL_09-17_SO 101 provizorní DZ_PS94_strojni zarizeni_NR" xfId="270"/>
    <cellStyle name="_Ladronka_2_VV-DVD_kontrola_FINAL_09-17_SO 101 provizorní DZ_Rozpočet_ stavba_koupaliště Luka" xfId="271"/>
    <cellStyle name="_Ladronka_2_VV-DVD_kontrola_FINAL_09-17_SO 103 Dopravní opatření" xfId="272"/>
    <cellStyle name="_Ladronka_2_VV-DVD_kontrola_FINAL_09-17_SO 104 Opravy vozovek použivaných stavbou" xfId="273"/>
    <cellStyle name="_Ladronka_2_VV-DVD_kontrola_FINAL_09-17_SO 200" xfId="274"/>
    <cellStyle name="_Ladronka_2_VV-DVD_kontrola_FINAL_09-17_SO 200_PS94_strojni zarizeni_NR" xfId="275"/>
    <cellStyle name="_Ladronka_2_VV-DVD_kontrola_FINAL_09-17_SO 200_Rozpočet_ stavba_koupaliště Luka" xfId="276"/>
    <cellStyle name="_Ladronka_2_VV-DVD_kontrola_FINAL_09-17_SO 465" xfId="277"/>
    <cellStyle name="_Ladronka_2_VV-DVD_kontrola_FINAL_09-17_SO 802 Obnova ploch po ZS" xfId="278"/>
    <cellStyle name="_Ladronka_2_VV-DVD_kontrola_FINAL_09-17_Soupis prací_SO400 xls" xfId="279"/>
    <cellStyle name="_Ladronka_2_VV-DVD_kontrola_FINAL_09-17_Soupis prací_SO400 xls_PS94_strojni zarizeni_NR" xfId="280"/>
    <cellStyle name="_Ladronka_2_VV-DVD_kontrola_FINAL_09-17_Soupis prací_SO400 xls_Rozpočet_ stavba_koupaliště Luka" xfId="281"/>
    <cellStyle name="_Ladronka_2_VV-DVD_kontrola_FINAL_SO 05 interiér propočet" xfId="282"/>
    <cellStyle name="_Ladronka_2_VV-DVD_kontrola_FINAL_SO 05 interiér propočet 2" xfId="283"/>
    <cellStyle name="_Ladronka_2_VV-DVD_kontrola_FINAL_SO 05 interiér propočet_01_010_Soupis_prac_slaboproud" xfId="284"/>
    <cellStyle name="_Ladronka_2_VV-DVD_kontrola_FINAL_SO 05 interiér propočet_02_010_Soupis_prac_EZS_k doplnění" xfId="285"/>
    <cellStyle name="_Ladronka_2_VV-DVD_kontrola_FINAL_SO 05 interiér propočet_5724_DVZ_SO_10-02_oceneny_VV" xfId="286"/>
    <cellStyle name="_Ladronka_2_VV-DVD_kontrola_FINAL_SO 05 interiér propočet_5724_DVZ_SO_10-03_oceneny_VV (2)" xfId="287"/>
    <cellStyle name="_Ladronka_2_VV-DVD_kontrola_FINAL_SO 05 interiér propočet_5806_Mustek_Ražby_RO" xfId="288"/>
    <cellStyle name="_Ladronka_2_VV-DVD_kontrola_FINAL_SO 05 interiér propočet_6052_Úpravy v terminálu T3_RO_130124" xfId="289"/>
    <cellStyle name="_Ladronka_2_VV-DVD_kontrola_FINAL_SO 05 interiér propočet_Liliová_soupis prací" xfId="290"/>
    <cellStyle name="_Ladronka_2_VV-DVD_kontrola_FINAL_SO 05 interiér propočet_PS94_strojni zarizeni_NR" xfId="291"/>
    <cellStyle name="_Ladronka_2_VV-DVD_kontrola_FINAL_SO 05 interiér propočet_rozpočet_" xfId="292"/>
    <cellStyle name="_Ladronka_2_VV-DVD_kontrola_FINAL_SO 05 interiér propočet_Rozpočet_ stavba_koupaliště Luka" xfId="293"/>
    <cellStyle name="_Ladronka_2_VV-DVD_kontrola_FINAL_SO 05 interiér propočet_rozpočet__PS94_strojni zarizeni_NR" xfId="294"/>
    <cellStyle name="_Ladronka_2_VV-DVD_kontrola_FINAL_SO 05 interiér propočet_rozpočet__Rozpočet_ stavba_koupaliště Luka" xfId="295"/>
    <cellStyle name="_Ladronka_2_VV-DVD_kontrola_FINAL_SO 05 interiér propočet_SO 001 Provizorní úpravy ploch pro ZS a DIO" xfId="296"/>
    <cellStyle name="_Ladronka_2_VV-DVD_kontrola_FINAL_SO 05 interiér propočet_SO 100 kom_Soupis prací" xfId="297"/>
    <cellStyle name="_Ladronka_2_VV-DVD_kontrola_FINAL_SO 05 interiér propočet_SO 100 kom_Soupis prací_PS94_strojni zarizeni_NR" xfId="298"/>
    <cellStyle name="_Ladronka_2_VV-DVD_kontrola_FINAL_SO 05 interiér propočet_SO 100 kom_Soupis prací_Rozpočet_ stavba_koupaliště Luka" xfId="299"/>
    <cellStyle name="_Ladronka_2_VV-DVD_kontrola_FINAL_SO 05 interiér propočet_SO 101 provizorní DZ" xfId="300"/>
    <cellStyle name="_Ladronka_2_VV-DVD_kontrola_FINAL_SO 05 interiér propočet_SO 101 provizorní DZ_PS94_strojni zarizeni_NR" xfId="301"/>
    <cellStyle name="_Ladronka_2_VV-DVD_kontrola_FINAL_SO 05 interiér propočet_SO 101 provizorní DZ_Rozpočet_ stavba_koupaliště Luka" xfId="302"/>
    <cellStyle name="_Ladronka_2_VV-DVD_kontrola_FINAL_SO 05 interiér propočet_SO 103 Dopravní opatření" xfId="303"/>
    <cellStyle name="_Ladronka_2_VV-DVD_kontrola_FINAL_SO 05 interiér propočet_SO 104 Opravy vozovek použivaných stavbou" xfId="304"/>
    <cellStyle name="_Ladronka_2_VV-DVD_kontrola_FINAL_SO 05 interiér propočet_SO 200" xfId="305"/>
    <cellStyle name="_Ladronka_2_VV-DVD_kontrola_FINAL_SO 05 interiér propočet_SO 200_PS94_strojni zarizeni_NR" xfId="306"/>
    <cellStyle name="_Ladronka_2_VV-DVD_kontrola_FINAL_SO 05 interiér propočet_SO 200_Rozpočet_ stavba_koupaliště Luka" xfId="307"/>
    <cellStyle name="_Ladronka_2_VV-DVD_kontrola_FINAL_SO 05 interiér propočet_SO 465" xfId="308"/>
    <cellStyle name="_Ladronka_2_VV-DVD_kontrola_FINAL_SO 05 interiér propočet_SO 802 Obnova ploch po ZS" xfId="309"/>
    <cellStyle name="_Ladronka_2_VV-DVD_kontrola_FINAL_SO 05 interiér propočet_Soupis prací_SO400 xls" xfId="310"/>
    <cellStyle name="_Ladronka_2_VV-DVD_kontrola_FINAL_SO 05 interiér propočet_Soupis prací_SO400 xls_PS94_strojni zarizeni_NR" xfId="311"/>
    <cellStyle name="_Ladronka_2_VV-DVD_kontrola_FINAL_SO 05 interiér propočet_Soupis prací_SO400 xls_Rozpočet_ stavba_koupaliště Luka" xfId="312"/>
    <cellStyle name="_Ladronka_2_VV-DVD_kontrola_FINAL_SO 05 střecha propočet" xfId="313"/>
    <cellStyle name="_Ladronka_2_VV-DVD_kontrola_FINAL_SO 05 střecha propočet 2" xfId="314"/>
    <cellStyle name="_Ladronka_2_VV-DVD_kontrola_FINAL_SO 05 střecha propočet_01_010_Soupis_prac_slaboproud" xfId="315"/>
    <cellStyle name="_Ladronka_2_VV-DVD_kontrola_FINAL_SO 05 střecha propočet_02_010_Soupis_prac_EZS_k doplnění" xfId="316"/>
    <cellStyle name="_Ladronka_2_VV-DVD_kontrola_FINAL_SO 05 střecha propočet_5724_DVZ_SO_10-02_oceneny_VV" xfId="317"/>
    <cellStyle name="_Ladronka_2_VV-DVD_kontrola_FINAL_SO 05 střecha propočet_5724_DVZ_SO_10-03_oceneny_VV (2)" xfId="318"/>
    <cellStyle name="_Ladronka_2_VV-DVD_kontrola_FINAL_SO 05 střecha propočet_5806_Mustek_Ražby_RO" xfId="319"/>
    <cellStyle name="_Ladronka_2_VV-DVD_kontrola_FINAL_SO 05 střecha propočet_6052_Úpravy v terminálu T3_RO_130124" xfId="320"/>
    <cellStyle name="_Ladronka_2_VV-DVD_kontrola_FINAL_SO 05 střecha propočet_Liliová_soupis prací" xfId="321"/>
    <cellStyle name="_Ladronka_2_VV-DVD_kontrola_FINAL_SO 05 střecha propočet_PS94_strojni zarizeni_NR" xfId="322"/>
    <cellStyle name="_Ladronka_2_VV-DVD_kontrola_FINAL_SO 05 střecha propočet_rozpočet_" xfId="323"/>
    <cellStyle name="_Ladronka_2_VV-DVD_kontrola_FINAL_SO 05 střecha propočet_Rozpočet_ stavba_koupaliště Luka" xfId="324"/>
    <cellStyle name="_Ladronka_2_VV-DVD_kontrola_FINAL_SO 05 střecha propočet_rozpočet__PS94_strojni zarizeni_NR" xfId="325"/>
    <cellStyle name="_Ladronka_2_VV-DVD_kontrola_FINAL_SO 05 střecha propočet_rozpočet__Rozpočet_ stavba_koupaliště Luka" xfId="326"/>
    <cellStyle name="_Ladronka_2_VV-DVD_kontrola_FINAL_SO 05 střecha propočet_SO 001 Provizorní úpravy ploch pro ZS a DIO" xfId="327"/>
    <cellStyle name="_Ladronka_2_VV-DVD_kontrola_FINAL_SO 05 střecha propočet_SO 100 kom_Soupis prací" xfId="328"/>
    <cellStyle name="_Ladronka_2_VV-DVD_kontrola_FINAL_SO 05 střecha propočet_SO 100 kom_Soupis prací_PS94_strojni zarizeni_NR" xfId="329"/>
    <cellStyle name="_Ladronka_2_VV-DVD_kontrola_FINAL_SO 05 střecha propočet_SO 100 kom_Soupis prací_Rozpočet_ stavba_koupaliště Luka" xfId="330"/>
    <cellStyle name="_Ladronka_2_VV-DVD_kontrola_FINAL_SO 05 střecha propočet_SO 101 provizorní DZ" xfId="331"/>
    <cellStyle name="_Ladronka_2_VV-DVD_kontrola_FINAL_SO 05 střecha propočet_SO 101 provizorní DZ_PS94_strojni zarizeni_NR" xfId="332"/>
    <cellStyle name="_Ladronka_2_VV-DVD_kontrola_FINAL_SO 05 střecha propočet_SO 101 provizorní DZ_Rozpočet_ stavba_koupaliště Luka" xfId="333"/>
    <cellStyle name="_Ladronka_2_VV-DVD_kontrola_FINAL_SO 05 střecha propočet_SO 103 Dopravní opatření" xfId="334"/>
    <cellStyle name="_Ladronka_2_VV-DVD_kontrola_FINAL_SO 05 střecha propočet_SO 104 Opravy vozovek použivaných stavbou" xfId="335"/>
    <cellStyle name="_Ladronka_2_VV-DVD_kontrola_FINAL_SO 05 střecha propočet_SO 200" xfId="336"/>
    <cellStyle name="_Ladronka_2_VV-DVD_kontrola_FINAL_SO 05 střecha propočet_SO 200_PS94_strojni zarizeni_NR" xfId="337"/>
    <cellStyle name="_Ladronka_2_VV-DVD_kontrola_FINAL_SO 05 střecha propočet_SO 200_Rozpočet_ stavba_koupaliště Luka" xfId="338"/>
    <cellStyle name="_Ladronka_2_VV-DVD_kontrola_FINAL_SO 05 střecha propočet_SO 465" xfId="339"/>
    <cellStyle name="_Ladronka_2_VV-DVD_kontrola_FINAL_SO 05 střecha propočet_SO 802 Obnova ploch po ZS" xfId="340"/>
    <cellStyle name="_Ladronka_2_VV-DVD_kontrola_FINAL_SO 05 střecha propočet_Soupis prací_SO400 xls" xfId="341"/>
    <cellStyle name="_Ladronka_2_VV-DVD_kontrola_FINAL_SO 05 střecha propočet_Soupis prací_SO400 xls_PS94_strojni zarizeni_NR" xfId="342"/>
    <cellStyle name="_Ladronka_2_VV-DVD_kontrola_FINAL_SO 05 střecha propočet_Soupis prací_SO400 xls_Rozpočet_ stavba_koupaliště Luka" xfId="343"/>
    <cellStyle name="_Ladronka_2_VV-DVD_kontrola_FINAL_SO 05 vzduchové sanační úpravy propočet" xfId="344"/>
    <cellStyle name="_Ladronka_2_VV-DVD_kontrola_FINAL_SO 05 vzduchové sanační úpravy propočet 2" xfId="345"/>
    <cellStyle name="_Ladronka_2_VV-DVD_kontrola_FINAL_SO 05 vzduchové sanační úpravy propočet_01_010_Soupis_prac_slaboproud" xfId="346"/>
    <cellStyle name="_Ladronka_2_VV-DVD_kontrola_FINAL_SO 05 vzduchové sanační úpravy propočet_02_010_Soupis_prac_EZS_k doplnění" xfId="347"/>
    <cellStyle name="_Ladronka_2_VV-DVD_kontrola_FINAL_SO 05 vzduchové sanační úpravy propočet_5724_DVZ_SO_10-02_oceneny_VV" xfId="348"/>
    <cellStyle name="_Ladronka_2_VV-DVD_kontrola_FINAL_SO 05 vzduchové sanační úpravy propočet_5724_DVZ_SO_10-03_oceneny_VV (2)" xfId="349"/>
    <cellStyle name="_Ladronka_2_VV-DVD_kontrola_FINAL_SO 05 vzduchové sanační úpravy propočet_5806_Mustek_Ražby_RO" xfId="350"/>
    <cellStyle name="_Ladronka_2_VV-DVD_kontrola_FINAL_SO 05 vzduchové sanační úpravy propočet_6052_Úpravy v terminálu T3_RO_130124" xfId="351"/>
    <cellStyle name="_Ladronka_2_VV-DVD_kontrola_FINAL_SO 05 vzduchové sanační úpravy propočet_Liliová_soupis prací" xfId="352"/>
    <cellStyle name="_Ladronka_2_VV-DVD_kontrola_FINAL_SO 05 vzduchové sanační úpravy propočet_PS94_strojni zarizeni_NR" xfId="353"/>
    <cellStyle name="_Ladronka_2_VV-DVD_kontrola_FINAL_SO 05 vzduchové sanační úpravy propočet_rozpočet_" xfId="354"/>
    <cellStyle name="_Ladronka_2_VV-DVD_kontrola_FINAL_SO 05 vzduchové sanační úpravy propočet_Rozpočet_ stavba_koupaliště Luka" xfId="355"/>
    <cellStyle name="_Ladronka_2_VV-DVD_kontrola_FINAL_SO 05 vzduchové sanační úpravy propočet_rozpočet__PS94_strojni zarizeni_NR" xfId="356"/>
    <cellStyle name="_Ladronka_2_VV-DVD_kontrola_FINAL_SO 05 vzduchové sanační úpravy propočet_rozpočet__Rozpočet_ stavba_koupaliště Luka" xfId="357"/>
    <cellStyle name="_Ladronka_2_VV-DVD_kontrola_FINAL_SO 05 vzduchové sanační úpravy propočet_SO 001 Provizorní úpravy ploch pro ZS a DIO" xfId="358"/>
    <cellStyle name="_Ladronka_2_VV-DVD_kontrola_FINAL_SO 05 vzduchové sanační úpravy propočet_SO 100 kom_Soupis prací" xfId="359"/>
    <cellStyle name="_Ladronka_2_VV-DVD_kontrola_FINAL_SO 05 vzduchové sanační úpravy propočet_SO 100 kom_Soupis prací_PS94_strojni zarizeni_NR" xfId="360"/>
    <cellStyle name="_Ladronka_2_VV-DVD_kontrola_FINAL_SO 05 vzduchové sanační úpravy propočet_SO 100 kom_Soupis prací_Rozpočet_ stavba_koupaliště Luka" xfId="361"/>
    <cellStyle name="_Ladronka_2_VV-DVD_kontrola_FINAL_SO 05 vzduchové sanační úpravy propočet_SO 101 provizorní DZ" xfId="362"/>
    <cellStyle name="_Ladronka_2_VV-DVD_kontrola_FINAL_SO 05 vzduchové sanační úpravy propočet_SO 101 provizorní DZ_PS94_strojni zarizeni_NR" xfId="363"/>
    <cellStyle name="_Ladronka_2_VV-DVD_kontrola_FINAL_SO 05 vzduchové sanační úpravy propočet_SO 101 provizorní DZ_Rozpočet_ stavba_koupaliště Luka" xfId="364"/>
    <cellStyle name="_Ladronka_2_VV-DVD_kontrola_FINAL_SO 05 vzduchové sanační úpravy propočet_SO 103 Dopravní opatření" xfId="365"/>
    <cellStyle name="_Ladronka_2_VV-DVD_kontrola_FINAL_SO 05 vzduchové sanační úpravy propočet_SO 104 Opravy vozovek použivaných stavbou" xfId="366"/>
    <cellStyle name="_Ladronka_2_VV-DVD_kontrola_FINAL_SO 05 vzduchové sanační úpravy propočet_SO 200" xfId="367"/>
    <cellStyle name="_Ladronka_2_VV-DVD_kontrola_FINAL_SO 05 vzduchové sanační úpravy propočet_SO 200_PS94_strojni zarizeni_NR" xfId="368"/>
    <cellStyle name="_Ladronka_2_VV-DVD_kontrola_FINAL_SO 05 vzduchové sanační úpravy propočet_SO 200_Rozpočet_ stavba_koupaliště Luka" xfId="369"/>
    <cellStyle name="_Ladronka_2_VV-DVD_kontrola_FINAL_SO 05 vzduchové sanační úpravy propočet_SO 465" xfId="370"/>
    <cellStyle name="_Ladronka_2_VV-DVD_kontrola_FINAL_SO 05 vzduchové sanační úpravy propočet_SO 802 Obnova ploch po ZS" xfId="371"/>
    <cellStyle name="_Ladronka_2_VV-DVD_kontrola_FINAL_SO 05 vzduchové sanační úpravy propočet_Soupis prací_SO400 xls" xfId="372"/>
    <cellStyle name="_Ladronka_2_VV-DVD_kontrola_FINAL_SO 05 vzduchové sanační úpravy propočet_Soupis prací_SO400 xls_PS94_strojni zarizeni_NR" xfId="373"/>
    <cellStyle name="_Ladronka_2_VV-DVD_kontrola_FINAL_SO 05 vzduchové sanační úpravy propočet_Soupis prací_SO400 xls_Rozpočet_ stavba_koupaliště Luka" xfId="374"/>
    <cellStyle name="_MaR" xfId="375"/>
    <cellStyle name="_PERSONAL" xfId="376"/>
    <cellStyle name="_PERSONAL_002_08_4914_002_01_09_17_002Technicka_specifikace_2etapa" xfId="377"/>
    <cellStyle name="_PERSONAL_002_08_4914_002_01_09_17_002Technicka_specifikace_2etapa_6052_Úpravy v terminálu T3_RO_130124" xfId="378"/>
    <cellStyle name="_PERSONAL_002_08_4914_002_01_09_17_002Technicka_specifikace_2etapa_rozpočet_" xfId="379"/>
    <cellStyle name="_PERSONAL_002_08_4914_002_01_09_17_002Technicka_specifikace_2etapa_SO 100 kom_Soupis prací" xfId="380"/>
    <cellStyle name="_PERSONAL_002_08_4914_002_01_09_17_002Technicka_specifikace_2etapa_SO 101 provizorní DZ" xfId="381"/>
    <cellStyle name="_PERSONAL_002_08_4914_002_01_09_17_002Technicka_specifikace_2etapa_SO 200" xfId="382"/>
    <cellStyle name="_PERSONAL_002_08_4914_002_01_09_17_002Technicka_specifikace_2etapa_Soupis prací_SO400 xls" xfId="383"/>
    <cellStyle name="_PERSONAL_09_bur_kanali" xfId="384"/>
    <cellStyle name="_PERSONAL_09_bur_kanali_rozpočet_" xfId="385"/>
    <cellStyle name="_PERSONAL_09_bur_kanali_SO 100 kom_Soupis prací" xfId="386"/>
    <cellStyle name="_PERSONAL_09_bur_kanali_SO 101 provizorní DZ" xfId="387"/>
    <cellStyle name="_PERSONAL_09_bur_kanali_SO 200" xfId="388"/>
    <cellStyle name="_PERSONAL_09_bur_kanali_Soupis prací_SO400 xls" xfId="389"/>
    <cellStyle name="_PERSONAL_09_bur_podlažní_vestavby" xfId="390"/>
    <cellStyle name="_PERSONAL_09_bur_podlažní_vestavby_rozpočet_" xfId="391"/>
    <cellStyle name="_PERSONAL_09_bur_podlažní_vestavby_SO 100 kom_Soupis prací" xfId="392"/>
    <cellStyle name="_PERSONAL_09_bur_podlažní_vestavby_SO 101 provizorní DZ" xfId="393"/>
    <cellStyle name="_PERSONAL_09_bur_podlažní_vestavby_SO 200" xfId="394"/>
    <cellStyle name="_PERSONAL_09_bur_podlažní_vestavby_Soupis prací_SO400 xls" xfId="395"/>
    <cellStyle name="_PERSONAL_09_buri_malby" xfId="396"/>
    <cellStyle name="_PERSONAL_09_buri_malby_rozpočet_" xfId="397"/>
    <cellStyle name="_PERSONAL_09_buri_malby_SO 100 kom_Soupis prací" xfId="398"/>
    <cellStyle name="_PERSONAL_09_buri_malby_SO 101 provizorní DZ" xfId="399"/>
    <cellStyle name="_PERSONAL_09_buri_malby_SO 200" xfId="400"/>
    <cellStyle name="_PERSONAL_09_buri_malby_Soupis prací_SO400 xls" xfId="401"/>
    <cellStyle name="_PERSONAL_09_buri_regaly" xfId="402"/>
    <cellStyle name="_PERSONAL_09_buri_regaly_rozpočet_" xfId="403"/>
    <cellStyle name="_PERSONAL_09_buri_regaly_SO 100 kom_Soupis prací" xfId="404"/>
    <cellStyle name="_PERSONAL_09_buri_regaly_SO 101 provizorní DZ" xfId="405"/>
    <cellStyle name="_PERSONAL_09_buri_regaly_SO 200" xfId="406"/>
    <cellStyle name="_PERSONAL_09_buri_regaly_Soupis prací_SO400 xls" xfId="407"/>
    <cellStyle name="_PERSONAL_09-13-zbytek" xfId="408"/>
    <cellStyle name="_PERSONAL_09-13-zbytek_6052_Úpravy v terminálu T3_RO_130124" xfId="409"/>
    <cellStyle name="_PERSONAL_09-13-zbytek_rozpočet_" xfId="410"/>
    <cellStyle name="_PERSONAL_09-13-zbytek_SO 100 kom_Soupis prací" xfId="411"/>
    <cellStyle name="_PERSONAL_09-13-zbytek_SO 101 provizorní DZ" xfId="412"/>
    <cellStyle name="_PERSONAL_09-13-zbytek_SO 200" xfId="413"/>
    <cellStyle name="_PERSONAL_09-13-zbytek_Soupis prací_SO400 xls" xfId="414"/>
    <cellStyle name="_PERSONAL_09-17" xfId="415"/>
    <cellStyle name="_PERSONAL_09-17_6052_Úpravy v terminálu T3_RO_130124" xfId="416"/>
    <cellStyle name="_PERSONAL_09-17_rozpočet_" xfId="417"/>
    <cellStyle name="_PERSONAL_09-17_SO 100 kom_Soupis prací" xfId="418"/>
    <cellStyle name="_PERSONAL_09-17_SO 101 provizorní DZ" xfId="419"/>
    <cellStyle name="_PERSONAL_09-17_SO 200" xfId="420"/>
    <cellStyle name="_PERSONAL_09-17_Soupis prací_SO400 xls" xfId="421"/>
    <cellStyle name="_PERSONAL_09-20" xfId="422"/>
    <cellStyle name="_PERSONAL_09-20_rozpočet_" xfId="423"/>
    <cellStyle name="_PERSONAL_09-20_SO 100 kom_Soupis prací" xfId="424"/>
    <cellStyle name="_PERSONAL_09-20_SO 101 provizorní DZ" xfId="425"/>
    <cellStyle name="_PERSONAL_09-20_SO 200" xfId="426"/>
    <cellStyle name="_PERSONAL_09-20_Soupis prací_SO400 xls" xfId="427"/>
    <cellStyle name="_PERSONAL_1" xfId="428"/>
    <cellStyle name="_PERSONAL_1_002_08_4914_002_01_09_17_002Technicka_specifikace_2etapa" xfId="429"/>
    <cellStyle name="_PERSONAL_1_002_08_4914_002_01_09_17_002Technicka_specifikace_2etapa_6052_Úpravy v terminálu T3_RO_130124" xfId="430"/>
    <cellStyle name="_PERSONAL_1_002_08_4914_002_01_09_17_002Technicka_specifikace_2etapa_rozpočet_" xfId="431"/>
    <cellStyle name="_PERSONAL_1_002_08_4914_002_01_09_17_002Technicka_specifikace_2etapa_SO 100 kom_Soupis prací" xfId="432"/>
    <cellStyle name="_PERSONAL_1_002_08_4914_002_01_09_17_002Technicka_specifikace_2etapa_SO 101 provizorní DZ" xfId="433"/>
    <cellStyle name="_PERSONAL_1_002_08_4914_002_01_09_17_002Technicka_specifikace_2etapa_SO 200" xfId="434"/>
    <cellStyle name="_PERSONAL_1_002_08_4914_002_01_09_17_002Technicka_specifikace_2etapa_Soupis prací_SO400 xls" xfId="435"/>
    <cellStyle name="_PERSONAL_1_09_bur_kanali" xfId="436"/>
    <cellStyle name="_PERSONAL_1_09_bur_kanali_rozpočet_" xfId="437"/>
    <cellStyle name="_PERSONAL_1_09_bur_kanali_SO 100 kom_Soupis prací" xfId="438"/>
    <cellStyle name="_PERSONAL_1_09_bur_kanali_SO 101 provizorní DZ" xfId="439"/>
    <cellStyle name="_PERSONAL_1_09_bur_kanali_SO 200" xfId="440"/>
    <cellStyle name="_PERSONAL_1_09_bur_kanali_Soupis prací_SO400 xls" xfId="441"/>
    <cellStyle name="_PERSONAL_1_09_bur_podlažní_vestavby" xfId="442"/>
    <cellStyle name="_PERSONAL_1_09_bur_podlažní_vestavby_rozpočet_" xfId="443"/>
    <cellStyle name="_PERSONAL_1_09_bur_podlažní_vestavby_SO 100 kom_Soupis prací" xfId="444"/>
    <cellStyle name="_PERSONAL_1_09_bur_podlažní_vestavby_SO 101 provizorní DZ" xfId="445"/>
    <cellStyle name="_PERSONAL_1_09_bur_podlažní_vestavby_SO 200" xfId="446"/>
    <cellStyle name="_PERSONAL_1_09_bur_podlažní_vestavby_Soupis prací_SO400 xls" xfId="447"/>
    <cellStyle name="_PERSONAL_1_09_buri_malby" xfId="448"/>
    <cellStyle name="_PERSONAL_1_09_buri_malby_rozpočet_" xfId="449"/>
    <cellStyle name="_PERSONAL_1_09_buri_malby_SO 100 kom_Soupis prací" xfId="450"/>
    <cellStyle name="_PERSONAL_1_09_buri_malby_SO 101 provizorní DZ" xfId="451"/>
    <cellStyle name="_PERSONAL_1_09_buri_malby_SO 200" xfId="452"/>
    <cellStyle name="_PERSONAL_1_09_buri_malby_Soupis prací_SO400 xls" xfId="453"/>
    <cellStyle name="_PERSONAL_1_09_buri_regaly" xfId="454"/>
    <cellStyle name="_PERSONAL_1_09_buri_regaly_rozpočet_" xfId="455"/>
    <cellStyle name="_PERSONAL_1_09_buri_regaly_SO 100 kom_Soupis prací" xfId="456"/>
    <cellStyle name="_PERSONAL_1_09_buri_regaly_SO 101 provizorní DZ" xfId="457"/>
    <cellStyle name="_PERSONAL_1_09_buri_regaly_SO 200" xfId="458"/>
    <cellStyle name="_PERSONAL_1_09_buri_regaly_Soupis prací_SO400 xls" xfId="459"/>
    <cellStyle name="_PERSONAL_1_09-13-zbytek" xfId="460"/>
    <cellStyle name="_PERSONAL_1_09-13-zbytek_6052_Úpravy v terminálu T3_RO_130124" xfId="461"/>
    <cellStyle name="_PERSONAL_1_09-13-zbytek_rozpočet_" xfId="462"/>
    <cellStyle name="_PERSONAL_1_09-13-zbytek_SO 100 kom_Soupis prací" xfId="463"/>
    <cellStyle name="_PERSONAL_1_09-13-zbytek_SO 101 provizorní DZ" xfId="464"/>
    <cellStyle name="_PERSONAL_1_09-13-zbytek_SO 200" xfId="465"/>
    <cellStyle name="_PERSONAL_1_09-13-zbytek_Soupis prací_SO400 xls" xfId="466"/>
    <cellStyle name="_PERSONAL_1_09-17" xfId="467"/>
    <cellStyle name="_PERSONAL_1_09-17_6052_Úpravy v terminálu T3_RO_130124" xfId="468"/>
    <cellStyle name="_PERSONAL_1_09-17_rozpočet_" xfId="469"/>
    <cellStyle name="_PERSONAL_1_09-17_SO 100 kom_Soupis prací" xfId="470"/>
    <cellStyle name="_PERSONAL_1_09-17_SO 101 provizorní DZ" xfId="471"/>
    <cellStyle name="_PERSONAL_1_09-17_SO 200" xfId="472"/>
    <cellStyle name="_PERSONAL_1_09-17_Soupis prací_SO400 xls" xfId="473"/>
    <cellStyle name="_PERSONAL_1_09-20" xfId="474"/>
    <cellStyle name="_PERSONAL_1_09-20_rozpočet_" xfId="475"/>
    <cellStyle name="_PERSONAL_1_09-20_SO 100 kom_Soupis prací" xfId="476"/>
    <cellStyle name="_PERSONAL_1_09-20_SO 101 provizorní DZ" xfId="477"/>
    <cellStyle name="_PERSONAL_1_09-20_SO 200" xfId="478"/>
    <cellStyle name="_PERSONAL_1_09-20_Soupis prací_SO400 xls" xfId="479"/>
    <cellStyle name="_PERSONAL_1_Rekapitulace SmCB" xfId="480"/>
    <cellStyle name="_PERSONAL_1_rozpočet_" xfId="481"/>
    <cellStyle name="_PERSONAL_1_SO 000 Pozadavky investora" xfId="482"/>
    <cellStyle name="_PERSONAL_1_SO 000-002" xfId="483"/>
    <cellStyle name="_PERSONAL_1_SO 05 interiér propočet" xfId="484"/>
    <cellStyle name="_PERSONAL_1_SO 05 interiér propočet_6052_Úpravy v terminálu T3_RO_130124" xfId="485"/>
    <cellStyle name="_PERSONAL_1_SO 05 interiér propočet_rozpočet_" xfId="486"/>
    <cellStyle name="_PERSONAL_1_SO 05 interiér propočet_SO 100 kom_Soupis prací" xfId="487"/>
    <cellStyle name="_PERSONAL_1_SO 05 interiér propočet_SO 101 provizorní DZ" xfId="488"/>
    <cellStyle name="_PERSONAL_1_SO 05 interiér propočet_SO 200" xfId="489"/>
    <cellStyle name="_PERSONAL_1_SO 05 interiér propočet_Soupis prací_SO400 xls" xfId="490"/>
    <cellStyle name="_PERSONAL_1_SO 05 střecha propočet" xfId="491"/>
    <cellStyle name="_PERSONAL_1_SO 05 střecha propočet_6052_Úpravy v terminálu T3_RO_130124" xfId="492"/>
    <cellStyle name="_PERSONAL_1_SO 05 střecha propočet_rozpočet_" xfId="493"/>
    <cellStyle name="_PERSONAL_1_SO 05 střecha propočet_SO 100 kom_Soupis prací" xfId="494"/>
    <cellStyle name="_PERSONAL_1_SO 05 střecha propočet_SO 101 provizorní DZ" xfId="495"/>
    <cellStyle name="_PERSONAL_1_SO 05 střecha propočet_SO 200" xfId="496"/>
    <cellStyle name="_PERSONAL_1_SO 05 střecha propočet_Soupis prací_SO400 xls" xfId="497"/>
    <cellStyle name="_PERSONAL_1_SO 05 vzduchové sanační úpravy propočet" xfId="498"/>
    <cellStyle name="_PERSONAL_1_SO 05 vzduchové sanační úpravy propočet_6052_Úpravy v terminálu T3_RO_130124" xfId="499"/>
    <cellStyle name="_PERSONAL_1_SO 05 vzduchové sanační úpravy propočet_rozpočet_" xfId="500"/>
    <cellStyle name="_PERSONAL_1_SO 05 vzduchové sanační úpravy propočet_SO 100 kom_Soupis prací" xfId="501"/>
    <cellStyle name="_PERSONAL_1_SO 05 vzduchové sanační úpravy propočet_SO 101 provizorní DZ" xfId="502"/>
    <cellStyle name="_PERSONAL_1_SO 05 vzduchové sanační úpravy propočet_SO 200" xfId="503"/>
    <cellStyle name="_PERSONAL_1_SO 05 vzduchové sanační úpravy propočet_Soupis prací_SO400 xls" xfId="504"/>
    <cellStyle name="_PERSONAL_1_SO 100 kom_Soupis prací" xfId="505"/>
    <cellStyle name="_PERSONAL_1_SO 100-199" xfId="506"/>
    <cellStyle name="_PERSONAL_1_SO 101 provizorní DZ" xfId="507"/>
    <cellStyle name="_PERSONAL_1_SO 20_stavba" xfId="508"/>
    <cellStyle name="_PERSONAL_1_SO 200" xfId="509"/>
    <cellStyle name="_PERSONAL_1_SO 200-220" xfId="510"/>
    <cellStyle name="_PERSONAL_1_SO 260-270" xfId="511"/>
    <cellStyle name="_PERSONAL_1_SO 300-330" xfId="512"/>
    <cellStyle name="_PERSONAL_1_SO 350-365" xfId="513"/>
    <cellStyle name="_PERSONAL_1_SO 370" xfId="514"/>
    <cellStyle name="_PERSONAL_1_SO 440-449" xfId="515"/>
    <cellStyle name="_PERSONAL_1_SO 460-469" xfId="516"/>
    <cellStyle name="_PERSONAL_1_SO 520-536" xfId="517"/>
    <cellStyle name="_PERSONAL_1_SO 800-809" xfId="518"/>
    <cellStyle name="_PERSONAL_1_Soupis prací_SO400 xls" xfId="519"/>
    <cellStyle name="_PERSONAL_Rekapitulace SmCB" xfId="520"/>
    <cellStyle name="_PERSONAL_rozpočet_" xfId="521"/>
    <cellStyle name="_PERSONAL_SO 000 Pozadavky investora" xfId="522"/>
    <cellStyle name="_PERSONAL_SO 000-002" xfId="523"/>
    <cellStyle name="_PERSONAL_SO 05 interiér propočet" xfId="524"/>
    <cellStyle name="_PERSONAL_SO 05 interiér propočet_6052_Úpravy v terminálu T3_RO_130124" xfId="525"/>
    <cellStyle name="_PERSONAL_SO 05 interiér propočet_rozpočet_" xfId="526"/>
    <cellStyle name="_PERSONAL_SO 05 interiér propočet_SO 100 kom_Soupis prací" xfId="527"/>
    <cellStyle name="_PERSONAL_SO 05 interiér propočet_SO 101 provizorní DZ" xfId="528"/>
    <cellStyle name="_PERSONAL_SO 05 interiér propočet_SO 200" xfId="529"/>
    <cellStyle name="_PERSONAL_SO 05 interiér propočet_Soupis prací_SO400 xls" xfId="530"/>
    <cellStyle name="_PERSONAL_SO 05 střecha propočet" xfId="531"/>
    <cellStyle name="_PERSONAL_SO 05 střecha propočet_6052_Úpravy v terminálu T3_RO_130124" xfId="532"/>
    <cellStyle name="_PERSONAL_SO 05 střecha propočet_rozpočet_" xfId="533"/>
    <cellStyle name="_PERSONAL_SO 05 střecha propočet_SO 100 kom_Soupis prací" xfId="534"/>
    <cellStyle name="_PERSONAL_SO 05 střecha propočet_SO 101 provizorní DZ" xfId="535"/>
    <cellStyle name="_PERSONAL_SO 05 střecha propočet_SO 200" xfId="536"/>
    <cellStyle name="_PERSONAL_SO 05 střecha propočet_Soupis prací_SO400 xls" xfId="537"/>
    <cellStyle name="_PERSONAL_SO 05 vzduchové sanační úpravy propočet" xfId="538"/>
    <cellStyle name="_PERSONAL_SO 05 vzduchové sanační úpravy propočet_6052_Úpravy v terminálu T3_RO_130124" xfId="539"/>
    <cellStyle name="_PERSONAL_SO 05 vzduchové sanační úpravy propočet_rozpočet_" xfId="540"/>
    <cellStyle name="_PERSONAL_SO 05 vzduchové sanační úpravy propočet_SO 100 kom_Soupis prací" xfId="541"/>
    <cellStyle name="_PERSONAL_SO 05 vzduchové sanační úpravy propočet_SO 101 provizorní DZ" xfId="542"/>
    <cellStyle name="_PERSONAL_SO 05 vzduchové sanační úpravy propočet_SO 200" xfId="543"/>
    <cellStyle name="_PERSONAL_SO 05 vzduchové sanační úpravy propočet_Soupis prací_SO400 xls" xfId="544"/>
    <cellStyle name="_PERSONAL_SO 100 kom_Soupis prací" xfId="545"/>
    <cellStyle name="_PERSONAL_SO 100-199" xfId="546"/>
    <cellStyle name="_PERSONAL_SO 101 provizorní DZ" xfId="547"/>
    <cellStyle name="_PERSONAL_SO 20_stavba" xfId="548"/>
    <cellStyle name="_PERSONAL_SO 200" xfId="549"/>
    <cellStyle name="_PERSONAL_SO 200-220" xfId="550"/>
    <cellStyle name="_PERSONAL_SO 260-270" xfId="551"/>
    <cellStyle name="_PERSONAL_SO 300-330" xfId="552"/>
    <cellStyle name="_PERSONAL_SO 350-365" xfId="553"/>
    <cellStyle name="_PERSONAL_SO 370" xfId="554"/>
    <cellStyle name="_PERSONAL_SO 440-449" xfId="555"/>
    <cellStyle name="_PERSONAL_SO 460-469" xfId="556"/>
    <cellStyle name="_PERSONAL_SO 520-536" xfId="557"/>
    <cellStyle name="_PERSONAL_SO 800-809" xfId="558"/>
    <cellStyle name="_PERSONAL_Soupis prací_SO400 xls" xfId="559"/>
    <cellStyle name="_Q-Sadovky-výkaz-2003-07-01" xfId="560"/>
    <cellStyle name="_Q-Sadovky-výkaz-2003-07-01_002_08_4914_002_01_09_17_002Technicka_specifikace_2etapa" xfId="561"/>
    <cellStyle name="_Q-Sadovky-výkaz-2003-07-01_002_08_4914_002_01_09_17_002Technicka_specifikace_2etapa_6052_Úpravy v terminálu T3_RO_130124" xfId="562"/>
    <cellStyle name="_Q-Sadovky-výkaz-2003-07-01_002_08_4914_002_01_09_17_002Technicka_specifikace_2etapa_rozpočet_" xfId="563"/>
    <cellStyle name="_Q-Sadovky-výkaz-2003-07-01_002_08_4914_002_01_09_17_002Technicka_specifikace_2etapa_SO 100 kom_Soupis prací" xfId="564"/>
    <cellStyle name="_Q-Sadovky-výkaz-2003-07-01_002_08_4914_002_01_09_17_002Technicka_specifikace_2etapa_SO 101 provizorní DZ" xfId="565"/>
    <cellStyle name="_Q-Sadovky-výkaz-2003-07-01_002_08_4914_002_01_09_17_002Technicka_specifikace_2etapa_SO 200" xfId="566"/>
    <cellStyle name="_Q-Sadovky-výkaz-2003-07-01_002_08_4914_002_01_09_17_002Technicka_specifikace_2etapa_Soupis prací_SO400 xls" xfId="567"/>
    <cellStyle name="_Q-Sadovky-výkaz-2003-07-01_09-13-zbytek" xfId="568"/>
    <cellStyle name="_Q-Sadovky-výkaz-2003-07-01_09-13-zbytek_6052_Úpravy v terminálu T3_RO_130124" xfId="569"/>
    <cellStyle name="_Q-Sadovky-výkaz-2003-07-01_09-13-zbytek_rozpočet_" xfId="570"/>
    <cellStyle name="_Q-Sadovky-výkaz-2003-07-01_09-13-zbytek_SO 100 kom_Soupis prací" xfId="571"/>
    <cellStyle name="_Q-Sadovky-výkaz-2003-07-01_09-13-zbytek_SO 101 provizorní DZ" xfId="572"/>
    <cellStyle name="_Q-Sadovky-výkaz-2003-07-01_09-13-zbytek_SO 200" xfId="573"/>
    <cellStyle name="_Q-Sadovky-výkaz-2003-07-01_09-13-zbytek_Soupis prací_SO400 xls" xfId="574"/>
    <cellStyle name="_Q-Sadovky-výkaz-2003-07-01_09-17" xfId="575"/>
    <cellStyle name="_Q-Sadovky-výkaz-2003-07-01_09-17_6052_Úpravy v terminálu T3_RO_130124" xfId="576"/>
    <cellStyle name="_Q-Sadovky-výkaz-2003-07-01_09-17_rozpočet_" xfId="577"/>
    <cellStyle name="_Q-Sadovky-výkaz-2003-07-01_09-17_SO 100 kom_Soupis prací" xfId="578"/>
    <cellStyle name="_Q-Sadovky-výkaz-2003-07-01_09-17_SO 101 provizorní DZ" xfId="579"/>
    <cellStyle name="_Q-Sadovky-výkaz-2003-07-01_09-17_SO 200" xfId="580"/>
    <cellStyle name="_Q-Sadovky-výkaz-2003-07-01_09-17_Soupis prací_SO400 xls" xfId="581"/>
    <cellStyle name="_Q-Sadovky-výkaz-2003-07-01_1" xfId="582"/>
    <cellStyle name="_Q-Sadovky-výkaz-2003-07-01_1_002_08_4914_002_01_09_17_002Technicka_specifikace_2etapa" xfId="583"/>
    <cellStyle name="_Q-Sadovky-výkaz-2003-07-01_1_002_08_4914_002_01_09_17_002Technicka_specifikace_2etapa 2" xfId="584"/>
    <cellStyle name="_Q-Sadovky-výkaz-2003-07-01_1_002_08_4914_002_01_09_17_002Technicka_specifikace_2etapa_6052_Úpravy v terminálu T3_RO_130124" xfId="585"/>
    <cellStyle name="_Q-Sadovky-výkaz-2003-07-01_1_002_08_4914_002_01_09_17_002Technicka_specifikace_2etapa_rozpočet_" xfId="586"/>
    <cellStyle name="_Q-Sadovky-výkaz-2003-07-01_1_002_08_4914_002_01_09_17_002Technicka_specifikace_2etapa_SO 100 kom_Soupis prací" xfId="587"/>
    <cellStyle name="_Q-Sadovky-výkaz-2003-07-01_1_002_08_4914_002_01_09_17_002Technicka_specifikace_2etapa_SO 101 provizorní DZ" xfId="588"/>
    <cellStyle name="_Q-Sadovky-výkaz-2003-07-01_1_002_08_4914_002_01_09_17_002Technicka_specifikace_2etapa_SO 200" xfId="589"/>
    <cellStyle name="_Q-Sadovky-výkaz-2003-07-01_1_002_08_4914_002_01_09_17_002Technicka_specifikace_2etapa_Soupis prací_SO400 xls" xfId="590"/>
    <cellStyle name="_Q-Sadovky-výkaz-2003-07-01_1_09_bur_kanali" xfId="591"/>
    <cellStyle name="_Q-Sadovky-výkaz-2003-07-01_1_09_bur_kanali_rozpočet_" xfId="592"/>
    <cellStyle name="_Q-Sadovky-výkaz-2003-07-01_1_09_bur_kanali_SO 100 kom_Soupis prací" xfId="593"/>
    <cellStyle name="_Q-Sadovky-výkaz-2003-07-01_1_09_bur_kanali_SO 101 provizorní DZ" xfId="594"/>
    <cellStyle name="_Q-Sadovky-výkaz-2003-07-01_1_09_bur_kanali_SO 200" xfId="595"/>
    <cellStyle name="_Q-Sadovky-výkaz-2003-07-01_1_09_bur_kanali_Soupis prací_SO400 xls" xfId="596"/>
    <cellStyle name="_Q-Sadovky-výkaz-2003-07-01_1_09_bur_podlažní_vestavby" xfId="597"/>
    <cellStyle name="_Q-Sadovky-výkaz-2003-07-01_1_09_bur_podlažní_vestavby_rozpočet_" xfId="598"/>
    <cellStyle name="_Q-Sadovky-výkaz-2003-07-01_1_09_bur_podlažní_vestavby_SO 100 kom_Soupis prací" xfId="599"/>
    <cellStyle name="_Q-Sadovky-výkaz-2003-07-01_1_09_bur_podlažní_vestavby_SO 101 provizorní DZ" xfId="600"/>
    <cellStyle name="_Q-Sadovky-výkaz-2003-07-01_1_09_bur_podlažní_vestavby_SO 200" xfId="601"/>
    <cellStyle name="_Q-Sadovky-výkaz-2003-07-01_1_09_bur_podlažní_vestavby_Soupis prací_SO400 xls" xfId="602"/>
    <cellStyle name="_Q-Sadovky-výkaz-2003-07-01_1_09_buri_malby" xfId="603"/>
    <cellStyle name="_Q-Sadovky-výkaz-2003-07-01_1_09_buri_malby_rozpočet_" xfId="604"/>
    <cellStyle name="_Q-Sadovky-výkaz-2003-07-01_1_09_buri_malby_SO 100 kom_Soupis prací" xfId="605"/>
    <cellStyle name="_Q-Sadovky-výkaz-2003-07-01_1_09_buri_malby_SO 101 provizorní DZ" xfId="606"/>
    <cellStyle name="_Q-Sadovky-výkaz-2003-07-01_1_09_buri_malby_SO 200" xfId="607"/>
    <cellStyle name="_Q-Sadovky-výkaz-2003-07-01_1_09_buri_malby_Soupis prací_SO400 xls" xfId="608"/>
    <cellStyle name="_Q-Sadovky-výkaz-2003-07-01_1_09_buri_regaly" xfId="609"/>
    <cellStyle name="_Q-Sadovky-výkaz-2003-07-01_1_09_buri_regaly_rozpočet_" xfId="610"/>
    <cellStyle name="_Q-Sadovky-výkaz-2003-07-01_1_09_buri_regaly_SO 100 kom_Soupis prací" xfId="611"/>
    <cellStyle name="_Q-Sadovky-výkaz-2003-07-01_1_09_buri_regaly_SO 101 provizorní DZ" xfId="612"/>
    <cellStyle name="_Q-Sadovky-výkaz-2003-07-01_1_09_buri_regaly_SO 200" xfId="613"/>
    <cellStyle name="_Q-Sadovky-výkaz-2003-07-01_1_09_buri_regaly_Soupis prací_SO400 xls" xfId="614"/>
    <cellStyle name="_Q-Sadovky-výkaz-2003-07-01_1_09-13-zbytek" xfId="615"/>
    <cellStyle name="_Q-Sadovky-výkaz-2003-07-01_1_09-13-zbytek 2" xfId="616"/>
    <cellStyle name="_Q-Sadovky-výkaz-2003-07-01_1_09-13-zbytek_6052_Úpravy v terminálu T3_RO_130124" xfId="617"/>
    <cellStyle name="_Q-Sadovky-výkaz-2003-07-01_1_09-13-zbytek_rozpočet_" xfId="618"/>
    <cellStyle name="_Q-Sadovky-výkaz-2003-07-01_1_09-13-zbytek_SO 100 kom_Soupis prací" xfId="619"/>
    <cellStyle name="_Q-Sadovky-výkaz-2003-07-01_1_09-13-zbytek_SO 101 provizorní DZ" xfId="620"/>
    <cellStyle name="_Q-Sadovky-výkaz-2003-07-01_1_09-13-zbytek_SO 200" xfId="621"/>
    <cellStyle name="_Q-Sadovky-výkaz-2003-07-01_1_09-13-zbytek_Soupis prací_SO400 xls" xfId="622"/>
    <cellStyle name="_Q-Sadovky-výkaz-2003-07-01_1_09-17" xfId="623"/>
    <cellStyle name="_Q-Sadovky-výkaz-2003-07-01_1_09-17 2" xfId="624"/>
    <cellStyle name="_Q-Sadovky-výkaz-2003-07-01_1_09-17_6052_Úpravy v terminálu T3_RO_130124" xfId="625"/>
    <cellStyle name="_Q-Sadovky-výkaz-2003-07-01_1_09-17_rozpočet_" xfId="626"/>
    <cellStyle name="_Q-Sadovky-výkaz-2003-07-01_1_09-17_SO 100 kom_Soupis prací" xfId="627"/>
    <cellStyle name="_Q-Sadovky-výkaz-2003-07-01_1_09-17_SO 101 provizorní DZ" xfId="628"/>
    <cellStyle name="_Q-Sadovky-výkaz-2003-07-01_1_09-17_SO 200" xfId="629"/>
    <cellStyle name="_Q-Sadovky-výkaz-2003-07-01_1_09-17_Soupis prací_SO400 xls" xfId="630"/>
    <cellStyle name="_Q-Sadovky-výkaz-2003-07-01_1_09-20" xfId="631"/>
    <cellStyle name="_Q-Sadovky-výkaz-2003-07-01_1_09-20_rozpočet_" xfId="632"/>
    <cellStyle name="_Q-Sadovky-výkaz-2003-07-01_1_09-20_SO 100 kom_Soupis prací" xfId="633"/>
    <cellStyle name="_Q-Sadovky-výkaz-2003-07-01_1_09-20_SO 101 provizorní DZ" xfId="634"/>
    <cellStyle name="_Q-Sadovky-výkaz-2003-07-01_1_09-20_SO 200" xfId="635"/>
    <cellStyle name="_Q-Sadovky-výkaz-2003-07-01_1_09-20_Soupis prací_SO400 xls" xfId="636"/>
    <cellStyle name="_Q-Sadovky-výkaz-2003-07-01_1_Rekapitulace SmCB" xfId="637"/>
    <cellStyle name="_Q-Sadovky-výkaz-2003-07-01_1_rozpočet_" xfId="638"/>
    <cellStyle name="_Q-Sadovky-výkaz-2003-07-01_1_SO 000 Pozadavky investora" xfId="639"/>
    <cellStyle name="_Q-Sadovky-výkaz-2003-07-01_1_SO 000-002" xfId="640"/>
    <cellStyle name="_Q-Sadovky-výkaz-2003-07-01_1_SO 05 interiér propočet" xfId="641"/>
    <cellStyle name="_Q-Sadovky-výkaz-2003-07-01_1_SO 05 interiér propočet 2" xfId="642"/>
    <cellStyle name="_Q-Sadovky-výkaz-2003-07-01_1_SO 05 interiér propočet_6052_Úpravy v terminálu T3_RO_130124" xfId="643"/>
    <cellStyle name="_Q-Sadovky-výkaz-2003-07-01_1_SO 05 interiér propočet_rozpočet_" xfId="644"/>
    <cellStyle name="_Q-Sadovky-výkaz-2003-07-01_1_SO 05 interiér propočet_SO 100 kom_Soupis prací" xfId="645"/>
    <cellStyle name="_Q-Sadovky-výkaz-2003-07-01_1_SO 05 interiér propočet_SO 101 provizorní DZ" xfId="646"/>
    <cellStyle name="_Q-Sadovky-výkaz-2003-07-01_1_SO 05 interiér propočet_SO 200" xfId="647"/>
    <cellStyle name="_Q-Sadovky-výkaz-2003-07-01_1_SO 05 interiér propočet_Soupis prací_SO400 xls" xfId="648"/>
    <cellStyle name="_Q-Sadovky-výkaz-2003-07-01_1_SO 05 střecha propočet" xfId="649"/>
    <cellStyle name="_Q-Sadovky-výkaz-2003-07-01_1_SO 05 střecha propočet 2" xfId="650"/>
    <cellStyle name="_Q-Sadovky-výkaz-2003-07-01_1_SO 05 střecha propočet_6052_Úpravy v terminálu T3_RO_130124" xfId="651"/>
    <cellStyle name="_Q-Sadovky-výkaz-2003-07-01_1_SO 05 střecha propočet_rozpočet_" xfId="652"/>
    <cellStyle name="_Q-Sadovky-výkaz-2003-07-01_1_SO 05 střecha propočet_SO 100 kom_Soupis prací" xfId="653"/>
    <cellStyle name="_Q-Sadovky-výkaz-2003-07-01_1_SO 05 střecha propočet_SO 101 provizorní DZ" xfId="654"/>
    <cellStyle name="_Q-Sadovky-výkaz-2003-07-01_1_SO 05 střecha propočet_SO 200" xfId="655"/>
    <cellStyle name="_Q-Sadovky-výkaz-2003-07-01_1_SO 05 střecha propočet_Soupis prací_SO400 xls" xfId="656"/>
    <cellStyle name="_Q-Sadovky-výkaz-2003-07-01_1_SO 05 vzduchové sanační úpravy propočet" xfId="657"/>
    <cellStyle name="_Q-Sadovky-výkaz-2003-07-01_1_SO 05 vzduchové sanační úpravy propočet 2" xfId="658"/>
    <cellStyle name="_Q-Sadovky-výkaz-2003-07-01_1_SO 05 vzduchové sanační úpravy propočet_6052_Úpravy v terminálu T3_RO_130124" xfId="659"/>
    <cellStyle name="_Q-Sadovky-výkaz-2003-07-01_1_SO 05 vzduchové sanační úpravy propočet_rozpočet_" xfId="660"/>
    <cellStyle name="_Q-Sadovky-výkaz-2003-07-01_1_SO 05 vzduchové sanační úpravy propočet_SO 100 kom_Soupis prací" xfId="661"/>
    <cellStyle name="_Q-Sadovky-výkaz-2003-07-01_1_SO 05 vzduchové sanační úpravy propočet_SO 101 provizorní DZ" xfId="662"/>
    <cellStyle name="_Q-Sadovky-výkaz-2003-07-01_1_SO 05 vzduchové sanační úpravy propočet_SO 200" xfId="663"/>
    <cellStyle name="_Q-Sadovky-výkaz-2003-07-01_1_SO 05 vzduchové sanační úpravy propočet_Soupis prací_SO400 xls" xfId="664"/>
    <cellStyle name="_Q-Sadovky-výkaz-2003-07-01_1_SO 100 kom_Soupis prací" xfId="665"/>
    <cellStyle name="_Q-Sadovky-výkaz-2003-07-01_1_SO 100-199" xfId="666"/>
    <cellStyle name="_Q-Sadovky-výkaz-2003-07-01_1_SO 101 provizorní DZ" xfId="667"/>
    <cellStyle name="_Q-Sadovky-výkaz-2003-07-01_1_SO 20_stavba" xfId="668"/>
    <cellStyle name="_Q-Sadovky-výkaz-2003-07-01_1_SO 200" xfId="669"/>
    <cellStyle name="_Q-Sadovky-výkaz-2003-07-01_1_SO 200-220" xfId="670"/>
    <cellStyle name="_Q-Sadovky-výkaz-2003-07-01_1_SO 260-270" xfId="671"/>
    <cellStyle name="_Q-Sadovky-výkaz-2003-07-01_1_SO 300-330" xfId="672"/>
    <cellStyle name="_Q-Sadovky-výkaz-2003-07-01_1_SO 350-365" xfId="673"/>
    <cellStyle name="_Q-Sadovky-výkaz-2003-07-01_1_SO 370" xfId="674"/>
    <cellStyle name="_Q-Sadovky-výkaz-2003-07-01_1_SO 440-449" xfId="675"/>
    <cellStyle name="_Q-Sadovky-výkaz-2003-07-01_1_SO 460-469" xfId="676"/>
    <cellStyle name="_Q-Sadovky-výkaz-2003-07-01_1_SO 520-536" xfId="677"/>
    <cellStyle name="_Q-Sadovky-výkaz-2003-07-01_1_SO 800-809" xfId="678"/>
    <cellStyle name="_Q-Sadovky-výkaz-2003-07-01_1_Soupis prací_SO400 xls" xfId="679"/>
    <cellStyle name="_Q-Sadovky-výkaz-2003-07-01_2" xfId="680"/>
    <cellStyle name="_Q-Sadovky-výkaz-2003-07-01_2_002_08_4914_002_01_09_17_002Technicka_specifikace_2etapa" xfId="681"/>
    <cellStyle name="_Q-Sadovky-výkaz-2003-07-01_2_002_08_4914_002_01_09_17_002Technicka_specifikace_2etapa 2" xfId="682"/>
    <cellStyle name="_Q-Sadovky-výkaz-2003-07-01_2_002_08_4914_002_01_09_17_002Technicka_specifikace_2etapa_5724_DVZ_SO_10-02_oceneny_VV" xfId="683"/>
    <cellStyle name="_Q-Sadovky-výkaz-2003-07-01_2_002_08_4914_002_01_09_17_002Technicka_specifikace_2etapa_5724_DVZ_SO_10-03_oceneny_VV (2)" xfId="684"/>
    <cellStyle name="_Q-Sadovky-výkaz-2003-07-01_2_002_08_4914_002_01_09_17_002Technicka_specifikace_2etapa_5806_Mustek_Ražby_RO" xfId="685"/>
    <cellStyle name="_Q-Sadovky-výkaz-2003-07-01_2_002_08_4914_002_01_09_17_002Technicka_specifikace_2etapa_6052_Úpravy v terminálu T3_RO_130124" xfId="686"/>
    <cellStyle name="_Q-Sadovky-výkaz-2003-07-01_2_002_08_4914_002_01_09_17_002Technicka_specifikace_2etapa_PS94_strojni zarizeni_NR" xfId="687"/>
    <cellStyle name="_Q-Sadovky-výkaz-2003-07-01_2_002_08_4914_002_01_09_17_002Technicka_specifikace_2etapa_rozpočet_" xfId="688"/>
    <cellStyle name="_Q-Sadovky-výkaz-2003-07-01_2_002_08_4914_002_01_09_17_002Technicka_specifikace_2etapa_Rozpočet_ stavba_koupaliště Luka" xfId="689"/>
    <cellStyle name="_Q-Sadovky-výkaz-2003-07-01_2_002_08_4914_002_01_09_17_002Technicka_specifikace_2etapa_rozpočet__PS94_strojni zarizeni_NR" xfId="690"/>
    <cellStyle name="_Q-Sadovky-výkaz-2003-07-01_2_002_08_4914_002_01_09_17_002Technicka_specifikace_2etapa_rozpočet__Rozpočet_ stavba_koupaliště Luka" xfId="691"/>
    <cellStyle name="_Q-Sadovky-výkaz-2003-07-01_2_002_08_4914_002_01_09_17_002Technicka_specifikace_2etapa_SO 100 kom_Soupis prací" xfId="692"/>
    <cellStyle name="_Q-Sadovky-výkaz-2003-07-01_2_002_08_4914_002_01_09_17_002Technicka_specifikace_2etapa_SO 100 kom_Soupis prací_PS94_strojni zarizeni_NR" xfId="693"/>
    <cellStyle name="_Q-Sadovky-výkaz-2003-07-01_2_002_08_4914_002_01_09_17_002Technicka_specifikace_2etapa_SO 100 kom_Soupis prací_Rozpočet_ stavba_koupaliště Luka" xfId="694"/>
    <cellStyle name="_Q-Sadovky-výkaz-2003-07-01_2_002_08_4914_002_01_09_17_002Technicka_specifikace_2etapa_SO 101 provizorní DZ" xfId="695"/>
    <cellStyle name="_Q-Sadovky-výkaz-2003-07-01_2_002_08_4914_002_01_09_17_002Technicka_specifikace_2etapa_SO 101 provizorní DZ_PS94_strojni zarizeni_NR" xfId="696"/>
    <cellStyle name="_Q-Sadovky-výkaz-2003-07-01_2_002_08_4914_002_01_09_17_002Technicka_specifikace_2etapa_SO 101 provizorní DZ_Rozpočet_ stavba_koupaliště Luka" xfId="697"/>
    <cellStyle name="_Q-Sadovky-výkaz-2003-07-01_2_002_08_4914_002_01_09_17_002Technicka_specifikace_2etapa_SO 200" xfId="698"/>
    <cellStyle name="_Q-Sadovky-výkaz-2003-07-01_2_002_08_4914_002_01_09_17_002Technicka_specifikace_2etapa_SO 200_PS94_strojni zarizeni_NR" xfId="699"/>
    <cellStyle name="_Q-Sadovky-výkaz-2003-07-01_2_002_08_4914_002_01_09_17_002Technicka_specifikace_2etapa_SO 200_Rozpočet_ stavba_koupaliště Luka" xfId="700"/>
    <cellStyle name="_Q-Sadovky-výkaz-2003-07-01_2_002_08_4914_002_01_09_17_002Technicka_specifikace_2etapa_Soupis prací_SO400 xls" xfId="701"/>
    <cellStyle name="_Q-Sadovky-výkaz-2003-07-01_2_002_08_4914_002_01_09_17_002Technicka_specifikace_2etapa_Soupis prací_SO400 xls_PS94_strojni zarizeni_NR" xfId="702"/>
    <cellStyle name="_Q-Sadovky-výkaz-2003-07-01_2_002_08_4914_002_01_09_17_002Technicka_specifikace_2etapa_Soupis prací_SO400 xls_Rozpočet_ stavba_koupaliště Luka" xfId="703"/>
    <cellStyle name="_Q-Sadovky-výkaz-2003-07-01_2_09_bur_kanali" xfId="704"/>
    <cellStyle name="_Q-Sadovky-výkaz-2003-07-01_2_09_bur_kanali_rozpočet_" xfId="705"/>
    <cellStyle name="_Q-Sadovky-výkaz-2003-07-01_2_09_bur_kanali_SO 100 kom_Soupis prací" xfId="706"/>
    <cellStyle name="_Q-Sadovky-výkaz-2003-07-01_2_09_bur_kanali_SO 101 provizorní DZ" xfId="707"/>
    <cellStyle name="_Q-Sadovky-výkaz-2003-07-01_2_09_bur_kanali_SO 200" xfId="708"/>
    <cellStyle name="_Q-Sadovky-výkaz-2003-07-01_2_09_bur_kanali_Soupis prací_SO400 xls" xfId="709"/>
    <cellStyle name="_Q-Sadovky-výkaz-2003-07-01_2_09_bur_podlažní_vestavby" xfId="710"/>
    <cellStyle name="_Q-Sadovky-výkaz-2003-07-01_2_09_bur_podlažní_vestavby_rozpočet_" xfId="711"/>
    <cellStyle name="_Q-Sadovky-výkaz-2003-07-01_2_09_bur_podlažní_vestavby_SO 100 kom_Soupis prací" xfId="712"/>
    <cellStyle name="_Q-Sadovky-výkaz-2003-07-01_2_09_bur_podlažní_vestavby_SO 101 provizorní DZ" xfId="713"/>
    <cellStyle name="_Q-Sadovky-výkaz-2003-07-01_2_09_bur_podlažní_vestavby_SO 200" xfId="714"/>
    <cellStyle name="_Q-Sadovky-výkaz-2003-07-01_2_09_bur_podlažní_vestavby_Soupis prací_SO400 xls" xfId="715"/>
    <cellStyle name="_Q-Sadovky-výkaz-2003-07-01_2_09_buri_malby" xfId="716"/>
    <cellStyle name="_Q-Sadovky-výkaz-2003-07-01_2_09_buri_malby_rozpočet_" xfId="717"/>
    <cellStyle name="_Q-Sadovky-výkaz-2003-07-01_2_09_buri_malby_SO 100 kom_Soupis prací" xfId="718"/>
    <cellStyle name="_Q-Sadovky-výkaz-2003-07-01_2_09_buri_malby_SO 101 provizorní DZ" xfId="719"/>
    <cellStyle name="_Q-Sadovky-výkaz-2003-07-01_2_09_buri_malby_SO 200" xfId="720"/>
    <cellStyle name="_Q-Sadovky-výkaz-2003-07-01_2_09_buri_malby_Soupis prací_SO400 xls" xfId="721"/>
    <cellStyle name="_Q-Sadovky-výkaz-2003-07-01_2_09_buri_regaly" xfId="722"/>
    <cellStyle name="_Q-Sadovky-výkaz-2003-07-01_2_09_buri_regaly_rozpočet_" xfId="723"/>
    <cellStyle name="_Q-Sadovky-výkaz-2003-07-01_2_09_buri_regaly_SO 100 kom_Soupis prací" xfId="724"/>
    <cellStyle name="_Q-Sadovky-výkaz-2003-07-01_2_09_buri_regaly_SO 101 provizorní DZ" xfId="725"/>
    <cellStyle name="_Q-Sadovky-výkaz-2003-07-01_2_09_buri_regaly_SO 200" xfId="726"/>
    <cellStyle name="_Q-Sadovky-výkaz-2003-07-01_2_09_buri_regaly_Soupis prací_SO400 xls" xfId="727"/>
    <cellStyle name="_Q-Sadovky-výkaz-2003-07-01_2_09-13-zbytek" xfId="728"/>
    <cellStyle name="_Q-Sadovky-výkaz-2003-07-01_2_09-13-zbytek 2" xfId="729"/>
    <cellStyle name="_Q-Sadovky-výkaz-2003-07-01_2_09-13-zbytek_5724_DVZ_SO_10-02_oceneny_VV" xfId="730"/>
    <cellStyle name="_Q-Sadovky-výkaz-2003-07-01_2_09-13-zbytek_5724_DVZ_SO_10-03_oceneny_VV (2)" xfId="731"/>
    <cellStyle name="_Q-Sadovky-výkaz-2003-07-01_2_09-13-zbytek_5806_Mustek_Ražby_RO" xfId="732"/>
    <cellStyle name="_Q-Sadovky-výkaz-2003-07-01_2_09-13-zbytek_6052_Úpravy v terminálu T3_RO_130124" xfId="733"/>
    <cellStyle name="_Q-Sadovky-výkaz-2003-07-01_2_09-13-zbytek_PS94_strojni zarizeni_NR" xfId="734"/>
    <cellStyle name="_Q-Sadovky-výkaz-2003-07-01_2_09-13-zbytek_rozpočet_" xfId="735"/>
    <cellStyle name="_Q-Sadovky-výkaz-2003-07-01_2_09-13-zbytek_Rozpočet_ stavba_koupaliště Luka" xfId="736"/>
    <cellStyle name="_Q-Sadovky-výkaz-2003-07-01_2_09-13-zbytek_rozpočet__PS94_strojni zarizeni_NR" xfId="737"/>
    <cellStyle name="_Q-Sadovky-výkaz-2003-07-01_2_09-13-zbytek_rozpočet__Rozpočet_ stavba_koupaliště Luka" xfId="738"/>
    <cellStyle name="_Q-Sadovky-výkaz-2003-07-01_2_09-13-zbytek_SO 100 kom_Soupis prací" xfId="739"/>
    <cellStyle name="_Q-Sadovky-výkaz-2003-07-01_2_09-13-zbytek_SO 100 kom_Soupis prací_PS94_strojni zarizeni_NR" xfId="740"/>
    <cellStyle name="_Q-Sadovky-výkaz-2003-07-01_2_09-13-zbytek_SO 100 kom_Soupis prací_Rozpočet_ stavba_koupaliště Luka" xfId="741"/>
    <cellStyle name="_Q-Sadovky-výkaz-2003-07-01_2_09-13-zbytek_SO 101 provizorní DZ" xfId="742"/>
    <cellStyle name="_Q-Sadovky-výkaz-2003-07-01_2_09-13-zbytek_SO 101 provizorní DZ_PS94_strojni zarizeni_NR" xfId="743"/>
    <cellStyle name="_Q-Sadovky-výkaz-2003-07-01_2_09-13-zbytek_SO 101 provizorní DZ_Rozpočet_ stavba_koupaliště Luka" xfId="744"/>
    <cellStyle name="_Q-Sadovky-výkaz-2003-07-01_2_09-13-zbytek_SO 200" xfId="745"/>
    <cellStyle name="_Q-Sadovky-výkaz-2003-07-01_2_09-13-zbytek_SO 200_PS94_strojni zarizeni_NR" xfId="746"/>
    <cellStyle name="_Q-Sadovky-výkaz-2003-07-01_2_09-13-zbytek_SO 200_Rozpočet_ stavba_koupaliště Luka" xfId="747"/>
    <cellStyle name="_Q-Sadovky-výkaz-2003-07-01_2_09-13-zbytek_Soupis prací_SO400 xls" xfId="748"/>
    <cellStyle name="_Q-Sadovky-výkaz-2003-07-01_2_09-13-zbytek_Soupis prací_SO400 xls_PS94_strojni zarizeni_NR" xfId="749"/>
    <cellStyle name="_Q-Sadovky-výkaz-2003-07-01_2_09-13-zbytek_Soupis prací_SO400 xls_Rozpočet_ stavba_koupaliště Luka" xfId="750"/>
    <cellStyle name="_Q-Sadovky-výkaz-2003-07-01_2_09-17" xfId="751"/>
    <cellStyle name="_Q-Sadovky-výkaz-2003-07-01_2_09-17 2" xfId="752"/>
    <cellStyle name="_Q-Sadovky-výkaz-2003-07-01_2_09-17_5724_DVZ_SO_10-02_oceneny_VV" xfId="753"/>
    <cellStyle name="_Q-Sadovky-výkaz-2003-07-01_2_09-17_5724_DVZ_SO_10-03_oceneny_VV (2)" xfId="754"/>
    <cellStyle name="_Q-Sadovky-výkaz-2003-07-01_2_09-17_5806_Mustek_Ražby_RO" xfId="755"/>
    <cellStyle name="_Q-Sadovky-výkaz-2003-07-01_2_09-17_6052_Úpravy v terminálu T3_RO_130124" xfId="756"/>
    <cellStyle name="_Q-Sadovky-výkaz-2003-07-01_2_09-17_PS94_strojni zarizeni_NR" xfId="757"/>
    <cellStyle name="_Q-Sadovky-výkaz-2003-07-01_2_09-17_rozpočet_" xfId="758"/>
    <cellStyle name="_Q-Sadovky-výkaz-2003-07-01_2_09-17_Rozpočet_ stavba_koupaliště Luka" xfId="759"/>
    <cellStyle name="_Q-Sadovky-výkaz-2003-07-01_2_09-17_rozpočet__PS94_strojni zarizeni_NR" xfId="760"/>
    <cellStyle name="_Q-Sadovky-výkaz-2003-07-01_2_09-17_rozpočet__Rozpočet_ stavba_koupaliště Luka" xfId="761"/>
    <cellStyle name="_Q-Sadovky-výkaz-2003-07-01_2_09-17_SO 100 kom_Soupis prací" xfId="762"/>
    <cellStyle name="_Q-Sadovky-výkaz-2003-07-01_2_09-17_SO 100 kom_Soupis prací_PS94_strojni zarizeni_NR" xfId="763"/>
    <cellStyle name="_Q-Sadovky-výkaz-2003-07-01_2_09-17_SO 100 kom_Soupis prací_Rozpočet_ stavba_koupaliště Luka" xfId="764"/>
    <cellStyle name="_Q-Sadovky-výkaz-2003-07-01_2_09-17_SO 101 provizorní DZ" xfId="765"/>
    <cellStyle name="_Q-Sadovky-výkaz-2003-07-01_2_09-17_SO 101 provizorní DZ_PS94_strojni zarizeni_NR" xfId="766"/>
    <cellStyle name="_Q-Sadovky-výkaz-2003-07-01_2_09-17_SO 101 provizorní DZ_Rozpočet_ stavba_koupaliště Luka" xfId="767"/>
    <cellStyle name="_Q-Sadovky-výkaz-2003-07-01_2_09-17_SO 200" xfId="768"/>
    <cellStyle name="_Q-Sadovky-výkaz-2003-07-01_2_09-17_SO 200_PS94_strojni zarizeni_NR" xfId="769"/>
    <cellStyle name="_Q-Sadovky-výkaz-2003-07-01_2_09-17_SO 200_Rozpočet_ stavba_koupaliště Luka" xfId="770"/>
    <cellStyle name="_Q-Sadovky-výkaz-2003-07-01_2_09-17_Soupis prací_SO400 xls" xfId="771"/>
    <cellStyle name="_Q-Sadovky-výkaz-2003-07-01_2_09-17_Soupis prací_SO400 xls_PS94_strojni zarizeni_NR" xfId="772"/>
    <cellStyle name="_Q-Sadovky-výkaz-2003-07-01_2_09-17_Soupis prací_SO400 xls_Rozpočet_ stavba_koupaliště Luka" xfId="773"/>
    <cellStyle name="_Q-Sadovky-výkaz-2003-07-01_2_09-20" xfId="774"/>
    <cellStyle name="_Q-Sadovky-výkaz-2003-07-01_2_09-20_rozpočet_" xfId="775"/>
    <cellStyle name="_Q-Sadovky-výkaz-2003-07-01_2_09-20_SO 100 kom_Soupis prací" xfId="776"/>
    <cellStyle name="_Q-Sadovky-výkaz-2003-07-01_2_09-20_SO 101 provizorní DZ" xfId="777"/>
    <cellStyle name="_Q-Sadovky-výkaz-2003-07-01_2_09-20_SO 200" xfId="778"/>
    <cellStyle name="_Q-Sadovky-výkaz-2003-07-01_2_09-20_Soupis prací_SO400 xls" xfId="779"/>
    <cellStyle name="_Q-Sadovky-výkaz-2003-07-01_2_Rekapitulace SmCB" xfId="780"/>
    <cellStyle name="_Q-Sadovky-výkaz-2003-07-01_2_rozpočet_" xfId="781"/>
    <cellStyle name="_Q-Sadovky-výkaz-2003-07-01_2_SO 000 Pozadavky investora" xfId="782"/>
    <cellStyle name="_Q-Sadovky-výkaz-2003-07-01_2_SO 000-002" xfId="783"/>
    <cellStyle name="_Q-Sadovky-výkaz-2003-07-01_2_SO 05 interiér propočet" xfId="784"/>
    <cellStyle name="_Q-Sadovky-výkaz-2003-07-01_2_SO 05 interiér propočet 2" xfId="785"/>
    <cellStyle name="_Q-Sadovky-výkaz-2003-07-01_2_SO 05 interiér propočet_5724_DVZ_SO_10-02_oceneny_VV" xfId="786"/>
    <cellStyle name="_Q-Sadovky-výkaz-2003-07-01_2_SO 05 interiér propočet_5724_DVZ_SO_10-03_oceneny_VV (2)" xfId="787"/>
    <cellStyle name="_Q-Sadovky-výkaz-2003-07-01_2_SO 05 interiér propočet_5806_Mustek_Ražby_RO" xfId="788"/>
    <cellStyle name="_Q-Sadovky-výkaz-2003-07-01_2_SO 05 interiér propočet_6052_Úpravy v terminálu T3_RO_130124" xfId="789"/>
    <cellStyle name="_Q-Sadovky-výkaz-2003-07-01_2_SO 05 interiér propočet_PS94_strojni zarizeni_NR" xfId="790"/>
    <cellStyle name="_Q-Sadovky-výkaz-2003-07-01_2_SO 05 interiér propočet_rozpočet_" xfId="791"/>
    <cellStyle name="_Q-Sadovky-výkaz-2003-07-01_2_SO 05 interiér propočet_Rozpočet_ stavba_koupaliště Luka" xfId="792"/>
    <cellStyle name="_Q-Sadovky-výkaz-2003-07-01_2_SO 05 interiér propočet_rozpočet__PS94_strojni zarizeni_NR" xfId="793"/>
    <cellStyle name="_Q-Sadovky-výkaz-2003-07-01_2_SO 05 interiér propočet_rozpočet__Rozpočet_ stavba_koupaliště Luka" xfId="794"/>
    <cellStyle name="_Q-Sadovky-výkaz-2003-07-01_2_SO 05 interiér propočet_SO 100 kom_Soupis prací" xfId="795"/>
    <cellStyle name="_Q-Sadovky-výkaz-2003-07-01_2_SO 05 interiér propočet_SO 100 kom_Soupis prací_PS94_strojni zarizeni_NR" xfId="796"/>
    <cellStyle name="_Q-Sadovky-výkaz-2003-07-01_2_SO 05 interiér propočet_SO 100 kom_Soupis prací_Rozpočet_ stavba_koupaliště Luka" xfId="797"/>
    <cellStyle name="_Q-Sadovky-výkaz-2003-07-01_2_SO 05 interiér propočet_SO 101 provizorní DZ" xfId="798"/>
    <cellStyle name="_Q-Sadovky-výkaz-2003-07-01_2_SO 05 interiér propočet_SO 101 provizorní DZ_PS94_strojni zarizeni_NR" xfId="799"/>
    <cellStyle name="_Q-Sadovky-výkaz-2003-07-01_2_SO 05 interiér propočet_SO 101 provizorní DZ_Rozpočet_ stavba_koupaliště Luka" xfId="800"/>
    <cellStyle name="_Q-Sadovky-výkaz-2003-07-01_2_SO 05 interiér propočet_SO 200" xfId="801"/>
    <cellStyle name="_Q-Sadovky-výkaz-2003-07-01_2_SO 05 interiér propočet_SO 200_PS94_strojni zarizeni_NR" xfId="802"/>
    <cellStyle name="_Q-Sadovky-výkaz-2003-07-01_2_SO 05 interiér propočet_SO 200_Rozpočet_ stavba_koupaliště Luka" xfId="803"/>
    <cellStyle name="_Q-Sadovky-výkaz-2003-07-01_2_SO 05 interiér propočet_Soupis prací_SO400 xls" xfId="804"/>
    <cellStyle name="_Q-Sadovky-výkaz-2003-07-01_2_SO 05 interiér propočet_Soupis prací_SO400 xls_PS94_strojni zarizeni_NR" xfId="805"/>
    <cellStyle name="_Q-Sadovky-výkaz-2003-07-01_2_SO 05 interiér propočet_Soupis prací_SO400 xls_Rozpočet_ stavba_koupaliště Luka" xfId="806"/>
    <cellStyle name="_Q-Sadovky-výkaz-2003-07-01_2_SO 05 střecha propočet" xfId="807"/>
    <cellStyle name="_Q-Sadovky-výkaz-2003-07-01_2_SO 05 střecha propočet 2" xfId="808"/>
    <cellStyle name="_Q-Sadovky-výkaz-2003-07-01_2_SO 05 střecha propočet_5724_DVZ_SO_10-02_oceneny_VV" xfId="809"/>
    <cellStyle name="_Q-Sadovky-výkaz-2003-07-01_2_SO 05 střecha propočet_5724_DVZ_SO_10-03_oceneny_VV (2)" xfId="810"/>
    <cellStyle name="_Q-Sadovky-výkaz-2003-07-01_2_SO 05 střecha propočet_5806_Mustek_Ražby_RO" xfId="811"/>
    <cellStyle name="_Q-Sadovky-výkaz-2003-07-01_2_SO 05 střecha propočet_6052_Úpravy v terminálu T3_RO_130124" xfId="812"/>
    <cellStyle name="_Q-Sadovky-výkaz-2003-07-01_2_SO 05 střecha propočet_PS94_strojni zarizeni_NR" xfId="813"/>
    <cellStyle name="_Q-Sadovky-výkaz-2003-07-01_2_SO 05 střecha propočet_rozpočet_" xfId="814"/>
    <cellStyle name="_Q-Sadovky-výkaz-2003-07-01_2_SO 05 střecha propočet_Rozpočet_ stavba_koupaliště Luka" xfId="815"/>
    <cellStyle name="_Q-Sadovky-výkaz-2003-07-01_2_SO 05 střecha propočet_rozpočet__PS94_strojni zarizeni_NR" xfId="816"/>
    <cellStyle name="_Q-Sadovky-výkaz-2003-07-01_2_SO 05 střecha propočet_rozpočet__Rozpočet_ stavba_koupaliště Luka" xfId="817"/>
    <cellStyle name="_Q-Sadovky-výkaz-2003-07-01_2_SO 05 střecha propočet_SO 100 kom_Soupis prací" xfId="818"/>
    <cellStyle name="_Q-Sadovky-výkaz-2003-07-01_2_SO 05 střecha propočet_SO 100 kom_Soupis prací_PS94_strojni zarizeni_NR" xfId="819"/>
    <cellStyle name="_Q-Sadovky-výkaz-2003-07-01_2_SO 05 střecha propočet_SO 100 kom_Soupis prací_Rozpočet_ stavba_koupaliště Luka" xfId="820"/>
    <cellStyle name="_Q-Sadovky-výkaz-2003-07-01_2_SO 05 střecha propočet_SO 101 provizorní DZ" xfId="821"/>
    <cellStyle name="_Q-Sadovky-výkaz-2003-07-01_2_SO 05 střecha propočet_SO 101 provizorní DZ_PS94_strojni zarizeni_NR" xfId="822"/>
    <cellStyle name="_Q-Sadovky-výkaz-2003-07-01_2_SO 05 střecha propočet_SO 101 provizorní DZ_Rozpočet_ stavba_koupaliště Luka" xfId="823"/>
    <cellStyle name="_Q-Sadovky-výkaz-2003-07-01_2_SO 05 střecha propočet_SO 200" xfId="824"/>
    <cellStyle name="_Q-Sadovky-výkaz-2003-07-01_2_SO 05 střecha propočet_SO 200_PS94_strojni zarizeni_NR" xfId="825"/>
    <cellStyle name="_Q-Sadovky-výkaz-2003-07-01_2_SO 05 střecha propočet_SO 200_Rozpočet_ stavba_koupaliště Luka" xfId="826"/>
    <cellStyle name="_Q-Sadovky-výkaz-2003-07-01_2_SO 05 střecha propočet_Soupis prací_SO400 xls" xfId="827"/>
    <cellStyle name="_Q-Sadovky-výkaz-2003-07-01_2_SO 05 střecha propočet_Soupis prací_SO400 xls_PS94_strojni zarizeni_NR" xfId="828"/>
    <cellStyle name="_Q-Sadovky-výkaz-2003-07-01_2_SO 05 střecha propočet_Soupis prací_SO400 xls_Rozpočet_ stavba_koupaliště Luka" xfId="829"/>
    <cellStyle name="_Q-Sadovky-výkaz-2003-07-01_2_SO 05 vzduchové sanační úpravy propočet" xfId="830"/>
    <cellStyle name="_Q-Sadovky-výkaz-2003-07-01_2_SO 05 vzduchové sanační úpravy propočet 2" xfId="831"/>
    <cellStyle name="_Q-Sadovky-výkaz-2003-07-01_2_SO 05 vzduchové sanační úpravy propočet_5724_DVZ_SO_10-02_oceneny_VV" xfId="832"/>
    <cellStyle name="_Q-Sadovky-výkaz-2003-07-01_2_SO 05 vzduchové sanační úpravy propočet_5724_DVZ_SO_10-03_oceneny_VV (2)" xfId="833"/>
    <cellStyle name="_Q-Sadovky-výkaz-2003-07-01_2_SO 05 vzduchové sanační úpravy propočet_5806_Mustek_Ražby_RO" xfId="834"/>
    <cellStyle name="_Q-Sadovky-výkaz-2003-07-01_2_SO 05 vzduchové sanační úpravy propočet_6052_Úpravy v terminálu T3_RO_130124" xfId="835"/>
    <cellStyle name="_Q-Sadovky-výkaz-2003-07-01_2_SO 05 vzduchové sanační úpravy propočet_PS94_strojni zarizeni_NR" xfId="836"/>
    <cellStyle name="_Q-Sadovky-výkaz-2003-07-01_2_SO 05 vzduchové sanační úpravy propočet_rozpočet_" xfId="837"/>
    <cellStyle name="_Q-Sadovky-výkaz-2003-07-01_2_SO 05 vzduchové sanační úpravy propočet_Rozpočet_ stavba_koupaliště Luka" xfId="838"/>
    <cellStyle name="_Q-Sadovky-výkaz-2003-07-01_2_SO 05 vzduchové sanační úpravy propočet_rozpočet__PS94_strojni zarizeni_NR" xfId="839"/>
    <cellStyle name="_Q-Sadovky-výkaz-2003-07-01_2_SO 05 vzduchové sanační úpravy propočet_rozpočet__Rozpočet_ stavba_koupaliště Luka" xfId="840"/>
    <cellStyle name="_Q-Sadovky-výkaz-2003-07-01_2_SO 05 vzduchové sanační úpravy propočet_SO 100 kom_Soupis prací" xfId="841"/>
    <cellStyle name="_Q-Sadovky-výkaz-2003-07-01_2_SO 05 vzduchové sanační úpravy propočet_SO 100 kom_Soupis prací_PS94_strojni zarizeni_NR" xfId="842"/>
    <cellStyle name="_Q-Sadovky-výkaz-2003-07-01_2_SO 05 vzduchové sanační úpravy propočet_SO 100 kom_Soupis prací_Rozpočet_ stavba_koupaliště Luka" xfId="843"/>
    <cellStyle name="_Q-Sadovky-výkaz-2003-07-01_2_SO 05 vzduchové sanační úpravy propočet_SO 101 provizorní DZ" xfId="844"/>
    <cellStyle name="_Q-Sadovky-výkaz-2003-07-01_2_SO 05 vzduchové sanační úpravy propočet_SO 101 provizorní DZ_PS94_strojni zarizeni_NR" xfId="845"/>
    <cellStyle name="_Q-Sadovky-výkaz-2003-07-01_2_SO 05 vzduchové sanační úpravy propočet_SO 101 provizorní DZ_Rozpočet_ stavba_koupaliště Luka" xfId="846"/>
    <cellStyle name="_Q-Sadovky-výkaz-2003-07-01_2_SO 05 vzduchové sanační úpravy propočet_SO 200" xfId="847"/>
    <cellStyle name="_Q-Sadovky-výkaz-2003-07-01_2_SO 05 vzduchové sanační úpravy propočet_SO 200_PS94_strojni zarizeni_NR" xfId="848"/>
    <cellStyle name="_Q-Sadovky-výkaz-2003-07-01_2_SO 05 vzduchové sanační úpravy propočet_SO 200_Rozpočet_ stavba_koupaliště Luka" xfId="849"/>
    <cellStyle name="_Q-Sadovky-výkaz-2003-07-01_2_SO 05 vzduchové sanační úpravy propočet_Soupis prací_SO400 xls" xfId="850"/>
    <cellStyle name="_Q-Sadovky-výkaz-2003-07-01_2_SO 05 vzduchové sanační úpravy propočet_Soupis prací_SO400 xls_PS94_strojni zarizeni_NR" xfId="851"/>
    <cellStyle name="_Q-Sadovky-výkaz-2003-07-01_2_SO 05 vzduchové sanační úpravy propočet_Soupis prací_SO400 xls_Rozpočet_ stavba_koupaliště Luka" xfId="852"/>
    <cellStyle name="_Q-Sadovky-výkaz-2003-07-01_2_SO 100 kom_Soupis prací" xfId="853"/>
    <cellStyle name="_Q-Sadovky-výkaz-2003-07-01_2_SO 100-199" xfId="854"/>
    <cellStyle name="_Q-Sadovky-výkaz-2003-07-01_2_SO 101 provizorní DZ" xfId="855"/>
    <cellStyle name="_Q-Sadovky-výkaz-2003-07-01_2_SO 20_stavba" xfId="856"/>
    <cellStyle name="_Q-Sadovky-výkaz-2003-07-01_2_SO 200" xfId="857"/>
    <cellStyle name="_Q-Sadovky-výkaz-2003-07-01_2_SO 200-220" xfId="858"/>
    <cellStyle name="_Q-Sadovky-výkaz-2003-07-01_2_SO 260-270" xfId="859"/>
    <cellStyle name="_Q-Sadovky-výkaz-2003-07-01_2_SO 300-330" xfId="860"/>
    <cellStyle name="_Q-Sadovky-výkaz-2003-07-01_2_SO 350-365" xfId="861"/>
    <cellStyle name="_Q-Sadovky-výkaz-2003-07-01_2_SO 370" xfId="862"/>
    <cellStyle name="_Q-Sadovky-výkaz-2003-07-01_2_SO 440-449" xfId="863"/>
    <cellStyle name="_Q-Sadovky-výkaz-2003-07-01_2_SO 460-469" xfId="864"/>
    <cellStyle name="_Q-Sadovky-výkaz-2003-07-01_2_SO 520-536" xfId="865"/>
    <cellStyle name="_Q-Sadovky-výkaz-2003-07-01_2_SO 800-809" xfId="866"/>
    <cellStyle name="_Q-Sadovky-výkaz-2003-07-01_2_Soupis prací_SO400 xls" xfId="867"/>
    <cellStyle name="_Q-Sadovky-výkaz-2003-07-01_3" xfId="868"/>
    <cellStyle name="_Q-Sadovky-výkaz-2003-07-01_3_002_08_4914_002_01_09_17_002Technicka_specifikace_2etapa" xfId="869"/>
    <cellStyle name="_Q-Sadovky-výkaz-2003-07-01_3_002_08_4914_002_01_09_17_002Technicka_specifikace_2etapa 2" xfId="870"/>
    <cellStyle name="_Q-Sadovky-výkaz-2003-07-01_3_002_08_4914_002_01_09_17_002Technicka_specifikace_2etapa_6052_Úpravy v terminálu T3_RO_130124" xfId="871"/>
    <cellStyle name="_Q-Sadovky-výkaz-2003-07-01_3_002_08_4914_002_01_09_17_002Technicka_specifikace_2etapa_rozpočet_" xfId="872"/>
    <cellStyle name="_Q-Sadovky-výkaz-2003-07-01_3_002_08_4914_002_01_09_17_002Technicka_specifikace_2etapa_SO 100 kom_Soupis prací" xfId="873"/>
    <cellStyle name="_Q-Sadovky-výkaz-2003-07-01_3_002_08_4914_002_01_09_17_002Technicka_specifikace_2etapa_SO 101 provizorní DZ" xfId="874"/>
    <cellStyle name="_Q-Sadovky-výkaz-2003-07-01_3_002_08_4914_002_01_09_17_002Technicka_specifikace_2etapa_SO 200" xfId="875"/>
    <cellStyle name="_Q-Sadovky-výkaz-2003-07-01_3_002_08_4914_002_01_09_17_002Technicka_specifikace_2etapa_Soupis prací_SO400 xls" xfId="876"/>
    <cellStyle name="_Q-Sadovky-výkaz-2003-07-01_3_09_bur_kanali" xfId="877"/>
    <cellStyle name="_Q-Sadovky-výkaz-2003-07-01_3_09_bur_kanali_rozpočet_" xfId="878"/>
    <cellStyle name="_Q-Sadovky-výkaz-2003-07-01_3_09_bur_kanali_SO 100 kom_Soupis prací" xfId="879"/>
    <cellStyle name="_Q-Sadovky-výkaz-2003-07-01_3_09_bur_kanali_SO 101 provizorní DZ" xfId="880"/>
    <cellStyle name="_Q-Sadovky-výkaz-2003-07-01_3_09_bur_kanali_SO 200" xfId="881"/>
    <cellStyle name="_Q-Sadovky-výkaz-2003-07-01_3_09_bur_kanali_Soupis prací_SO400 xls" xfId="882"/>
    <cellStyle name="_Q-Sadovky-výkaz-2003-07-01_3_09_bur_podlažní_vestavby" xfId="883"/>
    <cellStyle name="_Q-Sadovky-výkaz-2003-07-01_3_09_bur_podlažní_vestavby_rozpočet_" xfId="884"/>
    <cellStyle name="_Q-Sadovky-výkaz-2003-07-01_3_09_bur_podlažní_vestavby_SO 100 kom_Soupis prací" xfId="885"/>
    <cellStyle name="_Q-Sadovky-výkaz-2003-07-01_3_09_bur_podlažní_vestavby_SO 101 provizorní DZ" xfId="886"/>
    <cellStyle name="_Q-Sadovky-výkaz-2003-07-01_3_09_bur_podlažní_vestavby_SO 200" xfId="887"/>
    <cellStyle name="_Q-Sadovky-výkaz-2003-07-01_3_09_bur_podlažní_vestavby_Soupis prací_SO400 xls" xfId="888"/>
    <cellStyle name="_Q-Sadovky-výkaz-2003-07-01_3_09_buri_malby" xfId="889"/>
    <cellStyle name="_Q-Sadovky-výkaz-2003-07-01_3_09_buri_malby_rozpočet_" xfId="890"/>
    <cellStyle name="_Q-Sadovky-výkaz-2003-07-01_3_09_buri_malby_SO 100 kom_Soupis prací" xfId="891"/>
    <cellStyle name="_Q-Sadovky-výkaz-2003-07-01_3_09_buri_malby_SO 101 provizorní DZ" xfId="892"/>
    <cellStyle name="_Q-Sadovky-výkaz-2003-07-01_3_09_buri_malby_SO 200" xfId="893"/>
    <cellStyle name="_Q-Sadovky-výkaz-2003-07-01_3_09_buri_malby_Soupis prací_SO400 xls" xfId="894"/>
    <cellStyle name="_Q-Sadovky-výkaz-2003-07-01_3_09_buri_regaly" xfId="895"/>
    <cellStyle name="_Q-Sadovky-výkaz-2003-07-01_3_09_buri_regaly_rozpočet_" xfId="896"/>
    <cellStyle name="_Q-Sadovky-výkaz-2003-07-01_3_09_buri_regaly_SO 100 kom_Soupis prací" xfId="897"/>
    <cellStyle name="_Q-Sadovky-výkaz-2003-07-01_3_09_buri_regaly_SO 101 provizorní DZ" xfId="898"/>
    <cellStyle name="_Q-Sadovky-výkaz-2003-07-01_3_09_buri_regaly_SO 200" xfId="899"/>
    <cellStyle name="_Q-Sadovky-výkaz-2003-07-01_3_09_buri_regaly_Soupis prací_SO400 xls" xfId="900"/>
    <cellStyle name="_Q-Sadovky-výkaz-2003-07-01_3_09-13-zbytek" xfId="901"/>
    <cellStyle name="_Q-Sadovky-výkaz-2003-07-01_3_09-13-zbytek 2" xfId="902"/>
    <cellStyle name="_Q-Sadovky-výkaz-2003-07-01_3_09-13-zbytek_6052_Úpravy v terminálu T3_RO_130124" xfId="903"/>
    <cellStyle name="_Q-Sadovky-výkaz-2003-07-01_3_09-13-zbytek_rozpočet_" xfId="904"/>
    <cellStyle name="_Q-Sadovky-výkaz-2003-07-01_3_09-13-zbytek_SO 100 kom_Soupis prací" xfId="905"/>
    <cellStyle name="_Q-Sadovky-výkaz-2003-07-01_3_09-13-zbytek_SO 101 provizorní DZ" xfId="906"/>
    <cellStyle name="_Q-Sadovky-výkaz-2003-07-01_3_09-13-zbytek_SO 200" xfId="907"/>
    <cellStyle name="_Q-Sadovky-výkaz-2003-07-01_3_09-13-zbytek_Soupis prací_SO400 xls" xfId="908"/>
    <cellStyle name="_Q-Sadovky-výkaz-2003-07-01_3_09-17" xfId="909"/>
    <cellStyle name="_Q-Sadovky-výkaz-2003-07-01_3_09-17 2" xfId="910"/>
    <cellStyle name="_Q-Sadovky-výkaz-2003-07-01_3_09-17_6052_Úpravy v terminálu T3_RO_130124" xfId="911"/>
    <cellStyle name="_Q-Sadovky-výkaz-2003-07-01_3_09-17_rozpočet_" xfId="912"/>
    <cellStyle name="_Q-Sadovky-výkaz-2003-07-01_3_09-17_SO 100 kom_Soupis prací" xfId="913"/>
    <cellStyle name="_Q-Sadovky-výkaz-2003-07-01_3_09-17_SO 101 provizorní DZ" xfId="914"/>
    <cellStyle name="_Q-Sadovky-výkaz-2003-07-01_3_09-17_SO 200" xfId="915"/>
    <cellStyle name="_Q-Sadovky-výkaz-2003-07-01_3_09-17_Soupis prací_SO400 xls" xfId="916"/>
    <cellStyle name="_Q-Sadovky-výkaz-2003-07-01_3_09-20" xfId="917"/>
    <cellStyle name="_Q-Sadovky-výkaz-2003-07-01_3_09-20_rozpočet_" xfId="918"/>
    <cellStyle name="_Q-Sadovky-výkaz-2003-07-01_3_09-20_SO 100 kom_Soupis prací" xfId="919"/>
    <cellStyle name="_Q-Sadovky-výkaz-2003-07-01_3_09-20_SO 101 provizorní DZ" xfId="920"/>
    <cellStyle name="_Q-Sadovky-výkaz-2003-07-01_3_09-20_SO 200" xfId="921"/>
    <cellStyle name="_Q-Sadovky-výkaz-2003-07-01_3_09-20_Soupis prací_SO400 xls" xfId="922"/>
    <cellStyle name="_Q-Sadovky-výkaz-2003-07-01_3_Rekapitulace SmCB" xfId="923"/>
    <cellStyle name="_Q-Sadovky-výkaz-2003-07-01_3_rozpočet_" xfId="924"/>
    <cellStyle name="_Q-Sadovky-výkaz-2003-07-01_3_SO 000 Pozadavky investora" xfId="925"/>
    <cellStyle name="_Q-Sadovky-výkaz-2003-07-01_3_SO 000-002" xfId="926"/>
    <cellStyle name="_Q-Sadovky-výkaz-2003-07-01_3_SO 05 interiér propočet" xfId="927"/>
    <cellStyle name="_Q-Sadovky-výkaz-2003-07-01_3_SO 05 interiér propočet 2" xfId="928"/>
    <cellStyle name="_Q-Sadovky-výkaz-2003-07-01_3_SO 05 interiér propočet_6052_Úpravy v terminálu T3_RO_130124" xfId="929"/>
    <cellStyle name="_Q-Sadovky-výkaz-2003-07-01_3_SO 05 interiér propočet_rozpočet_" xfId="930"/>
    <cellStyle name="_Q-Sadovky-výkaz-2003-07-01_3_SO 05 interiér propočet_SO 100 kom_Soupis prací" xfId="931"/>
    <cellStyle name="_Q-Sadovky-výkaz-2003-07-01_3_SO 05 interiér propočet_SO 101 provizorní DZ" xfId="932"/>
    <cellStyle name="_Q-Sadovky-výkaz-2003-07-01_3_SO 05 interiér propočet_SO 200" xfId="933"/>
    <cellStyle name="_Q-Sadovky-výkaz-2003-07-01_3_SO 05 interiér propočet_Soupis prací_SO400 xls" xfId="934"/>
    <cellStyle name="_Q-Sadovky-výkaz-2003-07-01_3_SO 05 střecha propočet" xfId="935"/>
    <cellStyle name="_Q-Sadovky-výkaz-2003-07-01_3_SO 05 střecha propočet 2" xfId="936"/>
    <cellStyle name="_Q-Sadovky-výkaz-2003-07-01_3_SO 05 střecha propočet_6052_Úpravy v terminálu T3_RO_130124" xfId="937"/>
    <cellStyle name="_Q-Sadovky-výkaz-2003-07-01_3_SO 05 střecha propočet_rozpočet_" xfId="938"/>
    <cellStyle name="_Q-Sadovky-výkaz-2003-07-01_3_SO 05 střecha propočet_SO 100 kom_Soupis prací" xfId="939"/>
    <cellStyle name="_Q-Sadovky-výkaz-2003-07-01_3_SO 05 střecha propočet_SO 101 provizorní DZ" xfId="940"/>
    <cellStyle name="_Q-Sadovky-výkaz-2003-07-01_3_SO 05 střecha propočet_SO 200" xfId="941"/>
    <cellStyle name="_Q-Sadovky-výkaz-2003-07-01_3_SO 05 střecha propočet_Soupis prací_SO400 xls" xfId="942"/>
    <cellStyle name="_Q-Sadovky-výkaz-2003-07-01_3_SO 05 vzduchové sanační úpravy propočet" xfId="943"/>
    <cellStyle name="_Q-Sadovky-výkaz-2003-07-01_3_SO 05 vzduchové sanační úpravy propočet 2" xfId="944"/>
    <cellStyle name="_Q-Sadovky-výkaz-2003-07-01_3_SO 05 vzduchové sanační úpravy propočet_6052_Úpravy v terminálu T3_RO_130124" xfId="945"/>
    <cellStyle name="_Q-Sadovky-výkaz-2003-07-01_3_SO 05 vzduchové sanační úpravy propočet_rozpočet_" xfId="946"/>
    <cellStyle name="_Q-Sadovky-výkaz-2003-07-01_3_SO 05 vzduchové sanační úpravy propočet_SO 100 kom_Soupis prací" xfId="947"/>
    <cellStyle name="_Q-Sadovky-výkaz-2003-07-01_3_SO 05 vzduchové sanační úpravy propočet_SO 101 provizorní DZ" xfId="948"/>
    <cellStyle name="_Q-Sadovky-výkaz-2003-07-01_3_SO 05 vzduchové sanační úpravy propočet_SO 200" xfId="949"/>
    <cellStyle name="_Q-Sadovky-výkaz-2003-07-01_3_SO 05 vzduchové sanační úpravy propočet_Soupis prací_SO400 xls" xfId="950"/>
    <cellStyle name="_Q-Sadovky-výkaz-2003-07-01_3_SO 100 kom_Soupis prací" xfId="951"/>
    <cellStyle name="_Q-Sadovky-výkaz-2003-07-01_3_SO 100-199" xfId="952"/>
    <cellStyle name="_Q-Sadovky-výkaz-2003-07-01_3_SO 101 provizorní DZ" xfId="953"/>
    <cellStyle name="_Q-Sadovky-výkaz-2003-07-01_3_SO 20_stavba" xfId="954"/>
    <cellStyle name="_Q-Sadovky-výkaz-2003-07-01_3_SO 200" xfId="955"/>
    <cellStyle name="_Q-Sadovky-výkaz-2003-07-01_3_SO 200-220" xfId="956"/>
    <cellStyle name="_Q-Sadovky-výkaz-2003-07-01_3_SO 260-270" xfId="957"/>
    <cellStyle name="_Q-Sadovky-výkaz-2003-07-01_3_SO 300-330" xfId="958"/>
    <cellStyle name="_Q-Sadovky-výkaz-2003-07-01_3_SO 350-365" xfId="959"/>
    <cellStyle name="_Q-Sadovky-výkaz-2003-07-01_3_SO 370" xfId="960"/>
    <cellStyle name="_Q-Sadovky-výkaz-2003-07-01_3_SO 440-449" xfId="961"/>
    <cellStyle name="_Q-Sadovky-výkaz-2003-07-01_3_SO 460-469" xfId="962"/>
    <cellStyle name="_Q-Sadovky-výkaz-2003-07-01_3_SO 520-536" xfId="963"/>
    <cellStyle name="_Q-Sadovky-výkaz-2003-07-01_3_SO 800-809" xfId="964"/>
    <cellStyle name="_Q-Sadovky-výkaz-2003-07-01_3_Soupis prací_SO400 xls" xfId="965"/>
    <cellStyle name="_Q-Sadovky-výkaz-2003-07-01_6052_Úpravy v terminálu T3_RO_130124" xfId="966"/>
    <cellStyle name="_Q-Sadovky-výkaz-2003-07-01_rozpočet_" xfId="967"/>
    <cellStyle name="_Q-Sadovky-výkaz-2003-07-01_SO 05 interiér propočet" xfId="968"/>
    <cellStyle name="_Q-Sadovky-výkaz-2003-07-01_SO 05 interiér propočet_6052_Úpravy v terminálu T3_RO_130124" xfId="969"/>
    <cellStyle name="_Q-Sadovky-výkaz-2003-07-01_SO 05 interiér propočet_rozpočet_" xfId="970"/>
    <cellStyle name="_Q-Sadovky-výkaz-2003-07-01_SO 05 interiér propočet_SO 100 kom_Soupis prací" xfId="971"/>
    <cellStyle name="_Q-Sadovky-výkaz-2003-07-01_SO 05 interiér propočet_SO 101 provizorní DZ" xfId="972"/>
    <cellStyle name="_Q-Sadovky-výkaz-2003-07-01_SO 05 interiér propočet_SO 200" xfId="973"/>
    <cellStyle name="_Q-Sadovky-výkaz-2003-07-01_SO 05 interiér propočet_Soupis prací_SO400 xls" xfId="974"/>
    <cellStyle name="_Q-Sadovky-výkaz-2003-07-01_SO 05 střecha propočet" xfId="975"/>
    <cellStyle name="_Q-Sadovky-výkaz-2003-07-01_SO 05 střecha propočet_6052_Úpravy v terminálu T3_RO_130124" xfId="976"/>
    <cellStyle name="_Q-Sadovky-výkaz-2003-07-01_SO 05 střecha propočet_rozpočet_" xfId="977"/>
    <cellStyle name="_Q-Sadovky-výkaz-2003-07-01_SO 05 střecha propočet_SO 100 kom_Soupis prací" xfId="978"/>
    <cellStyle name="_Q-Sadovky-výkaz-2003-07-01_SO 05 střecha propočet_SO 101 provizorní DZ" xfId="979"/>
    <cellStyle name="_Q-Sadovky-výkaz-2003-07-01_SO 05 střecha propočet_SO 200" xfId="980"/>
    <cellStyle name="_Q-Sadovky-výkaz-2003-07-01_SO 05 střecha propočet_Soupis prací_SO400 xls" xfId="981"/>
    <cellStyle name="_Q-Sadovky-výkaz-2003-07-01_SO 05 vzduchové sanační úpravy propočet" xfId="982"/>
    <cellStyle name="_Q-Sadovky-výkaz-2003-07-01_SO 05 vzduchové sanační úpravy propočet_6052_Úpravy v terminálu T3_RO_130124" xfId="983"/>
    <cellStyle name="_Q-Sadovky-výkaz-2003-07-01_SO 05 vzduchové sanační úpravy propočet_rozpočet_" xfId="984"/>
    <cellStyle name="_Q-Sadovky-výkaz-2003-07-01_SO 05 vzduchové sanační úpravy propočet_SO 100 kom_Soupis prací" xfId="985"/>
    <cellStyle name="_Q-Sadovky-výkaz-2003-07-01_SO 05 vzduchové sanační úpravy propočet_SO 101 provizorní DZ" xfId="986"/>
    <cellStyle name="_Q-Sadovky-výkaz-2003-07-01_SO 05 vzduchové sanační úpravy propočet_SO 200" xfId="987"/>
    <cellStyle name="_Q-Sadovky-výkaz-2003-07-01_SO 05 vzduchové sanační úpravy propočet_Soupis prací_SO400 xls" xfId="988"/>
    <cellStyle name="_Q-Sadovky-výkaz-2003-07-01_SO 100 kom_Soupis prací" xfId="989"/>
    <cellStyle name="_Q-Sadovky-výkaz-2003-07-01_SO 101 provizorní DZ" xfId="990"/>
    <cellStyle name="_Q-Sadovky-výkaz-2003-07-01_SO 200" xfId="991"/>
    <cellStyle name="_Q-Sadovky-výkaz-2003-07-01_Soupis prací_SO400 xls" xfId="992"/>
    <cellStyle name="_Rekonstrukce rozvaděčů I P Pavlova_RO" xfId="993"/>
    <cellStyle name="_Rekonstrukce rozvaděčů I P Pavlova_RO_6052_Úpravy v terminálu T3_RO_130124" xfId="994"/>
    <cellStyle name="_Rekonstrukce rozvaděčů I P Pavlova_RO_rozpočet_" xfId="995"/>
    <cellStyle name="_Rekonstrukce rozvaděčů I P Pavlova_RO_SO 100 kom_Soupis prací" xfId="996"/>
    <cellStyle name="_Rekonstrukce rozvaděčů I P Pavlova_RO_SO 101 provizorní DZ" xfId="997"/>
    <cellStyle name="_Rekonstrukce rozvaděčů I P Pavlova_RO_SO 200" xfId="998"/>
    <cellStyle name="_Rekonstrukce rozvaděčů I P Pavlova_RO_Soupis prací_SO400 xls" xfId="999"/>
    <cellStyle name="_Soupis_prací_kácení" xfId="1000"/>
    <cellStyle name="_Soupis_prací_sadovky" xfId="1001"/>
    <cellStyle name="_SROV Nám Míru - HOFA" xfId="1002"/>
    <cellStyle name="_SROV Nám Míru - HOFA_6052_Úpravy v terminálu T3_RO_130124" xfId="1003"/>
    <cellStyle name="_SROV Nám Míru - HOFA_rozpočet_" xfId="1004"/>
    <cellStyle name="_SROV Nám Míru - HOFA_SO 100 kom_Soupis prací" xfId="1005"/>
    <cellStyle name="_SROV Nám Míru - HOFA_SO 101 provizorní DZ" xfId="1006"/>
    <cellStyle name="_SROV Nám Míru - HOFA_SO 200" xfId="1007"/>
    <cellStyle name="_SROV Nám Míru - HOFA_Soupis prací_SO400 xls" xfId="1008"/>
    <cellStyle name="_Summary bill of rates COOLINGL" xfId="1009"/>
    <cellStyle name="_Summary bill of rates COOLINGL_1" xfId="1010"/>
    <cellStyle name="_Summary bill of rates COOLINGL_2" xfId="1011"/>
    <cellStyle name="_Summary bill of rates COOLINGL_3" xfId="1012"/>
    <cellStyle name="_Summary bill of rates VENTILATIONL" xfId="1013"/>
    <cellStyle name="_Summary bill of rates VENTILATIONL_1" xfId="1014"/>
    <cellStyle name="_Summary bill of rates VENTILATIONL_2" xfId="1015"/>
    <cellStyle name="_Summary bill of rates VENTILATIONL_3" xfId="1016"/>
    <cellStyle name="_Titulní list" xfId="1017"/>
    <cellStyle name="_Titulní list_002_08_4914_002_01_09_17_002Technicka_specifikace_2etapa" xfId="1018"/>
    <cellStyle name="_Titulní list_002_08_4914_002_01_09_17_002Technicka_specifikace_2etapa_6052_Úpravy v terminálu T3_RO_130124" xfId="1019"/>
    <cellStyle name="_Titulní list_002_08_4914_002_01_09_17_002Technicka_specifikace_2etapa_rozpočet_" xfId="1020"/>
    <cellStyle name="_Titulní list_002_08_4914_002_01_09_17_002Technicka_specifikace_2etapa_SO 100 kom_Soupis prací" xfId="1021"/>
    <cellStyle name="_Titulní list_002_08_4914_002_01_09_17_002Technicka_specifikace_2etapa_SO 101 provizorní DZ" xfId="1022"/>
    <cellStyle name="_Titulní list_002_08_4914_002_01_09_17_002Technicka_specifikace_2etapa_SO 200" xfId="1023"/>
    <cellStyle name="_Titulní list_002_08_4914_002_01_09_17_002Technicka_specifikace_2etapa_Soupis prací_SO400 xls" xfId="1024"/>
    <cellStyle name="_Titulní list_09_bur_kanali" xfId="1025"/>
    <cellStyle name="_Titulní list_09_bur_kanali_rozpočet_" xfId="1026"/>
    <cellStyle name="_Titulní list_09_bur_kanali_SO 100 kom_Soupis prací" xfId="1027"/>
    <cellStyle name="_Titulní list_09_bur_kanali_SO 101 provizorní DZ" xfId="1028"/>
    <cellStyle name="_Titulní list_09_bur_kanali_SO 200" xfId="1029"/>
    <cellStyle name="_Titulní list_09_bur_kanali_Soupis prací_SO400 xls" xfId="1030"/>
    <cellStyle name="_Titulní list_09_bur_podlažní_vestavby" xfId="1031"/>
    <cellStyle name="_Titulní list_09_bur_podlažní_vestavby_rozpočet_" xfId="1032"/>
    <cellStyle name="_Titulní list_09_bur_podlažní_vestavby_SO 100 kom_Soupis prací" xfId="1033"/>
    <cellStyle name="_Titulní list_09_bur_podlažní_vestavby_SO 101 provizorní DZ" xfId="1034"/>
    <cellStyle name="_Titulní list_09_bur_podlažní_vestavby_SO 200" xfId="1035"/>
    <cellStyle name="_Titulní list_09_bur_podlažní_vestavby_Soupis prací_SO400 xls" xfId="1036"/>
    <cellStyle name="_Titulní list_09_buri_malby" xfId="1037"/>
    <cellStyle name="_Titulní list_09_buri_malby_rozpočet_" xfId="1038"/>
    <cellStyle name="_Titulní list_09_buri_malby_SO 100 kom_Soupis prací" xfId="1039"/>
    <cellStyle name="_Titulní list_09_buri_malby_SO 101 provizorní DZ" xfId="1040"/>
    <cellStyle name="_Titulní list_09_buri_malby_SO 200" xfId="1041"/>
    <cellStyle name="_Titulní list_09_buri_malby_Soupis prací_SO400 xls" xfId="1042"/>
    <cellStyle name="_Titulní list_09_buri_regaly" xfId="1043"/>
    <cellStyle name="_Titulní list_09_buri_regaly_rozpočet_" xfId="1044"/>
    <cellStyle name="_Titulní list_09_buri_regaly_SO 100 kom_Soupis prací" xfId="1045"/>
    <cellStyle name="_Titulní list_09_buri_regaly_SO 101 provizorní DZ" xfId="1046"/>
    <cellStyle name="_Titulní list_09_buri_regaly_SO 200" xfId="1047"/>
    <cellStyle name="_Titulní list_09_buri_regaly_Soupis prací_SO400 xls" xfId="1048"/>
    <cellStyle name="_Titulní list_09-13-zbytek" xfId="1049"/>
    <cellStyle name="_Titulní list_09-13-zbytek_6052_Úpravy v terminálu T3_RO_130124" xfId="1050"/>
    <cellStyle name="_Titulní list_09-13-zbytek_rozpočet_" xfId="1051"/>
    <cellStyle name="_Titulní list_09-13-zbytek_SO 100 kom_Soupis prací" xfId="1052"/>
    <cellStyle name="_Titulní list_09-13-zbytek_SO 101 provizorní DZ" xfId="1053"/>
    <cellStyle name="_Titulní list_09-13-zbytek_SO 200" xfId="1054"/>
    <cellStyle name="_Titulní list_09-13-zbytek_Soupis prací_SO400 xls" xfId="1055"/>
    <cellStyle name="_Titulní list_09-17" xfId="1056"/>
    <cellStyle name="_Titulní list_09-17_6052_Úpravy v terminálu T3_RO_130124" xfId="1057"/>
    <cellStyle name="_Titulní list_09-17_rozpočet_" xfId="1058"/>
    <cellStyle name="_Titulní list_09-17_SO 100 kom_Soupis prací" xfId="1059"/>
    <cellStyle name="_Titulní list_09-17_SO 101 provizorní DZ" xfId="1060"/>
    <cellStyle name="_Titulní list_09-17_SO 200" xfId="1061"/>
    <cellStyle name="_Titulní list_09-17_Soupis prací_SO400 xls" xfId="1062"/>
    <cellStyle name="_Titulní list_09-20" xfId="1063"/>
    <cellStyle name="_Titulní list_09-20_rozpočet_" xfId="1064"/>
    <cellStyle name="_Titulní list_09-20_SO 100 kom_Soupis prací" xfId="1065"/>
    <cellStyle name="_Titulní list_09-20_SO 101 provizorní DZ" xfId="1066"/>
    <cellStyle name="_Titulní list_09-20_SO 200" xfId="1067"/>
    <cellStyle name="_Titulní list_09-20_Soupis prací_SO400 xls" xfId="1068"/>
    <cellStyle name="_Titulní list_Rekapitulace SmCB" xfId="1069"/>
    <cellStyle name="_Titulní list_rozpočet_" xfId="1070"/>
    <cellStyle name="_Titulní list_SO 000 Pozadavky investora" xfId="1071"/>
    <cellStyle name="_Titulní list_SO 000-002" xfId="1072"/>
    <cellStyle name="_Titulní list_SO 05 interiér propočet" xfId="1073"/>
    <cellStyle name="_Titulní list_SO 05 interiér propočet_6052_Úpravy v terminálu T3_RO_130124" xfId="1074"/>
    <cellStyle name="_Titulní list_SO 05 interiér propočet_rozpočet_" xfId="1075"/>
    <cellStyle name="_Titulní list_SO 05 interiér propočet_SO 100 kom_Soupis prací" xfId="1076"/>
    <cellStyle name="_Titulní list_SO 05 interiér propočet_SO 101 provizorní DZ" xfId="1077"/>
    <cellStyle name="_Titulní list_SO 05 interiér propočet_SO 200" xfId="1078"/>
    <cellStyle name="_Titulní list_SO 05 interiér propočet_Soupis prací_SO400 xls" xfId="1079"/>
    <cellStyle name="_Titulní list_SO 05 střecha propočet" xfId="1080"/>
    <cellStyle name="_Titulní list_SO 05 střecha propočet_6052_Úpravy v terminálu T3_RO_130124" xfId="1081"/>
    <cellStyle name="_Titulní list_SO 05 střecha propočet_rozpočet_" xfId="1082"/>
    <cellStyle name="_Titulní list_SO 05 střecha propočet_SO 100 kom_Soupis prací" xfId="1083"/>
    <cellStyle name="_Titulní list_SO 05 střecha propočet_SO 101 provizorní DZ" xfId="1084"/>
    <cellStyle name="_Titulní list_SO 05 střecha propočet_SO 200" xfId="1085"/>
    <cellStyle name="_Titulní list_SO 05 střecha propočet_Soupis prací_SO400 xls" xfId="1086"/>
    <cellStyle name="_Titulní list_SO 05 vzduchové sanační úpravy propočet" xfId="1087"/>
    <cellStyle name="_Titulní list_SO 05 vzduchové sanační úpravy propočet_6052_Úpravy v terminálu T3_RO_130124" xfId="1088"/>
    <cellStyle name="_Titulní list_SO 05 vzduchové sanační úpravy propočet_rozpočet_" xfId="1089"/>
    <cellStyle name="_Titulní list_SO 05 vzduchové sanační úpravy propočet_SO 100 kom_Soupis prací" xfId="1090"/>
    <cellStyle name="_Titulní list_SO 05 vzduchové sanační úpravy propočet_SO 101 provizorní DZ" xfId="1091"/>
    <cellStyle name="_Titulní list_SO 05 vzduchové sanační úpravy propočet_SO 200" xfId="1092"/>
    <cellStyle name="_Titulní list_SO 05 vzduchové sanační úpravy propočet_Soupis prací_SO400 xls" xfId="1093"/>
    <cellStyle name="_Titulní list_SO 100 kom_Soupis prací" xfId="1094"/>
    <cellStyle name="_Titulní list_SO 100-199" xfId="1095"/>
    <cellStyle name="_Titulní list_SO 101 provizorní DZ" xfId="1096"/>
    <cellStyle name="_Titulní list_SO 20_stavba" xfId="1097"/>
    <cellStyle name="_Titulní list_SO 200" xfId="1098"/>
    <cellStyle name="_Titulní list_SO 200-220" xfId="1099"/>
    <cellStyle name="_Titulní list_SO 260-270" xfId="1100"/>
    <cellStyle name="_Titulní list_SO 300-330" xfId="1101"/>
    <cellStyle name="_Titulní list_SO 350-365" xfId="1102"/>
    <cellStyle name="_Titulní list_SO 370" xfId="1103"/>
    <cellStyle name="_Titulní list_SO 440-449" xfId="1104"/>
    <cellStyle name="_Titulní list_SO 460-469" xfId="1105"/>
    <cellStyle name="_Titulní list_SO 520-536" xfId="1106"/>
    <cellStyle name="_Titulní list_SO 800-809" xfId="1107"/>
    <cellStyle name="_Titulní list_Soupis prací_SO400 xls" xfId="1108"/>
    <cellStyle name="_Úprava" xfId="1109"/>
    <cellStyle name="_ZTI_rozpočet" xfId="1110"/>
    <cellStyle name="_ZTI_rozpočet_002_08_4914_002_01_09_17_002Technicka_specifikace_2etapa" xfId="1111"/>
    <cellStyle name="_ZTI_rozpočet_002_08_4914_002_01_09_17_002Technicka_specifikace_2etapa_6052_Úpravy v terminálu T3_RO_130124" xfId="1112"/>
    <cellStyle name="_ZTI_rozpočet_002_08_4914_002_01_09_17_002Technicka_specifikace_2etapa_rozpočet_" xfId="1113"/>
    <cellStyle name="_ZTI_rozpočet_002_08_4914_002_01_09_17_002Technicka_specifikace_2etapa_SO 100 kom_Soupis prací" xfId="1114"/>
    <cellStyle name="_ZTI_rozpočet_002_08_4914_002_01_09_17_002Technicka_specifikace_2etapa_SO 101 provizorní DZ" xfId="1115"/>
    <cellStyle name="_ZTI_rozpočet_002_08_4914_002_01_09_17_002Technicka_specifikace_2etapa_SO 200" xfId="1116"/>
    <cellStyle name="_ZTI_rozpočet_002_08_4914_002_01_09_17_002Technicka_specifikace_2etapa_Soupis prací_SO400 xls" xfId="1117"/>
    <cellStyle name="_ZTI_rozpočet_09-13-zbytek" xfId="1118"/>
    <cellStyle name="_ZTI_rozpočet_09-13-zbytek_6052_Úpravy v terminálu T3_RO_130124" xfId="1119"/>
    <cellStyle name="_ZTI_rozpočet_09-13-zbytek_rozpočet_" xfId="1120"/>
    <cellStyle name="_ZTI_rozpočet_09-13-zbytek_SO 100 kom_Soupis prací" xfId="1121"/>
    <cellStyle name="_ZTI_rozpočet_09-13-zbytek_SO 101 provizorní DZ" xfId="1122"/>
    <cellStyle name="_ZTI_rozpočet_09-13-zbytek_SO 200" xfId="1123"/>
    <cellStyle name="_ZTI_rozpočet_09-13-zbytek_Soupis prací_SO400 xls" xfId="1124"/>
    <cellStyle name="_ZTI_rozpočet_09-17" xfId="1125"/>
    <cellStyle name="_ZTI_rozpočet_09-17_6052_Úpravy v terminálu T3_RO_130124" xfId="1126"/>
    <cellStyle name="_ZTI_rozpočet_09-17_rozpočet_" xfId="1127"/>
    <cellStyle name="_ZTI_rozpočet_09-17_SO 100 kom_Soupis prací" xfId="1128"/>
    <cellStyle name="_ZTI_rozpočet_09-17_SO 101 provizorní DZ" xfId="1129"/>
    <cellStyle name="_ZTI_rozpočet_09-17_SO 200" xfId="1130"/>
    <cellStyle name="_ZTI_rozpočet_09-17_Soupis prací_SO400 xls" xfId="1131"/>
    <cellStyle name="_ZTI_rozpočet_SO 05 interiér propočet" xfId="1132"/>
    <cellStyle name="_ZTI_rozpočet_SO 05 interiér propočet_6052_Úpravy v terminálu T3_RO_130124" xfId="1133"/>
    <cellStyle name="_ZTI_rozpočet_SO 05 interiér propočet_rozpočet_" xfId="1134"/>
    <cellStyle name="_ZTI_rozpočet_SO 05 interiér propočet_SO 100 kom_Soupis prací" xfId="1135"/>
    <cellStyle name="_ZTI_rozpočet_SO 05 interiér propočet_SO 101 provizorní DZ" xfId="1136"/>
    <cellStyle name="_ZTI_rozpočet_SO 05 interiér propočet_SO 200" xfId="1137"/>
    <cellStyle name="_ZTI_rozpočet_SO 05 interiér propočet_Soupis prací_SO400 xls" xfId="1138"/>
    <cellStyle name="_ZTI_rozpočet_SO 05 střecha propočet" xfId="1139"/>
    <cellStyle name="_ZTI_rozpočet_SO 05 střecha propočet_6052_Úpravy v terminálu T3_RO_130124" xfId="1140"/>
    <cellStyle name="_ZTI_rozpočet_SO 05 střecha propočet_rozpočet_" xfId="1141"/>
    <cellStyle name="_ZTI_rozpočet_SO 05 střecha propočet_SO 100 kom_Soupis prací" xfId="1142"/>
    <cellStyle name="_ZTI_rozpočet_SO 05 střecha propočet_SO 101 provizorní DZ" xfId="1143"/>
    <cellStyle name="_ZTI_rozpočet_SO 05 střecha propočet_SO 200" xfId="1144"/>
    <cellStyle name="_ZTI_rozpočet_SO 05 střecha propočet_Soupis prací_SO400 xls" xfId="1145"/>
    <cellStyle name="_ZTI_rozpočet_SO 05 vzduchové sanační úpravy propočet" xfId="1146"/>
    <cellStyle name="_ZTI_rozpočet_SO 05 vzduchové sanační úpravy propočet_6052_Úpravy v terminálu T3_RO_130124" xfId="1147"/>
    <cellStyle name="_ZTI_rozpočet_SO 05 vzduchové sanační úpravy propočet_rozpočet_" xfId="1148"/>
    <cellStyle name="_ZTI_rozpočet_SO 05 vzduchové sanační úpravy propočet_SO 100 kom_Soupis prací" xfId="1149"/>
    <cellStyle name="_ZTI_rozpočet_SO 05 vzduchové sanační úpravy propočet_SO 101 provizorní DZ" xfId="1150"/>
    <cellStyle name="_ZTI_rozpočet_SO 05 vzduchové sanační úpravy propočet_SO 200" xfId="1151"/>
    <cellStyle name="_ZTI_rozpočet_SO 05 vzduchové sanační úpravy propočet_Soupis prací_SO400 xls" xfId="1152"/>
    <cellStyle name="1" xfId="1153"/>
    <cellStyle name="1 000 Kč_ELEKTRO doplněné K PŘEDÁNÍ-  MŠ Přímětická" xfId="1154"/>
    <cellStyle name="1_002_08_4914_002_01_09_17_002Technicka_specifikace_2etapa" xfId="1155"/>
    <cellStyle name="1_002_08_4914_002_01_09_17_002Technicka_specifikace_2etapa_6052_Úpravy v terminálu T3_RO_130124" xfId="1156"/>
    <cellStyle name="1_002_08_4914_002_01_09_17_002Technicka_specifikace_2etapa_rozpočet_" xfId="1157"/>
    <cellStyle name="1_002_08_4914_002_01_09_17_002Technicka_specifikace_2etapa_SO 100 kom_Soupis prací" xfId="1158"/>
    <cellStyle name="1_002_08_4914_002_01_09_17_002Technicka_specifikace_2etapa_SO 101 provizorní DZ" xfId="1159"/>
    <cellStyle name="1_002_08_4914_002_01_09_17_002Technicka_specifikace_2etapa_SO 200" xfId="1160"/>
    <cellStyle name="1_002_08_4914_002_01_09_17_002Technicka_specifikace_2etapa_Soupis prací_SO400 xls" xfId="1161"/>
    <cellStyle name="1_09-13-zbytek" xfId="1162"/>
    <cellStyle name="1_09-13-zbytek_6052_Úpravy v terminálu T3_RO_130124" xfId="1163"/>
    <cellStyle name="1_09-13-zbytek_rozpočet_" xfId="1164"/>
    <cellStyle name="1_09-13-zbytek_SO 100 kom_Soupis prací" xfId="1165"/>
    <cellStyle name="1_09-13-zbytek_SO 101 provizorní DZ" xfId="1166"/>
    <cellStyle name="1_09-13-zbytek_SO 200" xfId="1167"/>
    <cellStyle name="1_09-13-zbytek_Soupis prací_SO400 xls" xfId="1168"/>
    <cellStyle name="1_09-17" xfId="1169"/>
    <cellStyle name="1_09-17_6052_Úpravy v terminálu T3_RO_130124" xfId="1170"/>
    <cellStyle name="1_09-17_rozpočet_" xfId="1171"/>
    <cellStyle name="1_09-17_SO 100 kom_Soupis prací" xfId="1172"/>
    <cellStyle name="1_09-17_SO 101 provizorní DZ" xfId="1173"/>
    <cellStyle name="1_09-17_SO 200" xfId="1174"/>
    <cellStyle name="1_09-17_Soupis prací_SO400 xls" xfId="1175"/>
    <cellStyle name="1_SO 05 interiér propočet" xfId="1176"/>
    <cellStyle name="1_SO 05 interiér propočet_6052_Úpravy v terminálu T3_RO_130124" xfId="1177"/>
    <cellStyle name="1_SO 05 interiér propočet_rozpočet_" xfId="1178"/>
    <cellStyle name="1_SO 05 interiér propočet_SO 100 kom_Soupis prací" xfId="1179"/>
    <cellStyle name="1_SO 05 interiér propočet_SO 101 provizorní DZ" xfId="1180"/>
    <cellStyle name="1_SO 05 interiér propočet_SO 200" xfId="1181"/>
    <cellStyle name="1_SO 05 interiér propočet_Soupis prací_SO400 xls" xfId="1182"/>
    <cellStyle name="1_SO 05 střecha propočet" xfId="1183"/>
    <cellStyle name="1_SO 05 střecha propočet_6052_Úpravy v terminálu T3_RO_130124" xfId="1184"/>
    <cellStyle name="1_SO 05 střecha propočet_rozpočet_" xfId="1185"/>
    <cellStyle name="1_SO 05 střecha propočet_SO 100 kom_Soupis prací" xfId="1186"/>
    <cellStyle name="1_SO 05 střecha propočet_SO 101 provizorní DZ" xfId="1187"/>
    <cellStyle name="1_SO 05 střecha propočet_SO 200" xfId="1188"/>
    <cellStyle name="1_SO 05 střecha propočet_Soupis prací_SO400 xls" xfId="1189"/>
    <cellStyle name="1_SO 05 vzduchové sanační úpravy propočet" xfId="1190"/>
    <cellStyle name="1_SO 05 vzduchové sanační úpravy propočet_6052_Úpravy v terminálu T3_RO_130124" xfId="1191"/>
    <cellStyle name="1_SO 05 vzduchové sanační úpravy propočet_rozpočet_" xfId="1192"/>
    <cellStyle name="1_SO 05 vzduchové sanační úpravy propočet_SO 100 kom_Soupis prací" xfId="1193"/>
    <cellStyle name="1_SO 05 vzduchové sanační úpravy propočet_SO 101 provizorní DZ" xfId="1194"/>
    <cellStyle name="1_SO 05 vzduchové sanační úpravy propočet_SO 200" xfId="1195"/>
    <cellStyle name="1_SO 05 vzduchové sanační úpravy propočet_Soupis prací_SO400 xls" xfId="1196"/>
    <cellStyle name="20 % – Zvýraznění1 2" xfId="1197"/>
    <cellStyle name="20 % – Zvýraznění1 2 2" xfId="1198"/>
    <cellStyle name="20 % – Zvýraznění2 2" xfId="1199"/>
    <cellStyle name="20 % – Zvýraznění2 2 2" xfId="1200"/>
    <cellStyle name="20 % – Zvýraznění3 2" xfId="1201"/>
    <cellStyle name="20 % – Zvýraznění3 2 2" xfId="1202"/>
    <cellStyle name="20 % – Zvýraznění4 2" xfId="1203"/>
    <cellStyle name="20 % – Zvýraznění4 2 2" xfId="1204"/>
    <cellStyle name="20 % – Zvýraznění5 2" xfId="1205"/>
    <cellStyle name="20 % – Zvýraznění5 2 2" xfId="1206"/>
    <cellStyle name="20 % – Zvýraznění6 2" xfId="1207"/>
    <cellStyle name="20 % – Zvýraznění6 2 2" xfId="1208"/>
    <cellStyle name="40 % – Zvýraznění1 2" xfId="1209"/>
    <cellStyle name="40 % – Zvýraznění1 2 2" xfId="1210"/>
    <cellStyle name="40 % – Zvýraznění2 2" xfId="1211"/>
    <cellStyle name="40 % – Zvýraznění2 2 2" xfId="1212"/>
    <cellStyle name="40 % – Zvýraznění3 2" xfId="1213"/>
    <cellStyle name="40 % – Zvýraznění3 2 2" xfId="1214"/>
    <cellStyle name="40 % – Zvýraznění4 2" xfId="1215"/>
    <cellStyle name="40 % – Zvýraznění4 2 2" xfId="1216"/>
    <cellStyle name="40 % – Zvýraznění5 2" xfId="1217"/>
    <cellStyle name="40 % – Zvýraznění5 2 2" xfId="1218"/>
    <cellStyle name="40 % – Zvýraznění6 2" xfId="1219"/>
    <cellStyle name="40 % – Zvýraznění6 2 2" xfId="1220"/>
    <cellStyle name="40 % – Zvýraznění6 3" xfId="1221"/>
    <cellStyle name="60 % – Zvýraznění1 2" xfId="1222"/>
    <cellStyle name="60 % – Zvýraznění1 2 2" xfId="1223"/>
    <cellStyle name="60 % – Zvýraznění2 2" xfId="1224"/>
    <cellStyle name="60 % – Zvýraznění2 2 2" xfId="1225"/>
    <cellStyle name="60 % – Zvýraznění3 2" xfId="1226"/>
    <cellStyle name="60 % – Zvýraznění3 2 2" xfId="1227"/>
    <cellStyle name="60 % – Zvýraznění4 2" xfId="1228"/>
    <cellStyle name="60 % – Zvýraznění4 2 2" xfId="1229"/>
    <cellStyle name="60 % – Zvýraznění5 2" xfId="1230"/>
    <cellStyle name="60 % – Zvýraznění5 2 2" xfId="1231"/>
    <cellStyle name="60 % – Zvýraznění6 2" xfId="1232"/>
    <cellStyle name="60 % – Zvýraznění6 2 2" xfId="1233"/>
    <cellStyle name="Accent1" xfId="1234"/>
    <cellStyle name="Accent1 - 20%" xfId="1235"/>
    <cellStyle name="Accent1 - 40%" xfId="1236"/>
    <cellStyle name="Accent1 - 60%" xfId="1237"/>
    <cellStyle name="Accent2" xfId="1238"/>
    <cellStyle name="Accent2 - 20%" xfId="1239"/>
    <cellStyle name="Accent2 - 40%" xfId="1240"/>
    <cellStyle name="Accent2 - 60%" xfId="1241"/>
    <cellStyle name="Accent3" xfId="1242"/>
    <cellStyle name="Accent3 - 20%" xfId="1243"/>
    <cellStyle name="Accent3 - 40%" xfId="1244"/>
    <cellStyle name="Accent3 - 60%" xfId="1245"/>
    <cellStyle name="Accent4" xfId="1246"/>
    <cellStyle name="Accent4 - 20%" xfId="1247"/>
    <cellStyle name="Accent4 - 40%" xfId="1248"/>
    <cellStyle name="Accent4 - 60%" xfId="1249"/>
    <cellStyle name="Accent5" xfId="1250"/>
    <cellStyle name="Accent5 - 20%" xfId="1251"/>
    <cellStyle name="Accent5 - 40%" xfId="1252"/>
    <cellStyle name="Accent5 - 60%" xfId="1253"/>
    <cellStyle name="Accent6" xfId="1254"/>
    <cellStyle name="Accent6 - 20%" xfId="1255"/>
    <cellStyle name="Accent6 - 40%" xfId="1256"/>
    <cellStyle name="Accent6 - 60%" xfId="1257"/>
    <cellStyle name="Bad" xfId="1258"/>
    <cellStyle name="Calculation" xfId="1259"/>
    <cellStyle name="cárkyd" xfId="1260"/>
    <cellStyle name="cary" xfId="1261"/>
    <cellStyle name="Celkem 2" xfId="1262"/>
    <cellStyle name="Celkem 2 2" xfId="1263"/>
    <cellStyle name="Čárka 2" xfId="1264"/>
    <cellStyle name="čárky [0]_15sin;18sit" xfId="1265"/>
    <cellStyle name="čárky 2" xfId="1266"/>
    <cellStyle name="číslo" xfId="1267"/>
    <cellStyle name="Dezimal [0]_--&gt;2-1" xfId="1268"/>
    <cellStyle name="Dezimal_--&gt;2-1" xfId="1269"/>
    <cellStyle name="Dziesiętny [0]_laroux" xfId="1270"/>
    <cellStyle name="Dziesiętny_laroux" xfId="1271"/>
    <cellStyle name="Emphasis 1" xfId="1272"/>
    <cellStyle name="Emphasis 2" xfId="1273"/>
    <cellStyle name="Emphasis 3" xfId="1274"/>
    <cellStyle name="Firma" xfId="1275"/>
    <cellStyle name="Good" xfId="1276"/>
    <cellStyle name="Heading 1" xfId="1277"/>
    <cellStyle name="Heading 2" xfId="1278"/>
    <cellStyle name="Heading 3" xfId="1279"/>
    <cellStyle name="Heading 4" xfId="1280"/>
    <cellStyle name="Hlavní nadpis" xfId="1281"/>
    <cellStyle name="Hypertextový odkaz 2" xfId="1282"/>
    <cellStyle name="Hypertextový odkaz 2 2" xfId="1283"/>
    <cellStyle name="Hypertextový odkaz 2_Rozpočet_ stavba_koupaliště Luka" xfId="1284"/>
    <cellStyle name="Check Cell" xfId="1285"/>
    <cellStyle name="Chybně 2" xfId="1286"/>
    <cellStyle name="Chybně 2 2" xfId="1287"/>
    <cellStyle name="Input" xfId="1288"/>
    <cellStyle name="Jednotka" xfId="1289"/>
    <cellStyle name="Kontrolní buňka 2" xfId="1290"/>
    <cellStyle name="Kontrolní buňka 2 2" xfId="1291"/>
    <cellStyle name="Kontrolní buňka 2_Rozpočet_ stavba_koupaliště Luka" xfId="1292"/>
    <cellStyle name="lehký dolní okraj" xfId="1293"/>
    <cellStyle name="Linked Cell" xfId="1294"/>
    <cellStyle name="měny 2" xfId="1295"/>
    <cellStyle name="množství" xfId="1296"/>
    <cellStyle name="Nadpis 1 2" xfId="1297"/>
    <cellStyle name="Nadpis 1 2 2" xfId="1298"/>
    <cellStyle name="Nadpis 2 2" xfId="1299"/>
    <cellStyle name="Nadpis 2 2 2" xfId="1300"/>
    <cellStyle name="Nadpis 2 2_Rozpočet_ stavba_koupaliště Luka" xfId="1301"/>
    <cellStyle name="Nadpis 3 2" xfId="1302"/>
    <cellStyle name="Nadpis 3 2 2" xfId="1303"/>
    <cellStyle name="Nadpis 4 2" xfId="1304"/>
    <cellStyle name="Nadpis 4 2 2" xfId="1305"/>
    <cellStyle name="Nadpis1" xfId="1306"/>
    <cellStyle name="Nadpis1 1" xfId="1307"/>
    <cellStyle name="Nadpis1 2" xfId="1308"/>
    <cellStyle name="Naklady" xfId="1309"/>
    <cellStyle name="Název 2" xfId="1310"/>
    <cellStyle name="Název 2 2" xfId="1311"/>
    <cellStyle name="Neutral" xfId="1312"/>
    <cellStyle name="Neutrální 2" xfId="1313"/>
    <cellStyle name="Neutrální 2 2" xfId="1314"/>
    <cellStyle name="Normální 10" xfId="1315"/>
    <cellStyle name="Normální 11" xfId="1316"/>
    <cellStyle name="normální 2" xfId="1317"/>
    <cellStyle name="Normální 2 2" xfId="1318"/>
    <cellStyle name="normální 2 2 2" xfId="1319"/>
    <cellStyle name="normální 2 2_5903_G5_002_Oceneny soupis praci_rev1" xfId="1320"/>
    <cellStyle name="Normální 2 3" xfId="1321"/>
    <cellStyle name="normální 2_10_soupis_praci" xfId="1322"/>
    <cellStyle name="normální 3" xfId="1323"/>
    <cellStyle name="normální 3 2" xfId="1324"/>
    <cellStyle name="normální 3 3" xfId="1325"/>
    <cellStyle name="normální 3 3 2" xfId="1326"/>
    <cellStyle name="Normální 3_10_soupis_praci" xfId="1327"/>
    <cellStyle name="normální 39" xfId="1328"/>
    <cellStyle name="Normální 4" xfId="1329"/>
    <cellStyle name="Normální 5" xfId="1330"/>
    <cellStyle name="Normální 6" xfId="1331"/>
    <cellStyle name="Normální 7" xfId="1332"/>
    <cellStyle name="Normální 8" xfId="1333"/>
    <cellStyle name="Normální 9" xfId="1334"/>
    <cellStyle name="normální_002_ROZP_OCENENY_VV_upr08-2010" xfId="1335"/>
    <cellStyle name="normální_10_soupis_praci" xfId="1336"/>
    <cellStyle name="normální_Klementinum 2.etapa rozpočet_2010-05" xfId="1337"/>
    <cellStyle name="normální_Mobil_502Roz" xfId="1338"/>
    <cellStyle name="normální_Oceneny_soupis_praci_SN_20140211" xfId="1339"/>
    <cellStyle name="normální_SO 05 fasáda propočet" xfId="1340"/>
    <cellStyle name="normální_SO 05 fasáda propočet_SO 100 kom_Soupis prací" xfId="1341"/>
    <cellStyle name="normální_SROV Nám Míru - HOFA" xfId="1342"/>
    <cellStyle name="normální_Stavba_" xfId="1343"/>
    <cellStyle name="normální_Troja" xfId="1344"/>
    <cellStyle name="Normalny_Ceny jedn" xfId="1345"/>
    <cellStyle name="Note" xfId="1346"/>
    <cellStyle name="Output" xfId="1347"/>
    <cellStyle name="Podnadpis" xfId="1348"/>
    <cellStyle name="Položka" xfId="1349"/>
    <cellStyle name="Poznámka 2" xfId="1350"/>
    <cellStyle name="procent 2" xfId="1351"/>
    <cellStyle name="Propojená buňka 2" xfId="1352"/>
    <cellStyle name="Propojená buňka 2 2" xfId="1353"/>
    <cellStyle name="Propojená buňka 2_Rozpočet_ stavba_koupaliště Luka" xfId="1354"/>
    <cellStyle name="Sheet Title" xfId="1355"/>
    <cellStyle name="Specifikace" xfId="1356"/>
    <cellStyle name="Správně 2" xfId="1357"/>
    <cellStyle name="Správně 2 2" xfId="1358"/>
    <cellStyle name="Standard_--&gt;2-1" xfId="1359"/>
    <cellStyle name="Stín+tučně" xfId="1360"/>
    <cellStyle name="Stín+tučně+velké písmo" xfId="1361"/>
    <cellStyle name="Styl 1" xfId="1362"/>
    <cellStyle name="Styl 1 11" xfId="1363"/>
    <cellStyle name="Styl 1 14" xfId="1364"/>
    <cellStyle name="Styl 1 2" xfId="1365"/>
    <cellStyle name="Styl 1 2 2" xfId="1366"/>
    <cellStyle name="Styl 1 2_Rozpočet_ stavba_koupaliště Luka" xfId="1367"/>
    <cellStyle name="Styl 1 23" xfId="1368"/>
    <cellStyle name="Styl 1 24" xfId="1369"/>
    <cellStyle name="Styl 1 25" xfId="1370"/>
    <cellStyle name="Styl 1 26" xfId="1371"/>
    <cellStyle name="Styl 1 27" xfId="1372"/>
    <cellStyle name="Styl 1 28" xfId="1373"/>
    <cellStyle name="Styl 1 3" xfId="1374"/>
    <cellStyle name="Styl 1_10_soupis_praci" xfId="1375"/>
    <cellStyle name="Suma" xfId="1376"/>
    <cellStyle name="Text upozornění 2" xfId="1377"/>
    <cellStyle name="Text upozornění 2 2" xfId="1378"/>
    <cellStyle name="textový" xfId="1379"/>
    <cellStyle name="Tučně" xfId="1380"/>
    <cellStyle name="TYP ŘÁDKU_2" xfId="1381"/>
    <cellStyle name="Vstup 2" xfId="1382"/>
    <cellStyle name="Vstup 2 2" xfId="1383"/>
    <cellStyle name="Vstup 2_Rozpočet_ stavba_koupaliště Luka" xfId="1384"/>
    <cellStyle name="Výpočet 2" xfId="1385"/>
    <cellStyle name="Výpočet 2 2" xfId="1386"/>
    <cellStyle name="Výpočet 2_Rozpočet_ stavba_koupaliště Luka" xfId="1387"/>
    <cellStyle name="Výstup 2" xfId="1388"/>
    <cellStyle name="Výstup 2 2" xfId="1389"/>
    <cellStyle name="Výstup 2_Rozpočet_ stavba_koupaliště Luka" xfId="1390"/>
    <cellStyle name="Vysvětlující text 2" xfId="1391"/>
    <cellStyle name="Vysvětlující text 2 2" xfId="1392"/>
    <cellStyle name="Währung [0]_--&gt;2-1" xfId="1393"/>
    <cellStyle name="Währung_--&gt;2-1" xfId="1394"/>
    <cellStyle name="Walutowy [0]_laroux" xfId="1395"/>
    <cellStyle name="Walutowy_laroux" xfId="1396"/>
    <cellStyle name="Wהhrung [0]_--&gt;2-1" xfId="1397"/>
    <cellStyle name="Wהhrung_--&gt;2-1" xfId="1398"/>
    <cellStyle name="základní" xfId="1399"/>
    <cellStyle name="Zvýraznění 1 2" xfId="1400"/>
    <cellStyle name="Zvýraznění 1 2 2" xfId="1401"/>
    <cellStyle name="Zvýraznění 2 2" xfId="1402"/>
    <cellStyle name="Zvýraznění 2 2 2" xfId="1403"/>
    <cellStyle name="Zvýraznění 3 2" xfId="1404"/>
    <cellStyle name="Zvýraznění 3 2 2" xfId="1405"/>
    <cellStyle name="Zvýraznění 4 2" xfId="1406"/>
    <cellStyle name="Zvýraznění 4 2 2" xfId="1407"/>
    <cellStyle name="Zvýraznění 5 2" xfId="1408"/>
    <cellStyle name="Zvýraznění 5 2 2" xfId="1409"/>
    <cellStyle name="Zvýraznění 6 2" xfId="1410"/>
    <cellStyle name="Zvýraznění 6 2 2" xfId="1411"/>
    <cellStyle name="Zvýrazni" xfId="1412"/>
    <cellStyle name="Normální 12" xfId="1413"/>
  </cellStyles>
  <dxfs count="127"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5989_HZ_REPY_ROZPOCET\12_001\PODKLADY\HZ_Repy_RO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.docs.live.net\WINDOWS\TEMP\&#269;.%2041%20Zelen&#253;%20ostrov%20roz.%20rozpo&#269;tu%20na%20DC%20(bez%20list.%20v&#253;stupu)\Rozpo&#269;et%20stavby%20dle%20DC\sa_SO51_4_vv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.docs.live.net\_Akce\3130_Jedli&#269;k&#367;v%20&#250;stav\V&#253;stupy_2\RO_Dostavba%20Jedli&#269;kova%20&#250;stavu%20a%20&#353;kol%20-%20II.etap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šeobecné podmínky"/>
      <sheetName val="Rekapitulace"/>
      <sheetName val="SO 00 - Všeobecné práce"/>
      <sheetName val="SO 01 - Objekt HZ"/>
      <sheetName val="SO 01 - ZTI"/>
      <sheetName val="SO 01 - Vytápění"/>
      <sheetName val="SO 01 - VZT"/>
      <sheetName val="SO 01 - Stlačený vzduch"/>
      <sheetName val="SO 01 - Silnoproud"/>
      <sheetName val="SO 01 - Slaboproud"/>
      <sheetName val="SO 02 - Oplocení"/>
      <sheetName val="IO 100 - Areálové komunikace"/>
      <sheetName val="IO 300, 410, 420, 510 a IO 520"/>
      <sheetName val="IO 430, IO 440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showGridLines="0" view="pageBreakPreview" zoomScaleSheetLayoutView="100" workbookViewId="0" topLeftCell="A1">
      <selection activeCell="A12" sqref="A12:XFD12"/>
    </sheetView>
  </sheetViews>
  <sheetFormatPr defaultColWidth="10.66015625" defaultRowHeight="10.5"/>
  <cols>
    <col min="1" max="1" width="4" style="90" customWidth="1"/>
    <col min="2" max="2" width="2.66015625" style="100" customWidth="1"/>
    <col min="3" max="3" width="5.66015625" style="86" bestFit="1" customWidth="1"/>
    <col min="4" max="4" width="5.16015625" style="86" customWidth="1"/>
    <col min="5" max="5" width="31.83203125" style="86" customWidth="1"/>
    <col min="6" max="6" width="6.5" style="86" customWidth="1"/>
    <col min="7" max="7" width="21.66015625" style="86" customWidth="1"/>
    <col min="8" max="8" width="17.83203125" style="89" customWidth="1"/>
    <col min="9" max="9" width="23" style="86" customWidth="1"/>
    <col min="10" max="10" width="2.66015625" style="90" hidden="1" customWidth="1"/>
    <col min="11" max="11" width="0.82421875" style="90" customWidth="1"/>
    <col min="12" max="12" width="3.33203125" style="90" customWidth="1"/>
    <col min="13" max="13" width="14.5" style="90" bestFit="1" customWidth="1"/>
    <col min="14" max="16384" width="10.66015625" style="90" customWidth="1"/>
  </cols>
  <sheetData>
    <row r="1" spans="2:7" ht="26.1" customHeight="1">
      <c r="B1" s="85"/>
      <c r="D1" s="87"/>
      <c r="E1" s="88"/>
      <c r="F1" s="88"/>
      <c r="G1" s="88"/>
    </row>
    <row r="2" spans="2:7" ht="26.1" customHeight="1">
      <c r="B2" s="91"/>
      <c r="C2" s="92"/>
      <c r="D2" s="188" t="str">
        <f>VON!C3</f>
        <v>Stavební úpravy místní komunikace v ul. V Zahradách, Kolín-Sendražice</v>
      </c>
      <c r="E2" s="93"/>
      <c r="F2" s="88"/>
      <c r="G2" s="88"/>
    </row>
    <row r="3" spans="2:7" ht="21" customHeight="1">
      <c r="B3" s="94"/>
      <c r="C3" s="95"/>
      <c r="D3" s="96"/>
      <c r="E3" s="88"/>
      <c r="F3" s="88"/>
      <c r="G3" s="88"/>
    </row>
    <row r="4" spans="2:9" ht="20.1" customHeight="1">
      <c r="B4" s="97" t="s">
        <v>47</v>
      </c>
      <c r="G4" s="98"/>
      <c r="I4" s="99"/>
    </row>
    <row r="5" spans="3:9" ht="9.75" customHeight="1" thickBot="1">
      <c r="C5" s="100"/>
      <c r="D5" s="100"/>
      <c r="E5" s="100"/>
      <c r="F5" s="100"/>
      <c r="G5" s="100"/>
      <c r="H5" s="101"/>
      <c r="I5" s="100"/>
    </row>
    <row r="6" spans="2:9" s="110" customFormat="1" ht="17.1" customHeight="1" thickBot="1">
      <c r="B6" s="102"/>
      <c r="C6" s="103"/>
      <c r="D6" s="104" t="s">
        <v>48</v>
      </c>
      <c r="E6" s="105"/>
      <c r="F6" s="106"/>
      <c r="G6" s="107"/>
      <c r="H6" s="108"/>
      <c r="I6" s="109" t="s">
        <v>49</v>
      </c>
    </row>
    <row r="7" spans="2:9" s="118" customFormat="1" ht="12.75" customHeight="1" thickTop="1">
      <c r="B7" s="111"/>
      <c r="C7" s="112"/>
      <c r="D7" s="113"/>
      <c r="E7" s="114"/>
      <c r="F7" s="115"/>
      <c r="G7" s="116"/>
      <c r="H7" s="116"/>
      <c r="I7" s="117"/>
    </row>
    <row r="8" spans="2:9" s="110" customFormat="1" ht="16.5" customHeight="1">
      <c r="B8" s="119"/>
      <c r="C8" s="126" t="s">
        <v>70</v>
      </c>
      <c r="D8" s="120" t="s">
        <v>68</v>
      </c>
      <c r="E8" s="121"/>
      <c r="F8" s="122"/>
      <c r="G8" s="116"/>
      <c r="H8" s="123"/>
      <c r="I8" s="124"/>
    </row>
    <row r="9" spans="2:9" s="118" customFormat="1" ht="20.25" customHeight="1">
      <c r="B9" s="125"/>
      <c r="C9" s="126"/>
      <c r="D9" s="127" t="str">
        <f>SO_101!C3</f>
        <v>SO 101 Ulice V Zahradách</v>
      </c>
      <c r="E9" s="114"/>
      <c r="F9" s="115"/>
      <c r="G9" s="128"/>
      <c r="H9" s="187">
        <f>SO_101!G9</f>
        <v>0</v>
      </c>
      <c r="I9" s="181"/>
    </row>
    <row r="10" spans="2:9" s="118" customFormat="1" ht="18.75" customHeight="1">
      <c r="B10" s="125"/>
      <c r="C10" s="126"/>
      <c r="D10" s="127" t="str">
        <f>SO_401!C3</f>
        <v>SO 401 Veřejné osvětlení</v>
      </c>
      <c r="E10" s="114"/>
      <c r="F10" s="115"/>
      <c r="G10" s="128"/>
      <c r="H10" s="187">
        <f>SO_401!G9</f>
        <v>0</v>
      </c>
      <c r="I10" s="129"/>
    </row>
    <row r="11" spans="2:9" s="118" customFormat="1" ht="18.75" customHeight="1">
      <c r="B11" s="125"/>
      <c r="C11" s="126"/>
      <c r="D11" s="127" t="str">
        <f>SO_801!C3</f>
        <v>SO 801 Sadové úpravy</v>
      </c>
      <c r="E11" s="114"/>
      <c r="F11" s="115"/>
      <c r="G11" s="128"/>
      <c r="H11" s="187">
        <f>SO_801!G9</f>
        <v>0</v>
      </c>
      <c r="I11" s="129"/>
    </row>
    <row r="12" spans="2:9" s="118" customFormat="1" ht="19.5" customHeight="1">
      <c r="B12" s="130"/>
      <c r="C12" s="131"/>
      <c r="D12" s="132" t="s">
        <v>67</v>
      </c>
      <c r="E12" s="133"/>
      <c r="F12" s="134"/>
      <c r="G12" s="135"/>
      <c r="H12" s="136"/>
      <c r="I12" s="137">
        <f>SUM(H9:H11)</f>
        <v>0</v>
      </c>
    </row>
    <row r="13" spans="2:9" s="118" customFormat="1" ht="12.75" customHeight="1">
      <c r="B13" s="111"/>
      <c r="C13" s="112"/>
      <c r="D13" s="113"/>
      <c r="E13" s="114"/>
      <c r="F13" s="115"/>
      <c r="G13" s="116"/>
      <c r="H13" s="138"/>
      <c r="I13" s="139"/>
    </row>
    <row r="14" spans="2:9" s="110" customFormat="1" ht="15">
      <c r="B14" s="119"/>
      <c r="C14" s="100"/>
      <c r="D14" s="120" t="s">
        <v>50</v>
      </c>
      <c r="E14" s="121"/>
      <c r="F14" s="122"/>
      <c r="G14" s="116"/>
      <c r="H14" s="140"/>
      <c r="I14" s="129"/>
    </row>
    <row r="15" spans="2:18" s="118" customFormat="1" ht="15" customHeight="1">
      <c r="B15" s="125"/>
      <c r="C15" s="126"/>
      <c r="D15" s="127" t="str">
        <f>VON!C11</f>
        <v>Zařízení staveniště</v>
      </c>
      <c r="E15" s="114"/>
      <c r="F15" s="115"/>
      <c r="G15" s="128"/>
      <c r="H15" s="187">
        <f>VON!G11</f>
        <v>0</v>
      </c>
      <c r="I15" s="129"/>
      <c r="R15" s="118" t="s">
        <v>64</v>
      </c>
    </row>
    <row r="16" spans="2:9" s="118" customFormat="1" ht="15" customHeight="1">
      <c r="B16" s="125"/>
      <c r="C16" s="126"/>
      <c r="D16" s="127" t="str">
        <f>VON!C13</f>
        <v>Projektové práce</v>
      </c>
      <c r="E16" s="114"/>
      <c r="F16" s="115"/>
      <c r="G16" s="128"/>
      <c r="H16" s="187">
        <f>VON!G13</f>
        <v>0</v>
      </c>
      <c r="I16" s="129"/>
    </row>
    <row r="17" spans="2:9" s="118" customFormat="1" ht="15" customHeight="1">
      <c r="B17" s="125"/>
      <c r="C17" s="126"/>
      <c r="D17" s="127" t="s">
        <v>40</v>
      </c>
      <c r="E17" s="114"/>
      <c r="F17" s="115"/>
      <c r="G17" s="128"/>
      <c r="H17" s="187">
        <f>VON!G15</f>
        <v>0</v>
      </c>
      <c r="I17" s="129"/>
    </row>
    <row r="18" spans="2:9" s="118" customFormat="1" ht="15" customHeight="1">
      <c r="B18" s="125"/>
      <c r="C18" s="126"/>
      <c r="D18" s="127" t="str">
        <f>VON!C19</f>
        <v>Ostatní náklady</v>
      </c>
      <c r="E18" s="114"/>
      <c r="F18" s="115"/>
      <c r="G18" s="128"/>
      <c r="H18" s="187">
        <f>VON!G19</f>
        <v>0</v>
      </c>
      <c r="I18" s="129"/>
    </row>
    <row r="19" spans="2:9" s="118" customFormat="1" ht="19.5" customHeight="1">
      <c r="B19" s="130"/>
      <c r="C19" s="131"/>
      <c r="D19" s="132" t="s">
        <v>51</v>
      </c>
      <c r="E19" s="133"/>
      <c r="F19" s="134"/>
      <c r="G19" s="135"/>
      <c r="H19" s="136"/>
      <c r="I19" s="137">
        <f>SUM(H15:H18)</f>
        <v>0</v>
      </c>
    </row>
    <row r="20" spans="2:9" s="118" customFormat="1" ht="15" customHeight="1" thickBot="1">
      <c r="B20" s="141"/>
      <c r="C20" s="142"/>
      <c r="D20" s="143"/>
      <c r="E20" s="142"/>
      <c r="F20" s="144"/>
      <c r="G20" s="116"/>
      <c r="H20" s="145"/>
      <c r="I20" s="146"/>
    </row>
    <row r="21" spans="2:9" s="118" customFormat="1" ht="29.25" customHeight="1" thickBot="1">
      <c r="B21" s="147"/>
      <c r="C21" s="148"/>
      <c r="D21" s="149" t="s">
        <v>52</v>
      </c>
      <c r="E21" s="150"/>
      <c r="F21" s="151"/>
      <c r="G21" s="152"/>
      <c r="H21" s="153"/>
      <c r="I21" s="154">
        <f>SUM(I12:I19)</f>
        <v>0</v>
      </c>
    </row>
    <row r="22" spans="2:9" s="118" customFormat="1" ht="15" customHeight="1">
      <c r="B22" s="125"/>
      <c r="C22" s="126"/>
      <c r="D22" s="127" t="s">
        <v>53</v>
      </c>
      <c r="E22" s="114"/>
      <c r="F22" s="115"/>
      <c r="G22" s="128"/>
      <c r="H22" s="155">
        <f>I21*0.21</f>
        <v>0</v>
      </c>
      <c r="I22" s="156"/>
    </row>
    <row r="23" spans="2:9" s="118" customFormat="1" ht="15" customHeight="1" thickBot="1">
      <c r="B23" s="157"/>
      <c r="C23" s="158"/>
      <c r="D23" s="159"/>
      <c r="E23" s="160"/>
      <c r="F23" s="161"/>
      <c r="G23" s="162"/>
      <c r="H23" s="163"/>
      <c r="I23" s="164"/>
    </row>
    <row r="24" spans="2:9" s="118" customFormat="1" ht="29.25" customHeight="1" thickBot="1">
      <c r="B24" s="165"/>
      <c r="C24" s="166"/>
      <c r="D24" s="167" t="s">
        <v>54</v>
      </c>
      <c r="E24" s="168"/>
      <c r="F24" s="169"/>
      <c r="G24" s="170"/>
      <c r="H24" s="171"/>
      <c r="I24" s="172">
        <f>I21+H22</f>
        <v>0</v>
      </c>
    </row>
    <row r="25" spans="2:9" s="118" customFormat="1" ht="17.45" customHeight="1" thickBot="1">
      <c r="B25" s="173"/>
      <c r="C25" s="114"/>
      <c r="D25" s="114"/>
      <c r="E25" s="114"/>
      <c r="F25" s="115"/>
      <c r="G25" s="174"/>
      <c r="H25" s="175"/>
      <c r="I25" s="176"/>
    </row>
    <row r="26" spans="2:9" s="118" customFormat="1" ht="17.45" customHeight="1">
      <c r="B26" s="238" t="s">
        <v>55</v>
      </c>
      <c r="C26" s="239"/>
      <c r="D26" s="239"/>
      <c r="E26" s="239"/>
      <c r="F26" s="239"/>
      <c r="G26" s="239"/>
      <c r="H26" s="239"/>
      <c r="I26" s="240"/>
    </row>
    <row r="27" spans="2:9" s="118" customFormat="1" ht="17.45" customHeight="1">
      <c r="B27" s="241"/>
      <c r="C27" s="242"/>
      <c r="D27" s="242"/>
      <c r="E27" s="242"/>
      <c r="F27" s="242"/>
      <c r="G27" s="242"/>
      <c r="H27" s="242"/>
      <c r="I27" s="243"/>
    </row>
    <row r="28" spans="2:9" s="118" customFormat="1" ht="47.25" customHeight="1">
      <c r="B28" s="232" t="s">
        <v>56</v>
      </c>
      <c r="C28" s="233"/>
      <c r="D28" s="233"/>
      <c r="E28" s="233"/>
      <c r="F28" s="233"/>
      <c r="G28" s="233"/>
      <c r="H28" s="233"/>
      <c r="I28" s="234"/>
    </row>
    <row r="29" spans="2:9" s="118" customFormat="1" ht="46.5" customHeight="1">
      <c r="B29" s="232" t="s">
        <v>57</v>
      </c>
      <c r="C29" s="233"/>
      <c r="D29" s="233"/>
      <c r="E29" s="233"/>
      <c r="F29" s="233"/>
      <c r="G29" s="233"/>
      <c r="H29" s="233"/>
      <c r="I29" s="234"/>
    </row>
    <row r="30" spans="2:9" s="118" customFormat="1" ht="60.75" customHeight="1">
      <c r="B30" s="232" t="s">
        <v>58</v>
      </c>
      <c r="C30" s="233"/>
      <c r="D30" s="233"/>
      <c r="E30" s="233"/>
      <c r="F30" s="233"/>
      <c r="G30" s="233"/>
      <c r="H30" s="233"/>
      <c r="I30" s="234"/>
    </row>
    <row r="31" spans="2:9" s="118" customFormat="1" ht="31.5" customHeight="1">
      <c r="B31" s="232" t="s">
        <v>59</v>
      </c>
      <c r="C31" s="233"/>
      <c r="D31" s="233"/>
      <c r="E31" s="233"/>
      <c r="F31" s="233"/>
      <c r="G31" s="233"/>
      <c r="H31" s="233"/>
      <c r="I31" s="234"/>
    </row>
    <row r="32" spans="2:9" s="118" customFormat="1" ht="61.5" customHeight="1">
      <c r="B32" s="232" t="s">
        <v>60</v>
      </c>
      <c r="C32" s="233"/>
      <c r="D32" s="233"/>
      <c r="E32" s="233"/>
      <c r="F32" s="233"/>
      <c r="G32" s="233"/>
      <c r="H32" s="233"/>
      <c r="I32" s="234"/>
    </row>
    <row r="33" spans="2:9" s="110" customFormat="1" ht="47.25" customHeight="1">
      <c r="B33" s="232" t="s">
        <v>61</v>
      </c>
      <c r="C33" s="233"/>
      <c r="D33" s="233"/>
      <c r="E33" s="233"/>
      <c r="F33" s="233"/>
      <c r="G33" s="233"/>
      <c r="H33" s="233"/>
      <c r="I33" s="234"/>
    </row>
    <row r="34" spans="2:9" s="110" customFormat="1" ht="63" customHeight="1" thickBot="1">
      <c r="B34" s="235" t="s">
        <v>62</v>
      </c>
      <c r="C34" s="236"/>
      <c r="D34" s="236"/>
      <c r="E34" s="236"/>
      <c r="F34" s="236"/>
      <c r="G34" s="236"/>
      <c r="H34" s="236"/>
      <c r="I34" s="237"/>
    </row>
    <row r="35" spans="2:9" s="110" customFormat="1" ht="17.45" customHeight="1">
      <c r="B35" s="177"/>
      <c r="C35" s="100"/>
      <c r="D35" s="100"/>
      <c r="E35" s="100"/>
      <c r="F35" s="121"/>
      <c r="G35" s="178"/>
      <c r="H35" s="101"/>
      <c r="I35" s="179"/>
    </row>
    <row r="36" spans="2:9" s="110" customFormat="1" ht="17.45" customHeight="1">
      <c r="B36" s="177"/>
      <c r="C36" s="100"/>
      <c r="D36" s="100"/>
      <c r="E36" s="100"/>
      <c r="F36" s="121"/>
      <c r="G36" s="178"/>
      <c r="H36" s="101"/>
      <c r="I36" s="179"/>
    </row>
    <row r="37" spans="2:9" s="110" customFormat="1" ht="17.45" customHeight="1">
      <c r="B37" s="177"/>
      <c r="C37" s="100"/>
      <c r="D37" s="100"/>
      <c r="E37" s="100"/>
      <c r="F37" s="121"/>
      <c r="G37" s="178"/>
      <c r="H37" s="101"/>
      <c r="I37" s="179"/>
    </row>
    <row r="38" spans="2:9" s="110" customFormat="1" ht="17.45" customHeight="1">
      <c r="B38" s="177"/>
      <c r="C38" s="100"/>
      <c r="D38" s="100"/>
      <c r="E38" s="100"/>
      <c r="F38" s="121"/>
      <c r="G38" s="178"/>
      <c r="H38" s="101"/>
      <c r="I38" s="179"/>
    </row>
    <row r="39" spans="2:9" s="110" customFormat="1" ht="17.45" customHeight="1">
      <c r="B39" s="177"/>
      <c r="C39" s="100"/>
      <c r="D39" s="100"/>
      <c r="E39" s="100"/>
      <c r="F39" s="121"/>
      <c r="G39" s="178"/>
      <c r="H39" s="101"/>
      <c r="I39" s="179"/>
    </row>
    <row r="40" spans="2:9" s="110" customFormat="1" ht="17.45" customHeight="1">
      <c r="B40" s="177"/>
      <c r="C40" s="100"/>
      <c r="D40" s="100"/>
      <c r="E40" s="100"/>
      <c r="F40" s="121"/>
      <c r="G40" s="178"/>
      <c r="H40" s="101"/>
      <c r="I40" s="179"/>
    </row>
    <row r="41" spans="2:9" s="110" customFormat="1" ht="17.45" customHeight="1">
      <c r="B41" s="177"/>
      <c r="C41" s="100"/>
      <c r="D41" s="100"/>
      <c r="E41" s="100"/>
      <c r="F41" s="121"/>
      <c r="G41" s="178"/>
      <c r="H41" s="101"/>
      <c r="I41" s="179"/>
    </row>
    <row r="42" spans="2:9" s="110" customFormat="1" ht="17.45" customHeight="1">
      <c r="B42" s="177"/>
      <c r="C42" s="100"/>
      <c r="D42" s="100"/>
      <c r="E42" s="100"/>
      <c r="F42" s="121"/>
      <c r="G42" s="178"/>
      <c r="H42" s="101"/>
      <c r="I42" s="179"/>
    </row>
    <row r="43" spans="2:9" s="110" customFormat="1" ht="17.45" customHeight="1">
      <c r="B43" s="177"/>
      <c r="C43" s="100"/>
      <c r="D43" s="100"/>
      <c r="E43" s="100"/>
      <c r="F43" s="121"/>
      <c r="G43" s="178"/>
      <c r="H43" s="101"/>
      <c r="I43" s="179"/>
    </row>
    <row r="44" spans="2:9" s="110" customFormat="1" ht="17.45" customHeight="1">
      <c r="B44" s="177"/>
      <c r="C44" s="100"/>
      <c r="D44" s="100"/>
      <c r="E44" s="100"/>
      <c r="F44" s="121"/>
      <c r="G44" s="178"/>
      <c r="H44" s="101"/>
      <c r="I44" s="179"/>
    </row>
    <row r="45" spans="2:9" s="110" customFormat="1" ht="17.45" customHeight="1">
      <c r="B45" s="177"/>
      <c r="C45" s="100"/>
      <c r="D45" s="100"/>
      <c r="E45" s="100"/>
      <c r="F45" s="121"/>
      <c r="G45" s="178"/>
      <c r="H45" s="101"/>
      <c r="I45" s="179"/>
    </row>
    <row r="46" spans="2:9" s="110" customFormat="1" ht="17.45" customHeight="1">
      <c r="B46" s="180"/>
      <c r="C46" s="180"/>
      <c r="D46" s="100"/>
      <c r="E46" s="100"/>
      <c r="F46" s="121"/>
      <c r="G46" s="178"/>
      <c r="H46" s="101"/>
      <c r="I46" s="179"/>
    </row>
    <row r="47" spans="2:9" s="110" customFormat="1" ht="17.45" customHeight="1">
      <c r="B47" s="177"/>
      <c r="C47" s="100"/>
      <c r="D47" s="100"/>
      <c r="E47" s="100"/>
      <c r="F47" s="121"/>
      <c r="G47" s="178"/>
      <c r="H47" s="101"/>
      <c r="I47" s="179"/>
    </row>
    <row r="48" spans="2:9" s="110" customFormat="1" ht="17.45" customHeight="1">
      <c r="B48" s="177"/>
      <c r="C48" s="100"/>
      <c r="D48" s="100"/>
      <c r="E48" s="100"/>
      <c r="F48" s="121"/>
      <c r="G48" s="178"/>
      <c r="H48" s="101"/>
      <c r="I48" s="179"/>
    </row>
    <row r="49" spans="2:9" s="110" customFormat="1" ht="17.45" customHeight="1">
      <c r="B49" s="177"/>
      <c r="C49" s="100"/>
      <c r="D49" s="100"/>
      <c r="E49" s="100"/>
      <c r="F49" s="121"/>
      <c r="G49" s="178"/>
      <c r="H49" s="101"/>
      <c r="I49" s="179"/>
    </row>
    <row r="50" spans="2:9" s="110" customFormat="1" ht="17.45" customHeight="1">
      <c r="B50" s="180"/>
      <c r="C50" s="180"/>
      <c r="D50" s="100"/>
      <c r="E50" s="100"/>
      <c r="F50" s="121"/>
      <c r="G50" s="178"/>
      <c r="H50" s="101"/>
      <c r="I50" s="179"/>
    </row>
    <row r="51" spans="2:9" s="110" customFormat="1" ht="17.45" customHeight="1">
      <c r="B51" s="177"/>
      <c r="C51" s="100"/>
      <c r="D51" s="100"/>
      <c r="E51" s="100"/>
      <c r="F51" s="121"/>
      <c r="G51" s="178"/>
      <c r="H51" s="101"/>
      <c r="I51" s="179"/>
    </row>
    <row r="52" spans="2:9" s="110" customFormat="1" ht="17.45" customHeight="1">
      <c r="B52" s="177"/>
      <c r="C52" s="100"/>
      <c r="D52" s="100"/>
      <c r="E52" s="100"/>
      <c r="F52" s="121"/>
      <c r="G52" s="178"/>
      <c r="H52" s="101"/>
      <c r="I52" s="179"/>
    </row>
    <row r="53" spans="2:9" s="110" customFormat="1" ht="17.45" customHeight="1">
      <c r="B53" s="180"/>
      <c r="C53" s="180"/>
      <c r="D53" s="100"/>
      <c r="E53" s="100"/>
      <c r="F53" s="121"/>
      <c r="G53" s="178"/>
      <c r="H53" s="101"/>
      <c r="I53" s="179"/>
    </row>
    <row r="54" spans="2:9" s="110" customFormat="1" ht="17.45" customHeight="1">
      <c r="B54" s="177"/>
      <c r="C54" s="100"/>
      <c r="D54" s="100"/>
      <c r="E54" s="100"/>
      <c r="F54" s="121"/>
      <c r="G54" s="178"/>
      <c r="H54" s="101"/>
      <c r="I54" s="179"/>
    </row>
    <row r="55" spans="2:9" s="110" customFormat="1" ht="17.45" customHeight="1">
      <c r="B55" s="180"/>
      <c r="C55" s="180"/>
      <c r="D55" s="100"/>
      <c r="E55" s="100"/>
      <c r="F55" s="121"/>
      <c r="G55" s="178"/>
      <c r="H55" s="101"/>
      <c r="I55" s="179"/>
    </row>
    <row r="56" spans="2:9" s="110" customFormat="1" ht="17.45" customHeight="1">
      <c r="B56" s="177"/>
      <c r="C56" s="100"/>
      <c r="D56" s="100"/>
      <c r="E56" s="100"/>
      <c r="F56" s="121"/>
      <c r="G56" s="178"/>
      <c r="H56" s="101"/>
      <c r="I56" s="179"/>
    </row>
    <row r="57" spans="2:9" s="110" customFormat="1" ht="17.45" customHeight="1">
      <c r="B57" s="177"/>
      <c r="C57" s="100"/>
      <c r="D57" s="100"/>
      <c r="E57" s="100"/>
      <c r="F57" s="121"/>
      <c r="G57" s="178"/>
      <c r="H57" s="101"/>
      <c r="I57" s="179"/>
    </row>
    <row r="58" spans="2:9" s="110" customFormat="1" ht="18" customHeight="1">
      <c r="B58" s="177"/>
      <c r="C58" s="100"/>
      <c r="D58" s="100"/>
      <c r="E58" s="100"/>
      <c r="F58" s="121"/>
      <c r="G58" s="178"/>
      <c r="H58" s="101"/>
      <c r="I58" s="179"/>
    </row>
    <row r="59" spans="2:9" s="110" customFormat="1" ht="18" customHeight="1">
      <c r="B59" s="177"/>
      <c r="C59" s="100"/>
      <c r="D59" s="100"/>
      <c r="E59" s="100"/>
      <c r="F59" s="121"/>
      <c r="G59" s="178"/>
      <c r="H59" s="101"/>
      <c r="I59" s="179"/>
    </row>
    <row r="60" spans="2:9" s="110" customFormat="1" ht="18" customHeight="1">
      <c r="B60" s="177"/>
      <c r="C60" s="100"/>
      <c r="D60" s="100"/>
      <c r="E60" s="100"/>
      <c r="F60" s="121"/>
      <c r="G60" s="178"/>
      <c r="H60" s="101"/>
      <c r="I60" s="179"/>
    </row>
    <row r="61" spans="2:9" s="110" customFormat="1" ht="18" customHeight="1">
      <c r="B61" s="180"/>
      <c r="C61" s="180"/>
      <c r="D61" s="100"/>
      <c r="E61" s="100"/>
      <c r="F61" s="121"/>
      <c r="G61" s="178"/>
      <c r="H61" s="101"/>
      <c r="I61" s="179"/>
    </row>
    <row r="62" spans="2:9" s="110" customFormat="1" ht="18" customHeight="1">
      <c r="B62" s="177"/>
      <c r="C62" s="100"/>
      <c r="D62" s="100"/>
      <c r="E62" s="100"/>
      <c r="F62" s="121"/>
      <c r="G62" s="178"/>
      <c r="H62" s="101"/>
      <c r="I62" s="179"/>
    </row>
    <row r="63" spans="2:9" s="110" customFormat="1" ht="18" customHeight="1">
      <c r="B63" s="177"/>
      <c r="C63" s="100"/>
      <c r="D63" s="100"/>
      <c r="E63" s="100"/>
      <c r="F63" s="121"/>
      <c r="G63" s="178"/>
      <c r="H63" s="101"/>
      <c r="I63" s="179"/>
    </row>
    <row r="64" spans="2:9" s="110" customFormat="1" ht="18" customHeight="1">
      <c r="B64" s="177"/>
      <c r="C64" s="100"/>
      <c r="D64" s="100"/>
      <c r="E64" s="100"/>
      <c r="F64" s="121"/>
      <c r="G64" s="178"/>
      <c r="H64" s="101"/>
      <c r="I64" s="179"/>
    </row>
    <row r="65" spans="2:9" s="110" customFormat="1" ht="18" customHeight="1">
      <c r="B65" s="177"/>
      <c r="C65" s="100"/>
      <c r="D65" s="100"/>
      <c r="E65" s="100"/>
      <c r="F65" s="121"/>
      <c r="G65" s="178"/>
      <c r="H65" s="101"/>
      <c r="I65" s="179"/>
    </row>
    <row r="66" spans="2:9" s="110" customFormat="1" ht="18" customHeight="1">
      <c r="B66" s="177"/>
      <c r="C66" s="100"/>
      <c r="D66" s="100"/>
      <c r="E66" s="100"/>
      <c r="F66" s="121"/>
      <c r="G66" s="178"/>
      <c r="H66" s="101"/>
      <c r="I66" s="179"/>
    </row>
    <row r="67" spans="2:9" s="110" customFormat="1" ht="18" customHeight="1">
      <c r="B67" s="177"/>
      <c r="C67" s="100"/>
      <c r="D67" s="100"/>
      <c r="E67" s="100"/>
      <c r="F67" s="121"/>
      <c r="G67" s="178"/>
      <c r="H67" s="101"/>
      <c r="I67" s="179"/>
    </row>
    <row r="68" spans="2:9" s="110" customFormat="1" ht="18" customHeight="1">
      <c r="B68" s="177"/>
      <c r="C68" s="100"/>
      <c r="D68" s="100"/>
      <c r="E68" s="100"/>
      <c r="F68" s="121"/>
      <c r="G68" s="178"/>
      <c r="H68" s="101"/>
      <c r="I68" s="179"/>
    </row>
    <row r="69" spans="2:9" s="110" customFormat="1" ht="18" customHeight="1">
      <c r="B69" s="177"/>
      <c r="C69" s="100"/>
      <c r="D69" s="100"/>
      <c r="E69" s="100"/>
      <c r="F69" s="121"/>
      <c r="G69" s="178"/>
      <c r="H69" s="101"/>
      <c r="I69" s="179"/>
    </row>
    <row r="70" spans="2:9" s="110" customFormat="1" ht="18" customHeight="1">
      <c r="B70" s="177"/>
      <c r="C70" s="100"/>
      <c r="D70" s="100"/>
      <c r="E70" s="100"/>
      <c r="F70" s="121"/>
      <c r="G70" s="178"/>
      <c r="H70" s="101"/>
      <c r="I70" s="179"/>
    </row>
    <row r="71" spans="2:9" s="110" customFormat="1" ht="18" customHeight="1">
      <c r="B71" s="177"/>
      <c r="C71" s="100"/>
      <c r="D71" s="100"/>
      <c r="E71" s="100"/>
      <c r="F71" s="121"/>
      <c r="G71" s="178"/>
      <c r="H71" s="101"/>
      <c r="I71" s="179"/>
    </row>
    <row r="72" spans="2:9" s="110" customFormat="1" ht="18" customHeight="1">
      <c r="B72" s="177"/>
      <c r="C72" s="100"/>
      <c r="D72" s="100"/>
      <c r="E72" s="100"/>
      <c r="F72" s="121"/>
      <c r="G72" s="178"/>
      <c r="H72" s="101"/>
      <c r="I72" s="179"/>
    </row>
  </sheetData>
  <mergeCells count="9">
    <mergeCell ref="B32:I32"/>
    <mergeCell ref="B33:I33"/>
    <mergeCell ref="B34:I34"/>
    <mergeCell ref="B26:I26"/>
    <mergeCell ref="B27:I27"/>
    <mergeCell ref="B28:I28"/>
    <mergeCell ref="B29:I29"/>
    <mergeCell ref="B30:I30"/>
    <mergeCell ref="B31:I31"/>
  </mergeCells>
  <printOptions/>
  <pageMargins left="0.7874015748031497" right="0.7874015748031497" top="0.7874015748031497" bottom="0.8661417322834646" header="0.5118110236220472" footer="0.5118110236220472"/>
  <pageSetup fitToHeight="2" horizontalDpi="600" verticalDpi="600" orientation="portrait" paperSize="9" scale="94" r:id="rId1"/>
  <headerFooter alignWithMargins="0">
    <oddHeader>&amp;C
&amp;RSouhrn nákladů CÚ 2016/I</oddHeader>
    <oddFooter>&amp;C&amp;P/&amp;N&amp;RVypracoval:
Ing. Jana Vorálková</oddFooter>
  </headerFooter>
  <rowBreaks count="1" manualBreakCount="1">
    <brk id="24" min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L23"/>
  <sheetViews>
    <sheetView showGridLines="0" view="pageBreakPreview" zoomScaleSheetLayoutView="100" workbookViewId="0" topLeftCell="A1">
      <selection activeCell="F12" sqref="F12:F23"/>
    </sheetView>
  </sheetViews>
  <sheetFormatPr defaultColWidth="9.33203125" defaultRowHeight="10.5"/>
  <cols>
    <col min="1" max="1" width="7.33203125" style="84" customWidth="1"/>
    <col min="2" max="2" width="12.16015625" style="84" customWidth="1"/>
    <col min="3" max="3" width="45.66015625" style="84" customWidth="1"/>
    <col min="4" max="4" width="6.83203125" style="84" bestFit="1" customWidth="1"/>
    <col min="5" max="5" width="10" style="84" customWidth="1"/>
    <col min="6" max="6" width="12.66015625" style="84" bestFit="1" customWidth="1"/>
    <col min="7" max="7" width="15.33203125" style="84" bestFit="1" customWidth="1"/>
    <col min="8" max="8" width="58.83203125" style="84" customWidth="1"/>
    <col min="9" max="9" width="16" style="84" customWidth="1"/>
    <col min="10" max="16384" width="9.33203125" style="84" customWidth="1"/>
  </cols>
  <sheetData>
    <row r="1" spans="1:8" s="2" customFormat="1" ht="18">
      <c r="A1" s="8" t="s">
        <v>28</v>
      </c>
      <c r="B1" s="9"/>
      <c r="C1" s="9"/>
      <c r="D1" s="10"/>
      <c r="E1" s="9"/>
      <c r="F1" s="9"/>
      <c r="G1" s="9"/>
      <c r="H1" s="9"/>
    </row>
    <row r="2" spans="1:8" s="2" customFormat="1" ht="11.25">
      <c r="A2" s="9" t="s">
        <v>12</v>
      </c>
      <c r="B2" s="9"/>
      <c r="C2" s="11"/>
      <c r="D2" s="10"/>
      <c r="E2" s="9"/>
      <c r="F2" s="9"/>
      <c r="G2" s="9"/>
      <c r="H2" s="9"/>
    </row>
    <row r="3" spans="1:8" s="2" customFormat="1" ht="11.25">
      <c r="A3" s="9" t="s">
        <v>13</v>
      </c>
      <c r="B3" s="9"/>
      <c r="C3" s="11" t="s">
        <v>212</v>
      </c>
      <c r="D3" s="10"/>
      <c r="E3" s="9"/>
      <c r="F3" s="9"/>
      <c r="G3" s="9" t="s">
        <v>11</v>
      </c>
      <c r="H3" s="11"/>
    </row>
    <row r="4" spans="1:8" s="2" customFormat="1" ht="11.25">
      <c r="A4" s="9" t="s">
        <v>0</v>
      </c>
      <c r="B4" s="9"/>
      <c r="C4" s="65" t="s">
        <v>33</v>
      </c>
      <c r="D4" s="10"/>
      <c r="E4" s="9"/>
      <c r="F4" s="9"/>
      <c r="G4" s="9" t="s">
        <v>1</v>
      </c>
      <c r="H4" s="11"/>
    </row>
    <row r="5" spans="1:8" s="2" customFormat="1" ht="11.25">
      <c r="A5" s="18" t="s">
        <v>18</v>
      </c>
      <c r="B5" s="19"/>
      <c r="C5" s="9"/>
      <c r="D5" s="10"/>
      <c r="E5" s="9"/>
      <c r="F5" s="9"/>
      <c r="G5" s="9"/>
      <c r="H5" s="9"/>
    </row>
    <row r="6" spans="1:8" s="64" customFormat="1" ht="7.5" customHeight="1" thickBot="1">
      <c r="A6" s="62"/>
      <c r="B6" s="62"/>
      <c r="C6" s="62"/>
      <c r="D6" s="63"/>
      <c r="E6" s="62"/>
      <c r="F6" s="62"/>
      <c r="G6" s="62"/>
      <c r="H6" s="62"/>
    </row>
    <row r="7" spans="1:8" s="64" customFormat="1" ht="24.75" customHeight="1" thickBot="1">
      <c r="A7" s="66" t="s">
        <v>2</v>
      </c>
      <c r="B7" s="66" t="s">
        <v>3</v>
      </c>
      <c r="C7" s="66" t="s">
        <v>4</v>
      </c>
      <c r="D7" s="66" t="s">
        <v>5</v>
      </c>
      <c r="E7" s="66" t="s">
        <v>6</v>
      </c>
      <c r="F7" s="66" t="s">
        <v>7</v>
      </c>
      <c r="G7" s="66" t="s">
        <v>8</v>
      </c>
      <c r="H7" s="66" t="s">
        <v>34</v>
      </c>
    </row>
    <row r="8" spans="1:8" s="64" customFormat="1" ht="12.75" customHeight="1" thickBot="1">
      <c r="A8" s="66" t="s">
        <v>32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</row>
    <row r="9" spans="1:8" s="64" customFormat="1" ht="5.25" customHeight="1">
      <c r="A9" s="62"/>
      <c r="B9" s="62"/>
      <c r="C9" s="62"/>
      <c r="D9" s="63"/>
      <c r="E9" s="62"/>
      <c r="F9" s="62"/>
      <c r="G9" s="62"/>
      <c r="H9" s="62"/>
    </row>
    <row r="10" spans="1:12" s="14" customFormat="1" ht="11.25">
      <c r="A10" s="20"/>
      <c r="B10" s="21"/>
      <c r="C10" s="21" t="s">
        <v>9</v>
      </c>
      <c r="D10" s="22"/>
      <c r="E10" s="23"/>
      <c r="F10" s="25"/>
      <c r="G10" s="26">
        <f>SUBTOTAL(9,G11:G24)</f>
        <v>0</v>
      </c>
      <c r="H10" s="24"/>
      <c r="I10" s="42"/>
      <c r="J10" s="42"/>
      <c r="K10" s="42"/>
      <c r="L10" s="24"/>
    </row>
    <row r="11" spans="1:8" s="73" customFormat="1" ht="21" customHeight="1">
      <c r="A11" s="67"/>
      <c r="B11" s="68"/>
      <c r="C11" s="69" t="s">
        <v>35</v>
      </c>
      <c r="D11" s="69"/>
      <c r="E11" s="70"/>
      <c r="F11" s="71"/>
      <c r="G11" s="72">
        <f>SUBTOTAL(9,G12:G12)</f>
        <v>0</v>
      </c>
      <c r="H11" s="69"/>
    </row>
    <row r="12" spans="1:8" s="47" customFormat="1" ht="78.75">
      <c r="A12" s="74">
        <f>MAX(A8:A11)+1</f>
        <v>1</v>
      </c>
      <c r="B12" s="208" t="s">
        <v>148</v>
      </c>
      <c r="C12" s="75" t="s">
        <v>36</v>
      </c>
      <c r="D12" s="76" t="s">
        <v>31</v>
      </c>
      <c r="E12" s="77">
        <v>1</v>
      </c>
      <c r="F12" s="78"/>
      <c r="G12" s="79">
        <f>ROUND(E12*F12,2)</f>
        <v>0</v>
      </c>
      <c r="H12" s="80" t="s">
        <v>43</v>
      </c>
    </row>
    <row r="13" spans="1:8" s="73" customFormat="1" ht="21" customHeight="1">
      <c r="A13" s="67"/>
      <c r="B13" s="68"/>
      <c r="C13" s="69" t="s">
        <v>37</v>
      </c>
      <c r="D13" s="69"/>
      <c r="E13" s="70"/>
      <c r="F13" s="71"/>
      <c r="G13" s="72">
        <f>SUBTOTAL(9,G14:G14)</f>
        <v>0</v>
      </c>
      <c r="H13" s="69"/>
    </row>
    <row r="14" spans="1:8" s="47" customFormat="1" ht="11.25">
      <c r="A14" s="74">
        <f>MAX(A10:A13)+1</f>
        <v>2</v>
      </c>
      <c r="B14" s="208" t="s">
        <v>149</v>
      </c>
      <c r="C14" s="75" t="s">
        <v>39</v>
      </c>
      <c r="D14" s="76" t="s">
        <v>21</v>
      </c>
      <c r="E14" s="77">
        <v>1</v>
      </c>
      <c r="F14" s="78"/>
      <c r="G14" s="81">
        <f>ROUND(E14*F14,2)</f>
        <v>0</v>
      </c>
      <c r="H14" s="80" t="s">
        <v>38</v>
      </c>
    </row>
    <row r="15" spans="1:8" s="73" customFormat="1" ht="21" customHeight="1">
      <c r="A15" s="67"/>
      <c r="B15" s="68"/>
      <c r="C15" s="69" t="s">
        <v>40</v>
      </c>
      <c r="D15" s="69"/>
      <c r="E15" s="70"/>
      <c r="F15" s="71"/>
      <c r="G15" s="72">
        <f>SUBTOTAL(9,G16:G18)</f>
        <v>0</v>
      </c>
      <c r="H15" s="69"/>
    </row>
    <row r="16" spans="1:8" s="47" customFormat="1" ht="11.25">
      <c r="A16" s="74">
        <f>MAX(A12:A15)+1</f>
        <v>3</v>
      </c>
      <c r="B16" s="208" t="s">
        <v>150</v>
      </c>
      <c r="C16" s="75" t="s">
        <v>41</v>
      </c>
      <c r="D16" s="76" t="s">
        <v>31</v>
      </c>
      <c r="E16" s="77">
        <v>1</v>
      </c>
      <c r="F16" s="78"/>
      <c r="G16" s="79">
        <f>ROUND(E16*F16,2)</f>
        <v>0</v>
      </c>
      <c r="H16" s="80"/>
    </row>
    <row r="17" spans="1:8" s="47" customFormat="1" ht="11.25">
      <c r="A17" s="74">
        <f>MAX(A13:A16)+1</f>
        <v>4</v>
      </c>
      <c r="B17" s="208" t="s">
        <v>150</v>
      </c>
      <c r="C17" s="75" t="s">
        <v>69</v>
      </c>
      <c r="D17" s="76" t="s">
        <v>31</v>
      </c>
      <c r="E17" s="77">
        <v>1</v>
      </c>
      <c r="F17" s="78"/>
      <c r="G17" s="79">
        <f>ROUND(E17*F17,2)</f>
        <v>0</v>
      </c>
      <c r="H17" s="80"/>
    </row>
    <row r="18" spans="1:8" s="47" customFormat="1" ht="11.25">
      <c r="A18" s="74">
        <f>MAX(A15:A17)+1</f>
        <v>5</v>
      </c>
      <c r="B18" s="208" t="s">
        <v>150</v>
      </c>
      <c r="C18" s="75" t="s">
        <v>42</v>
      </c>
      <c r="D18" s="76" t="s">
        <v>31</v>
      </c>
      <c r="E18" s="82">
        <v>1</v>
      </c>
      <c r="F18" s="83"/>
      <c r="G18" s="81">
        <f>ROUND(E18*F18,2)</f>
        <v>0</v>
      </c>
      <c r="H18" s="80"/>
    </row>
    <row r="19" spans="1:8" s="73" customFormat="1" ht="21" customHeight="1">
      <c r="A19" s="67"/>
      <c r="B19" s="68"/>
      <c r="C19" s="69" t="s">
        <v>44</v>
      </c>
      <c r="D19" s="69"/>
      <c r="E19" s="70"/>
      <c r="F19" s="71"/>
      <c r="G19" s="72">
        <f>SUBTOTAL(9,G20:G23)</f>
        <v>0</v>
      </c>
      <c r="H19" s="69"/>
    </row>
    <row r="20" spans="1:8" s="47" customFormat="1" ht="11.25">
      <c r="A20" s="74">
        <f>MAX(A18:A19)+1</f>
        <v>6</v>
      </c>
      <c r="B20" s="208" t="s">
        <v>151</v>
      </c>
      <c r="C20" s="75" t="s">
        <v>46</v>
      </c>
      <c r="D20" s="76" t="s">
        <v>31</v>
      </c>
      <c r="E20" s="77">
        <v>1</v>
      </c>
      <c r="F20" s="78"/>
      <c r="G20" s="81">
        <f>ROUND(E20*F20,2)</f>
        <v>0</v>
      </c>
      <c r="H20" s="80"/>
    </row>
    <row r="21" spans="1:8" s="47" customFormat="1" ht="33.75">
      <c r="A21" s="74">
        <f>MAX(A19:A20)+1</f>
        <v>7</v>
      </c>
      <c r="B21" s="208" t="s">
        <v>152</v>
      </c>
      <c r="C21" s="75" t="s">
        <v>109</v>
      </c>
      <c r="D21" s="76" t="s">
        <v>31</v>
      </c>
      <c r="E21" s="77">
        <v>1</v>
      </c>
      <c r="F21" s="78"/>
      <c r="G21" s="81">
        <f>ROUND(E21*F21,2)</f>
        <v>0</v>
      </c>
      <c r="H21" s="80"/>
    </row>
    <row r="22" spans="1:8" s="47" customFormat="1" ht="11.25">
      <c r="A22" s="74">
        <f>MAX(A19:A20)+1</f>
        <v>7</v>
      </c>
      <c r="B22" s="75" t="s">
        <v>45</v>
      </c>
      <c r="C22" s="75" t="s">
        <v>144</v>
      </c>
      <c r="D22" s="76" t="s">
        <v>31</v>
      </c>
      <c r="E22" s="82">
        <v>1</v>
      </c>
      <c r="F22" s="83"/>
      <c r="G22" s="81">
        <f>ROUND(E22*F22,2)</f>
        <v>0</v>
      </c>
      <c r="H22" s="80"/>
    </row>
    <row r="23" spans="1:8" s="47" customFormat="1" ht="11.25">
      <c r="A23" s="74">
        <f>MAX(A20:A21)+1</f>
        <v>8</v>
      </c>
      <c r="B23" s="75" t="s">
        <v>143</v>
      </c>
      <c r="C23" s="75" t="s">
        <v>63</v>
      </c>
      <c r="D23" s="76" t="s">
        <v>31</v>
      </c>
      <c r="E23" s="82">
        <v>1</v>
      </c>
      <c r="F23" s="83"/>
      <c r="G23" s="81">
        <f>ROUND(E23*F23,2)</f>
        <v>0</v>
      </c>
      <c r="H23" s="80"/>
    </row>
  </sheetData>
  <printOptions horizontalCentered="1"/>
  <pageMargins left="0.7874015748031497" right="0.5905511811023623" top="0.7480314960629921" bottom="0.6692913385826772" header="0.5118110236220472" footer="0.31496062992125984"/>
  <pageSetup blackAndWhite="1" fitToHeight="160" fitToWidth="1" horizontalDpi="600" verticalDpi="600" orientation="portrait" paperSize="9" scale="66" r:id="rId1"/>
  <headerFooter alignWithMargins="0">
    <oddFooter>&amp;C&amp;8Strana &amp;P z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showZeros="0" tabSelected="1" zoomScaleSheetLayoutView="100" workbookViewId="0" topLeftCell="A31">
      <selection activeCell="V34" sqref="V34"/>
    </sheetView>
  </sheetViews>
  <sheetFormatPr defaultColWidth="10.5" defaultRowHeight="10.5"/>
  <cols>
    <col min="1" max="1" width="4.16015625" style="3" customWidth="1"/>
    <col min="2" max="2" width="11.33203125" style="4" customWidth="1"/>
    <col min="3" max="3" width="56" style="4" customWidth="1"/>
    <col min="4" max="4" width="5.16015625" style="5" customWidth="1"/>
    <col min="5" max="5" width="13.5" style="6" customWidth="1"/>
    <col min="6" max="6" width="12.83203125" style="7" customWidth="1"/>
    <col min="7" max="7" width="14" style="7" customWidth="1"/>
    <col min="8" max="8" width="11.66015625" style="6" customWidth="1"/>
    <col min="9" max="9" width="11.33203125" style="6" customWidth="1"/>
    <col min="10" max="10" width="13.83203125" style="6" customWidth="1"/>
    <col min="11" max="11" width="11.83203125" style="6" customWidth="1"/>
    <col min="12" max="12" width="48.16015625" style="6" customWidth="1"/>
    <col min="13" max="16384" width="10.5" style="1" customWidth="1"/>
  </cols>
  <sheetData>
    <row r="1" spans="1:12" s="2" customFormat="1" ht="18">
      <c r="A1" s="8" t="s">
        <v>28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212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 t="s">
        <v>213</v>
      </c>
      <c r="D3" s="10"/>
      <c r="E3" s="9"/>
      <c r="F3" s="9"/>
      <c r="G3" s="9" t="s">
        <v>11</v>
      </c>
      <c r="H3" s="11"/>
      <c r="I3" s="9"/>
      <c r="J3" s="9" t="s">
        <v>147</v>
      </c>
      <c r="K3" s="9"/>
      <c r="L3" s="9" t="s">
        <v>156</v>
      </c>
    </row>
    <row r="4" spans="1:12" s="2" customFormat="1" ht="11.25">
      <c r="A4" s="9" t="s">
        <v>0</v>
      </c>
      <c r="B4" s="9"/>
      <c r="C4" s="11"/>
      <c r="D4" s="10"/>
      <c r="E4" s="9"/>
      <c r="F4" s="9"/>
      <c r="G4" s="9" t="s">
        <v>1</v>
      </c>
      <c r="H4" s="11"/>
      <c r="I4" s="9"/>
      <c r="J4" s="11">
        <v>0</v>
      </c>
      <c r="K4" s="9"/>
      <c r="L4" s="9"/>
    </row>
    <row r="5" spans="1:12" s="2" customFormat="1" ht="11.25">
      <c r="A5" s="18" t="s">
        <v>18</v>
      </c>
      <c r="B5" s="19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5" t="s">
        <v>2</v>
      </c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10</v>
      </c>
      <c r="I6" s="16" t="s">
        <v>17</v>
      </c>
      <c r="J6" s="16" t="s">
        <v>22</v>
      </c>
      <c r="K6" s="16" t="s">
        <v>23</v>
      </c>
      <c r="L6" s="16" t="s">
        <v>71</v>
      </c>
    </row>
    <row r="7" spans="1:12" s="2" customFormat="1" ht="11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</row>
    <row r="8" spans="1:12" s="2" customFormat="1" ht="10.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4" customFormat="1" ht="11.25">
      <c r="A9" s="20"/>
      <c r="B9" s="21"/>
      <c r="C9" s="21" t="s">
        <v>9</v>
      </c>
      <c r="D9" s="22"/>
      <c r="E9" s="23"/>
      <c r="F9" s="25"/>
      <c r="G9" s="183">
        <f>SUBTOTAL(9,G10:G100)</f>
        <v>0</v>
      </c>
      <c r="H9" s="24"/>
      <c r="I9" s="183">
        <f>SUBTOTAL(9,I10:I54)</f>
        <v>0</v>
      </c>
      <c r="J9" s="42"/>
      <c r="K9" s="42"/>
      <c r="L9" s="24"/>
    </row>
    <row r="10" spans="1:12" s="39" customFormat="1" ht="21.75" customHeight="1">
      <c r="A10" s="32"/>
      <c r="B10" s="33">
        <v>1</v>
      </c>
      <c r="C10" s="34" t="s">
        <v>19</v>
      </c>
      <c r="D10" s="35"/>
      <c r="E10" s="36"/>
      <c r="F10" s="37"/>
      <c r="G10" s="38">
        <f>SUBTOTAL(9,G11:G22)</f>
        <v>0</v>
      </c>
      <c r="H10" s="36"/>
      <c r="I10" s="38"/>
      <c r="J10" s="36"/>
      <c r="K10" s="38"/>
      <c r="L10" s="38"/>
    </row>
    <row r="11" spans="1:12" s="2" customFormat="1" ht="63.6" customHeight="1">
      <c r="A11" s="189">
        <f>MAX(A9:A10)+1</f>
        <v>1</v>
      </c>
      <c r="B11" s="197">
        <v>113138</v>
      </c>
      <c r="C11" s="182" t="s">
        <v>178</v>
      </c>
      <c r="D11" s="197" t="s">
        <v>20</v>
      </c>
      <c r="E11" s="196">
        <f>858*0.1</f>
        <v>85.80000000000001</v>
      </c>
      <c r="F11" s="190"/>
      <c r="G11" s="198">
        <f aca="true" t="shared" si="0" ref="G11:G20">ROUND(E11*F11,2)</f>
        <v>0</v>
      </c>
      <c r="H11" s="192"/>
      <c r="I11" s="193">
        <f>680*H11</f>
        <v>0</v>
      </c>
      <c r="J11" s="192">
        <v>1.8</v>
      </c>
      <c r="K11" s="194">
        <f>ROUND(E11*J11,3)-I11</f>
        <v>154.44</v>
      </c>
      <c r="L11" s="218" t="s">
        <v>241</v>
      </c>
    </row>
    <row r="12" spans="1:12" s="2" customFormat="1" ht="64.15" customHeight="1">
      <c r="A12" s="189">
        <f aca="true" t="shared" si="1" ref="A12:A24">MAX(A10:A11)+1</f>
        <v>2</v>
      </c>
      <c r="B12" s="197">
        <v>113158</v>
      </c>
      <c r="C12" s="182" t="s">
        <v>244</v>
      </c>
      <c r="D12" s="197" t="s">
        <v>20</v>
      </c>
      <c r="E12" s="196">
        <f>(9.8+2.4+2.3+11.5+1.4+6.5+1.1+8.2+19.2)*0.1</f>
        <v>6.240000000000001</v>
      </c>
      <c r="F12" s="190"/>
      <c r="G12" s="198">
        <f t="shared" si="0"/>
        <v>0</v>
      </c>
      <c r="H12" s="192"/>
      <c r="I12" s="193">
        <f>680*H12</f>
        <v>0</v>
      </c>
      <c r="J12" s="192">
        <v>2.95</v>
      </c>
      <c r="K12" s="194">
        <f>ROUND(E12*J12,3)-I12</f>
        <v>18.408</v>
      </c>
      <c r="L12" s="195" t="s">
        <v>245</v>
      </c>
    </row>
    <row r="13" spans="1:12" s="2" customFormat="1" ht="64.15" customHeight="1">
      <c r="A13" s="189">
        <f t="shared" si="1"/>
        <v>3</v>
      </c>
      <c r="B13" s="197">
        <v>113178</v>
      </c>
      <c r="C13" s="182" t="s">
        <v>246</v>
      </c>
      <c r="D13" s="197" t="s">
        <v>20</v>
      </c>
      <c r="E13" s="196">
        <f>(4.1+12)*0.1</f>
        <v>1.6100000000000003</v>
      </c>
      <c r="F13" s="190"/>
      <c r="G13" s="198">
        <f aca="true" t="shared" si="2" ref="G13">ROUND(E13*F13,2)</f>
        <v>0</v>
      </c>
      <c r="H13" s="192"/>
      <c r="I13" s="193">
        <f>680*H13</f>
        <v>0</v>
      </c>
      <c r="J13" s="192">
        <v>2.6</v>
      </c>
      <c r="K13" s="194">
        <f>ROUND(E13*J13,3)-I13</f>
        <v>4.186</v>
      </c>
      <c r="L13" s="218" t="s">
        <v>247</v>
      </c>
    </row>
    <row r="14" spans="1:12" s="2" customFormat="1" ht="75.75" customHeight="1">
      <c r="A14" s="189">
        <f t="shared" si="1"/>
        <v>4</v>
      </c>
      <c r="B14" s="197" t="s">
        <v>242</v>
      </c>
      <c r="C14" s="182" t="s">
        <v>243</v>
      </c>
      <c r="D14" s="197" t="s">
        <v>20</v>
      </c>
      <c r="E14" s="196">
        <f>(58)*0.1</f>
        <v>5.800000000000001</v>
      </c>
      <c r="F14" s="190"/>
      <c r="G14" s="198">
        <f aca="true" t="shared" si="3" ref="G14">ROUND(E14*F14,2)</f>
        <v>0</v>
      </c>
      <c r="H14" s="192"/>
      <c r="I14" s="193">
        <f>680*H14</f>
        <v>0</v>
      </c>
      <c r="J14" s="192"/>
      <c r="K14" s="194">
        <f>ROUND(E14*J14,3)-I14</f>
        <v>0</v>
      </c>
      <c r="L14" s="195" t="s">
        <v>249</v>
      </c>
    </row>
    <row r="15" spans="1:12" s="2" customFormat="1" ht="83.25" customHeight="1">
      <c r="A15" s="189">
        <f t="shared" si="1"/>
        <v>5</v>
      </c>
      <c r="B15" s="197">
        <v>113328</v>
      </c>
      <c r="C15" s="182" t="s">
        <v>179</v>
      </c>
      <c r="D15" s="197" t="s">
        <v>20</v>
      </c>
      <c r="E15" s="196">
        <f>858*0.35+(9.8+2.4+2.3+11.5+1.4+6.5+1.1+8.2+19.2)*0.2+(4.1+12)*0.2+58*0.15</f>
        <v>324.7</v>
      </c>
      <c r="F15" s="190"/>
      <c r="G15" s="198">
        <f aca="true" t="shared" si="4" ref="G15">ROUND(E15*F15,2)</f>
        <v>0</v>
      </c>
      <c r="H15" s="192"/>
      <c r="I15" s="193">
        <f>680*H15</f>
        <v>0</v>
      </c>
      <c r="J15" s="192">
        <v>1.3</v>
      </c>
      <c r="K15" s="194">
        <f>ROUND(E15*J15,3)-I15</f>
        <v>422.11</v>
      </c>
      <c r="L15" s="218" t="s">
        <v>248</v>
      </c>
    </row>
    <row r="16" spans="1:12" s="2" customFormat="1" ht="11.25">
      <c r="A16" s="189">
        <f t="shared" si="1"/>
        <v>6</v>
      </c>
      <c r="B16" s="197">
        <v>14102</v>
      </c>
      <c r="C16" s="182" t="s">
        <v>125</v>
      </c>
      <c r="D16" s="197" t="s">
        <v>14</v>
      </c>
      <c r="E16" s="196">
        <f>SUM(K11:K15)</f>
        <v>599.144</v>
      </c>
      <c r="F16" s="190"/>
      <c r="G16" s="198">
        <f t="shared" si="0"/>
        <v>0</v>
      </c>
      <c r="H16" s="192"/>
      <c r="I16" s="193"/>
      <c r="J16" s="192"/>
      <c r="K16" s="194"/>
      <c r="L16" s="195"/>
    </row>
    <row r="17" spans="1:12" s="219" customFormat="1" ht="45">
      <c r="A17" s="189">
        <f t="shared" si="1"/>
        <v>7</v>
      </c>
      <c r="B17" s="197">
        <v>121101</v>
      </c>
      <c r="C17" s="182" t="s">
        <v>110</v>
      </c>
      <c r="D17" s="197" t="s">
        <v>20</v>
      </c>
      <c r="E17" s="196">
        <f>530*0.1</f>
        <v>53</v>
      </c>
      <c r="F17" s="190"/>
      <c r="G17" s="198">
        <f>ROUND(E17*F17,2)</f>
        <v>0</v>
      </c>
      <c r="H17" s="192"/>
      <c r="I17" s="193">
        <f>ROUND(E17*H17,3)</f>
        <v>0</v>
      </c>
      <c r="J17" s="192"/>
      <c r="K17" s="194">
        <f aca="true" t="shared" si="5" ref="K17:K20">ROUND(E17*J17,3)</f>
        <v>0</v>
      </c>
      <c r="L17" s="195" t="s">
        <v>180</v>
      </c>
    </row>
    <row r="18" spans="1:12" s="191" customFormat="1" ht="326.25">
      <c r="A18" s="189">
        <f t="shared" si="1"/>
        <v>8</v>
      </c>
      <c r="B18" s="220">
        <v>123832</v>
      </c>
      <c r="C18" s="221" t="s">
        <v>111</v>
      </c>
      <c r="D18" s="220" t="s">
        <v>20</v>
      </c>
      <c r="E18" s="222">
        <v>325</v>
      </c>
      <c r="F18" s="223"/>
      <c r="G18" s="224">
        <f>ROUND(E18*F18,2)</f>
        <v>0</v>
      </c>
      <c r="H18" s="225"/>
      <c r="I18" s="226">
        <f aca="true" t="shared" si="6" ref="I18:I20">ROUND(E18*H18,3)</f>
        <v>0</v>
      </c>
      <c r="J18" s="225"/>
      <c r="K18" s="227">
        <f t="shared" si="5"/>
        <v>0</v>
      </c>
      <c r="L18" s="229" t="s">
        <v>198</v>
      </c>
    </row>
    <row r="19" spans="1:12" s="191" customFormat="1" ht="11.25">
      <c r="A19" s="189">
        <f t="shared" si="1"/>
        <v>9</v>
      </c>
      <c r="B19" s="197">
        <v>171303</v>
      </c>
      <c r="C19" s="182" t="s">
        <v>112</v>
      </c>
      <c r="D19" s="197" t="s">
        <v>20</v>
      </c>
      <c r="E19" s="196">
        <v>25</v>
      </c>
      <c r="F19" s="190"/>
      <c r="G19" s="198">
        <f t="shared" si="0"/>
        <v>0</v>
      </c>
      <c r="H19" s="192"/>
      <c r="I19" s="193">
        <f t="shared" si="6"/>
        <v>0</v>
      </c>
      <c r="J19" s="192"/>
      <c r="K19" s="194">
        <f t="shared" si="5"/>
        <v>0</v>
      </c>
      <c r="L19" s="195"/>
    </row>
    <row r="20" spans="1:12" s="191" customFormat="1" ht="22.5">
      <c r="A20" s="189">
        <f t="shared" si="1"/>
        <v>10</v>
      </c>
      <c r="B20" s="197" t="s">
        <v>154</v>
      </c>
      <c r="C20" s="182" t="s">
        <v>113</v>
      </c>
      <c r="D20" s="197" t="s">
        <v>15</v>
      </c>
      <c r="E20" s="196">
        <f>E31</f>
        <v>1556</v>
      </c>
      <c r="F20" s="190"/>
      <c r="G20" s="198">
        <f t="shared" si="0"/>
        <v>0</v>
      </c>
      <c r="H20" s="192"/>
      <c r="I20" s="193">
        <f t="shared" si="6"/>
        <v>0</v>
      </c>
      <c r="J20" s="192"/>
      <c r="K20" s="194">
        <f t="shared" si="5"/>
        <v>0</v>
      </c>
      <c r="L20" s="195" t="s">
        <v>146</v>
      </c>
    </row>
    <row r="21" spans="1:12" s="39" customFormat="1" ht="21.75" customHeight="1">
      <c r="A21" s="189">
        <f t="shared" si="1"/>
        <v>11</v>
      </c>
      <c r="B21" s="197" t="s">
        <v>155</v>
      </c>
      <c r="C21" s="182" t="s">
        <v>114</v>
      </c>
      <c r="D21" s="197" t="s">
        <v>15</v>
      </c>
      <c r="E21" s="196">
        <f>E22</f>
        <v>525</v>
      </c>
      <c r="F21" s="190"/>
      <c r="G21" s="198">
        <f>E21*F21</f>
        <v>0</v>
      </c>
      <c r="H21" s="192"/>
      <c r="I21" s="192"/>
      <c r="J21" s="192"/>
      <c r="K21" s="192"/>
      <c r="L21" s="195"/>
    </row>
    <row r="22" spans="1:12" s="2" customFormat="1" ht="56.25">
      <c r="A22" s="189">
        <f t="shared" si="1"/>
        <v>12</v>
      </c>
      <c r="B22" s="197">
        <v>18232</v>
      </c>
      <c r="C22" s="182" t="s">
        <v>115</v>
      </c>
      <c r="D22" s="197" t="s">
        <v>15</v>
      </c>
      <c r="E22" s="196">
        <v>525</v>
      </c>
      <c r="F22" s="190"/>
      <c r="G22" s="198">
        <f>ROUND(E22*F22,2)</f>
        <v>0</v>
      </c>
      <c r="H22" s="192"/>
      <c r="I22" s="193"/>
      <c r="J22" s="192"/>
      <c r="K22" s="194"/>
      <c r="L22" s="195" t="s">
        <v>126</v>
      </c>
    </row>
    <row r="23" spans="1:12" s="191" customFormat="1" ht="19.9" customHeight="1">
      <c r="A23" s="189"/>
      <c r="B23" s="201">
        <v>2</v>
      </c>
      <c r="C23" s="202" t="s">
        <v>117</v>
      </c>
      <c r="D23" s="203"/>
      <c r="E23" s="204"/>
      <c r="F23" s="205"/>
      <c r="G23" s="206">
        <f>SUBTOTAL(9,G24:G26)</f>
        <v>0</v>
      </c>
      <c r="H23" s="204"/>
      <c r="I23" s="206"/>
      <c r="J23" s="204"/>
      <c r="K23" s="206"/>
      <c r="L23" s="207"/>
    </row>
    <row r="24" spans="1:12" s="199" customFormat="1" ht="174.75" customHeight="1">
      <c r="A24" s="189">
        <f t="shared" si="1"/>
        <v>13</v>
      </c>
      <c r="B24" s="197">
        <v>212636</v>
      </c>
      <c r="C24" s="182" t="s">
        <v>118</v>
      </c>
      <c r="D24" s="197" t="s">
        <v>16</v>
      </c>
      <c r="E24" s="196">
        <v>165</v>
      </c>
      <c r="F24" s="190"/>
      <c r="G24" s="198">
        <f>ROUND(E24*F24,2)</f>
        <v>0</v>
      </c>
      <c r="H24" s="192"/>
      <c r="I24" s="193"/>
      <c r="J24" s="192"/>
      <c r="K24" s="194"/>
      <c r="L24" s="218" t="s">
        <v>250</v>
      </c>
    </row>
    <row r="25" spans="1:12" s="39" customFormat="1" ht="56.45" customHeight="1">
      <c r="A25" s="189">
        <f aca="true" t="shared" si="7" ref="A25">MAX(A5:A24)+1</f>
        <v>14</v>
      </c>
      <c r="B25" s="197">
        <v>27152</v>
      </c>
      <c r="C25" s="182" t="s">
        <v>258</v>
      </c>
      <c r="D25" s="197" t="s">
        <v>20</v>
      </c>
      <c r="E25" s="196">
        <f>15*0.7*0.2</f>
        <v>2.1</v>
      </c>
      <c r="F25" s="190"/>
      <c r="G25" s="198">
        <f>ROUND(E25*F25,2)</f>
        <v>0</v>
      </c>
      <c r="H25" s="192"/>
      <c r="I25" s="193"/>
      <c r="J25" s="192"/>
      <c r="K25" s="194"/>
      <c r="L25" s="218" t="s">
        <v>260</v>
      </c>
    </row>
    <row r="26" spans="1:12" s="39" customFormat="1" ht="271.15" customHeight="1">
      <c r="A26" s="189">
        <f aca="true" t="shared" si="8" ref="A26">MAX(A8:A25)+1</f>
        <v>15</v>
      </c>
      <c r="B26" s="197">
        <v>272313</v>
      </c>
      <c r="C26" s="182" t="s">
        <v>259</v>
      </c>
      <c r="D26" s="197" t="s">
        <v>20</v>
      </c>
      <c r="E26" s="196">
        <f>15*0.7*0.25+0.1+0.15*22</f>
        <v>6.025</v>
      </c>
      <c r="F26" s="190"/>
      <c r="G26" s="198">
        <f>ROUND(E26*F26,2)</f>
        <v>0</v>
      </c>
      <c r="H26" s="192"/>
      <c r="I26" s="193"/>
      <c r="J26" s="192"/>
      <c r="K26" s="194"/>
      <c r="L26" s="195" t="s">
        <v>261</v>
      </c>
    </row>
    <row r="27" spans="1:12" s="2" customFormat="1" ht="22.15" customHeight="1">
      <c r="A27" s="32"/>
      <c r="B27" s="33">
        <v>3</v>
      </c>
      <c r="C27" s="34" t="s">
        <v>253</v>
      </c>
      <c r="D27" s="35"/>
      <c r="E27" s="36"/>
      <c r="F27" s="37"/>
      <c r="G27" s="38">
        <f>SUBTOTAL(9,G28:G29)</f>
        <v>0</v>
      </c>
      <c r="H27" s="36"/>
      <c r="I27" s="38"/>
      <c r="J27" s="36"/>
      <c r="K27" s="38"/>
      <c r="L27" s="231"/>
    </row>
    <row r="28" spans="1:12" s="39" customFormat="1" ht="246" customHeight="1">
      <c r="A28" s="189">
        <f>MAX(A9:A24)+1</f>
        <v>14</v>
      </c>
      <c r="B28" s="197">
        <v>32711</v>
      </c>
      <c r="C28" s="182" t="s">
        <v>254</v>
      </c>
      <c r="D28" s="197" t="s">
        <v>20</v>
      </c>
      <c r="E28" s="196">
        <f>0.015*147</f>
        <v>2.205</v>
      </c>
      <c r="F28" s="190"/>
      <c r="G28" s="198">
        <f>ROUND(E28*F28,2)</f>
        <v>0</v>
      </c>
      <c r="H28" s="192"/>
      <c r="I28" s="193"/>
      <c r="J28" s="192"/>
      <c r="K28" s="194"/>
      <c r="L28" s="195" t="s">
        <v>256</v>
      </c>
    </row>
    <row r="29" spans="1:12" s="39" customFormat="1" ht="247.9" customHeight="1">
      <c r="A29" s="189">
        <f>MAX(A10:A28)+1</f>
        <v>16</v>
      </c>
      <c r="B29" s="197">
        <v>32712</v>
      </c>
      <c r="C29" s="182" t="s">
        <v>255</v>
      </c>
      <c r="D29" s="197" t="s">
        <v>20</v>
      </c>
      <c r="E29" s="196">
        <f>0.17*15</f>
        <v>2.5500000000000003</v>
      </c>
      <c r="F29" s="190"/>
      <c r="G29" s="198">
        <f>ROUND(E29*F29,2)</f>
        <v>0</v>
      </c>
      <c r="H29" s="192"/>
      <c r="I29" s="193"/>
      <c r="J29" s="192"/>
      <c r="K29" s="194"/>
      <c r="L29" s="195" t="s">
        <v>257</v>
      </c>
    </row>
    <row r="30" spans="1:12" s="2" customFormat="1" ht="25.9" customHeight="1">
      <c r="A30" s="189"/>
      <c r="B30" s="201">
        <v>5</v>
      </c>
      <c r="C30" s="202" t="s">
        <v>30</v>
      </c>
      <c r="D30" s="203"/>
      <c r="E30" s="204"/>
      <c r="F30" s="205"/>
      <c r="G30" s="206">
        <f>SUBTOTAL(9,G31:G39)</f>
        <v>0</v>
      </c>
      <c r="H30" s="204"/>
      <c r="I30" s="206"/>
      <c r="J30" s="204"/>
      <c r="K30" s="206"/>
      <c r="L30" s="207"/>
    </row>
    <row r="31" spans="1:12" s="191" customFormat="1" ht="45">
      <c r="A31" s="189">
        <f>MAX(A24:A30)+1</f>
        <v>17</v>
      </c>
      <c r="B31" s="197">
        <v>56333</v>
      </c>
      <c r="C31" s="182" t="s">
        <v>200</v>
      </c>
      <c r="D31" s="197" t="s">
        <v>15</v>
      </c>
      <c r="E31" s="196">
        <f>2*778</f>
        <v>1556</v>
      </c>
      <c r="F31" s="190"/>
      <c r="G31" s="198">
        <f aca="true" t="shared" si="9" ref="G31:G39">ROUND(E31*F31,2)</f>
        <v>0</v>
      </c>
      <c r="H31" s="192"/>
      <c r="I31" s="193">
        <f aca="true" t="shared" si="10" ref="I31:I39">ROUND(E31*H31,3)</f>
        <v>0</v>
      </c>
      <c r="J31" s="192"/>
      <c r="K31" s="194"/>
      <c r="L31" s="218" t="s">
        <v>199</v>
      </c>
    </row>
    <row r="32" spans="1:12" s="191" customFormat="1" ht="56.25">
      <c r="A32" s="189">
        <f>MAX(A31:A31)+1</f>
        <v>18</v>
      </c>
      <c r="B32" s="197">
        <v>56335</v>
      </c>
      <c r="C32" s="182" t="s">
        <v>201</v>
      </c>
      <c r="D32" s="197" t="s">
        <v>15</v>
      </c>
      <c r="E32" s="196">
        <f>E39</f>
        <v>303.19999999999993</v>
      </c>
      <c r="F32" s="190"/>
      <c r="G32" s="198">
        <f aca="true" t="shared" si="11" ref="G32:G33">ROUND(E32*F32,2)</f>
        <v>0</v>
      </c>
      <c r="H32" s="192"/>
      <c r="I32" s="193">
        <f aca="true" t="shared" si="12" ref="I32:I33">ROUND(E32*H32,3)</f>
        <v>0</v>
      </c>
      <c r="J32" s="192"/>
      <c r="K32" s="194"/>
      <c r="L32" s="218" t="s">
        <v>252</v>
      </c>
    </row>
    <row r="33" spans="1:12" s="2" customFormat="1" ht="56.25">
      <c r="A33" s="189">
        <f>MAX(A32:A32)+1</f>
        <v>19</v>
      </c>
      <c r="B33" s="197" t="s">
        <v>204</v>
      </c>
      <c r="C33" s="182" t="s">
        <v>279</v>
      </c>
      <c r="D33" s="197" t="s">
        <v>15</v>
      </c>
      <c r="E33" s="196">
        <f>778</f>
        <v>778</v>
      </c>
      <c r="F33" s="190"/>
      <c r="G33" s="198">
        <f t="shared" si="11"/>
        <v>0</v>
      </c>
      <c r="H33" s="192"/>
      <c r="I33" s="193">
        <f t="shared" si="12"/>
        <v>0</v>
      </c>
      <c r="J33" s="192"/>
      <c r="K33" s="194"/>
      <c r="L33" s="218" t="s">
        <v>203</v>
      </c>
    </row>
    <row r="34" spans="1:12" s="2" customFormat="1" ht="112.5">
      <c r="A34" s="189">
        <f aca="true" t="shared" si="13" ref="A34:A43">MAX(A32:A33)+1</f>
        <v>20</v>
      </c>
      <c r="B34" s="230" t="s">
        <v>206</v>
      </c>
      <c r="C34" s="182" t="s">
        <v>205</v>
      </c>
      <c r="D34" s="197" t="s">
        <v>15</v>
      </c>
      <c r="E34" s="196">
        <f>E33</f>
        <v>778</v>
      </c>
      <c r="F34" s="190"/>
      <c r="G34" s="198">
        <f aca="true" t="shared" si="14" ref="G34">ROUND(E34*F34,2)</f>
        <v>0</v>
      </c>
      <c r="H34" s="192"/>
      <c r="I34" s="193">
        <f aca="true" t="shared" si="15" ref="I34">ROUND(E34*H34,3)</f>
        <v>0</v>
      </c>
      <c r="J34" s="192"/>
      <c r="K34" s="194"/>
      <c r="L34" s="218" t="s">
        <v>207</v>
      </c>
    </row>
    <row r="35" spans="1:12" s="2" customFormat="1" ht="56.25">
      <c r="A35" s="189">
        <f t="shared" si="13"/>
        <v>21</v>
      </c>
      <c r="B35" s="197">
        <v>572113</v>
      </c>
      <c r="C35" s="182" t="s">
        <v>209</v>
      </c>
      <c r="D35" s="197" t="s">
        <v>15</v>
      </c>
      <c r="E35" s="196">
        <f>E34</f>
        <v>778</v>
      </c>
      <c r="F35" s="190"/>
      <c r="G35" s="198">
        <f aca="true" t="shared" si="16" ref="G35">ROUND(E35*F35,2)</f>
        <v>0</v>
      </c>
      <c r="H35" s="192"/>
      <c r="I35" s="193">
        <f aca="true" t="shared" si="17" ref="I35">ROUND(E35*H35,3)</f>
        <v>0</v>
      </c>
      <c r="J35" s="192"/>
      <c r="K35" s="194"/>
      <c r="L35" s="218" t="s">
        <v>211</v>
      </c>
    </row>
    <row r="36" spans="1:12" s="2" customFormat="1" ht="56.25">
      <c r="A36" s="189">
        <f t="shared" si="13"/>
        <v>22</v>
      </c>
      <c r="B36" s="197">
        <v>572212</v>
      </c>
      <c r="C36" s="182" t="s">
        <v>210</v>
      </c>
      <c r="D36" s="197" t="s">
        <v>15</v>
      </c>
      <c r="E36" s="196">
        <f>E35</f>
        <v>778</v>
      </c>
      <c r="F36" s="190"/>
      <c r="G36" s="198">
        <f aca="true" t="shared" si="18" ref="G36:G37">ROUND(E36*F36,2)</f>
        <v>0</v>
      </c>
      <c r="H36" s="192"/>
      <c r="I36" s="193">
        <f aca="true" t="shared" si="19" ref="I36:I37">ROUND(E36*H36,3)</f>
        <v>0</v>
      </c>
      <c r="J36" s="192"/>
      <c r="K36" s="194"/>
      <c r="L36" s="218" t="s">
        <v>211</v>
      </c>
    </row>
    <row r="37" spans="1:12" s="2" customFormat="1" ht="22.5">
      <c r="A37" s="189">
        <f>MAX(A34:A35)+1</f>
        <v>22</v>
      </c>
      <c r="B37" s="197" t="s">
        <v>276</v>
      </c>
      <c r="C37" s="182" t="s">
        <v>277</v>
      </c>
      <c r="D37" s="197" t="s">
        <v>16</v>
      </c>
      <c r="E37" s="196">
        <f>E54</f>
        <v>43</v>
      </c>
      <c r="F37" s="190"/>
      <c r="G37" s="198">
        <f t="shared" si="18"/>
        <v>0</v>
      </c>
      <c r="H37" s="192"/>
      <c r="I37" s="193">
        <f t="shared" si="19"/>
        <v>0</v>
      </c>
      <c r="J37" s="192"/>
      <c r="K37" s="194"/>
      <c r="L37" s="218" t="s">
        <v>278</v>
      </c>
    </row>
    <row r="38" spans="1:12" s="2" customFormat="1" ht="78.75">
      <c r="A38" s="189">
        <f>MAX(A35:A36)+1</f>
        <v>23</v>
      </c>
      <c r="B38" s="197">
        <v>582611</v>
      </c>
      <c r="C38" s="182" t="s">
        <v>202</v>
      </c>
      <c r="D38" s="197" t="s">
        <v>15</v>
      </c>
      <c r="E38" s="196">
        <v>5.5</v>
      </c>
      <c r="F38" s="190"/>
      <c r="G38" s="198">
        <f t="shared" si="9"/>
        <v>0</v>
      </c>
      <c r="H38" s="192"/>
      <c r="I38" s="193">
        <f t="shared" si="10"/>
        <v>0</v>
      </c>
      <c r="J38" s="192"/>
      <c r="K38" s="194"/>
      <c r="L38" s="218" t="s">
        <v>208</v>
      </c>
    </row>
    <row r="39" spans="1:12" s="2" customFormat="1" ht="191.25">
      <c r="A39" s="189">
        <f>MAX(A36:A38)+1</f>
        <v>24</v>
      </c>
      <c r="B39" s="197">
        <v>582615</v>
      </c>
      <c r="C39" s="182" t="s">
        <v>119</v>
      </c>
      <c r="D39" s="197" t="s">
        <v>15</v>
      </c>
      <c r="E39" s="196">
        <f>36.3+26.5+25.9+17+22.5+30+9.7+2.2+25+14+1.1+6.5+5+46.8+10+24.7</f>
        <v>303.19999999999993</v>
      </c>
      <c r="F39" s="190"/>
      <c r="G39" s="198">
        <f t="shared" si="9"/>
        <v>0</v>
      </c>
      <c r="H39" s="192"/>
      <c r="I39" s="193">
        <f t="shared" si="10"/>
        <v>0</v>
      </c>
      <c r="J39" s="192"/>
      <c r="K39" s="194"/>
      <c r="L39" s="195" t="s">
        <v>251</v>
      </c>
    </row>
    <row r="40" spans="1:12" s="191" customFormat="1" ht="22.9" customHeight="1">
      <c r="A40" s="189"/>
      <c r="B40" s="201">
        <v>8</v>
      </c>
      <c r="C40" s="202" t="s">
        <v>72</v>
      </c>
      <c r="D40" s="203"/>
      <c r="E40" s="204"/>
      <c r="F40" s="205"/>
      <c r="G40" s="206">
        <f>SUBTOTAL(9,G41:G43)</f>
        <v>0</v>
      </c>
      <c r="H40" s="204"/>
      <c r="I40" s="206"/>
      <c r="J40" s="204"/>
      <c r="K40" s="206"/>
      <c r="L40" s="207"/>
    </row>
    <row r="41" spans="1:12" s="191" customFormat="1" ht="98.25" customHeight="1">
      <c r="A41" s="189">
        <f t="shared" si="13"/>
        <v>25</v>
      </c>
      <c r="B41" s="197">
        <v>89712</v>
      </c>
      <c r="C41" s="182" t="s">
        <v>127</v>
      </c>
      <c r="D41" s="197" t="s">
        <v>21</v>
      </c>
      <c r="E41" s="196">
        <v>1</v>
      </c>
      <c r="F41" s="190"/>
      <c r="G41" s="198">
        <f aca="true" t="shared" si="20" ref="G41:G43">ROUND(E41*F41,2)</f>
        <v>0</v>
      </c>
      <c r="H41" s="192"/>
      <c r="I41" s="193">
        <f aca="true" t="shared" si="21" ref="I41:I43">ROUND(E41*H41,3)</f>
        <v>0</v>
      </c>
      <c r="J41" s="192"/>
      <c r="K41" s="194"/>
      <c r="L41" s="195" t="s">
        <v>128</v>
      </c>
    </row>
    <row r="42" spans="1:12" s="191" customFormat="1" ht="45">
      <c r="A42" s="189">
        <f t="shared" si="13"/>
        <v>26</v>
      </c>
      <c r="B42" s="197">
        <v>89921</v>
      </c>
      <c r="C42" s="182" t="s">
        <v>120</v>
      </c>
      <c r="D42" s="197" t="s">
        <v>21</v>
      </c>
      <c r="E42" s="196">
        <v>10</v>
      </c>
      <c r="F42" s="190"/>
      <c r="G42" s="198">
        <f t="shared" si="20"/>
        <v>0</v>
      </c>
      <c r="H42" s="192"/>
      <c r="I42" s="193">
        <f t="shared" si="21"/>
        <v>0</v>
      </c>
      <c r="J42" s="192"/>
      <c r="K42" s="194"/>
      <c r="L42" s="195" t="s">
        <v>129</v>
      </c>
    </row>
    <row r="43" spans="1:12" s="191" customFormat="1" ht="45">
      <c r="A43" s="189">
        <f t="shared" si="13"/>
        <v>27</v>
      </c>
      <c r="B43" s="197">
        <v>89922</v>
      </c>
      <c r="C43" s="182" t="s">
        <v>121</v>
      </c>
      <c r="D43" s="197" t="s">
        <v>21</v>
      </c>
      <c r="E43" s="196">
        <v>2</v>
      </c>
      <c r="F43" s="190"/>
      <c r="G43" s="198">
        <f t="shared" si="20"/>
        <v>0</v>
      </c>
      <c r="H43" s="192"/>
      <c r="I43" s="193">
        <f t="shared" si="21"/>
        <v>0</v>
      </c>
      <c r="J43" s="192"/>
      <c r="K43" s="194"/>
      <c r="L43" s="195" t="s">
        <v>130</v>
      </c>
    </row>
    <row r="44" spans="1:12" s="191" customFormat="1" ht="25.9" customHeight="1">
      <c r="A44" s="200"/>
      <c r="B44" s="201" t="s">
        <v>73</v>
      </c>
      <c r="C44" s="202" t="s">
        <v>74</v>
      </c>
      <c r="D44" s="203"/>
      <c r="E44" s="204"/>
      <c r="F44" s="205"/>
      <c r="G44" s="206">
        <f>SUBTOTAL(9,G45:G56)</f>
        <v>0</v>
      </c>
      <c r="H44" s="204"/>
      <c r="I44" s="206"/>
      <c r="J44" s="204"/>
      <c r="K44" s="206"/>
      <c r="L44" s="207"/>
    </row>
    <row r="45" spans="1:12" s="191" customFormat="1" ht="22.5">
      <c r="A45" s="189">
        <f>MAX(A43:A44)+1</f>
        <v>28</v>
      </c>
      <c r="B45" s="197">
        <v>914161</v>
      </c>
      <c r="C45" s="182" t="s">
        <v>122</v>
      </c>
      <c r="D45" s="197" t="s">
        <v>21</v>
      </c>
      <c r="E45" s="196">
        <v>14</v>
      </c>
      <c r="F45" s="190"/>
      <c r="G45" s="198">
        <f aca="true" t="shared" si="22" ref="G45:G55">ROUND(E45*F45,2)</f>
        <v>0</v>
      </c>
      <c r="H45" s="192"/>
      <c r="I45" s="193">
        <f aca="true" t="shared" si="23" ref="I45:I55">ROUND(E45*H45,3)</f>
        <v>0</v>
      </c>
      <c r="J45" s="192"/>
      <c r="K45" s="194"/>
      <c r="L45" s="195" t="s">
        <v>133</v>
      </c>
    </row>
    <row r="46" spans="1:12" s="191" customFormat="1" ht="52.15" customHeight="1">
      <c r="A46" s="189">
        <f>MAX(A45:A45)+1</f>
        <v>29</v>
      </c>
      <c r="B46" s="197" t="s">
        <v>153</v>
      </c>
      <c r="C46" s="182" t="s">
        <v>134</v>
      </c>
      <c r="D46" s="197" t="s">
        <v>21</v>
      </c>
      <c r="E46" s="196">
        <v>12</v>
      </c>
      <c r="F46" s="190"/>
      <c r="G46" s="198">
        <f t="shared" si="22"/>
        <v>0</v>
      </c>
      <c r="H46" s="192"/>
      <c r="I46" s="193">
        <f t="shared" si="23"/>
        <v>0</v>
      </c>
      <c r="J46" s="192"/>
      <c r="K46" s="194"/>
      <c r="L46" s="195" t="s">
        <v>135</v>
      </c>
    </row>
    <row r="47" spans="1:12" s="191" customFormat="1" ht="57.6" customHeight="1">
      <c r="A47" s="189">
        <f>MAX(A45:A46)+1</f>
        <v>30</v>
      </c>
      <c r="B47" s="197">
        <v>914162</v>
      </c>
      <c r="C47" s="182" t="s">
        <v>264</v>
      </c>
      <c r="D47" s="197" t="s">
        <v>21</v>
      </c>
      <c r="E47" s="196">
        <v>10</v>
      </c>
      <c r="F47" s="190"/>
      <c r="G47" s="29">
        <f t="shared" si="22"/>
        <v>0</v>
      </c>
      <c r="H47" s="192"/>
      <c r="I47" s="193">
        <f t="shared" si="23"/>
        <v>0</v>
      </c>
      <c r="J47" s="192"/>
      <c r="K47" s="194"/>
      <c r="L47" s="195" t="s">
        <v>265</v>
      </c>
    </row>
    <row r="48" spans="1:12" s="191" customFormat="1" ht="32.45" customHeight="1">
      <c r="A48" s="189">
        <f>MAX(A46:A47)+1</f>
        <v>31</v>
      </c>
      <c r="B48" s="197">
        <v>914163</v>
      </c>
      <c r="C48" s="182" t="s">
        <v>266</v>
      </c>
      <c r="D48" s="197" t="s">
        <v>21</v>
      </c>
      <c r="E48" s="196">
        <v>10</v>
      </c>
      <c r="F48" s="190"/>
      <c r="G48" s="29">
        <f t="shared" si="22"/>
        <v>0</v>
      </c>
      <c r="H48" s="192"/>
      <c r="I48" s="193">
        <f t="shared" si="23"/>
        <v>0</v>
      </c>
      <c r="J48" s="192"/>
      <c r="K48" s="194"/>
      <c r="L48" s="195" t="s">
        <v>267</v>
      </c>
    </row>
    <row r="49" spans="1:12" s="191" customFormat="1" ht="40.9" customHeight="1">
      <c r="A49" s="189">
        <f>MAX(A47:A48)+1</f>
        <v>32</v>
      </c>
      <c r="B49" s="197">
        <v>914169</v>
      </c>
      <c r="C49" s="182" t="s">
        <v>268</v>
      </c>
      <c r="D49" s="197" t="s">
        <v>269</v>
      </c>
      <c r="E49" s="196">
        <f>10*30</f>
        <v>300</v>
      </c>
      <c r="F49" s="190"/>
      <c r="G49" s="29">
        <f t="shared" si="22"/>
        <v>0</v>
      </c>
      <c r="H49" s="192"/>
      <c r="I49" s="193">
        <f t="shared" si="23"/>
        <v>0</v>
      </c>
      <c r="J49" s="192"/>
      <c r="K49" s="194"/>
      <c r="L49" s="195" t="s">
        <v>270</v>
      </c>
    </row>
    <row r="50" spans="1:12" s="191" customFormat="1" ht="60.6" customHeight="1">
      <c r="A50" s="189">
        <f>MAX(A49:A49)+1</f>
        <v>33</v>
      </c>
      <c r="B50" s="197">
        <v>914942</v>
      </c>
      <c r="C50" s="182" t="s">
        <v>271</v>
      </c>
      <c r="D50" s="197" t="s">
        <v>21</v>
      </c>
      <c r="E50" s="196">
        <v>10</v>
      </c>
      <c r="F50" s="190"/>
      <c r="G50" s="29">
        <f t="shared" si="22"/>
        <v>0</v>
      </c>
      <c r="H50" s="192"/>
      <c r="I50" s="193">
        <f t="shared" si="23"/>
        <v>0</v>
      </c>
      <c r="J50" s="192"/>
      <c r="K50" s="194"/>
      <c r="L50" s="195" t="s">
        <v>272</v>
      </c>
    </row>
    <row r="51" spans="1:12" s="191" customFormat="1" ht="60.6" customHeight="1">
      <c r="A51" s="189">
        <f>MAX(A50:A50)+1</f>
        <v>34</v>
      </c>
      <c r="B51" s="197">
        <v>914943</v>
      </c>
      <c r="C51" s="182" t="s">
        <v>273</v>
      </c>
      <c r="D51" s="197" t="s">
        <v>21</v>
      </c>
      <c r="E51" s="196">
        <v>10</v>
      </c>
      <c r="F51" s="190"/>
      <c r="G51" s="29">
        <f t="shared" si="22"/>
        <v>0</v>
      </c>
      <c r="H51" s="192"/>
      <c r="I51" s="193">
        <f t="shared" si="23"/>
        <v>0</v>
      </c>
      <c r="J51" s="192"/>
      <c r="K51" s="194"/>
      <c r="L51" s="195" t="s">
        <v>267</v>
      </c>
    </row>
    <row r="52" spans="1:12" s="191" customFormat="1" ht="60.6" customHeight="1">
      <c r="A52" s="189">
        <f>MAX(A51:A51)+1</f>
        <v>35</v>
      </c>
      <c r="B52" s="197">
        <v>914949</v>
      </c>
      <c r="C52" s="182" t="s">
        <v>274</v>
      </c>
      <c r="D52" s="197" t="s">
        <v>269</v>
      </c>
      <c r="E52" s="196">
        <f>10*30</f>
        <v>300</v>
      </c>
      <c r="F52" s="190"/>
      <c r="G52" s="29">
        <f t="shared" si="22"/>
        <v>0</v>
      </c>
      <c r="H52" s="192"/>
      <c r="I52" s="193">
        <f t="shared" si="23"/>
        <v>0</v>
      </c>
      <c r="J52" s="192"/>
      <c r="K52" s="194"/>
      <c r="L52" s="195" t="s">
        <v>267</v>
      </c>
    </row>
    <row r="53" spans="1:12" s="191" customFormat="1" ht="67.5">
      <c r="A53" s="189">
        <f>MAX(A46:A46)+1</f>
        <v>30</v>
      </c>
      <c r="B53" s="197">
        <v>917223</v>
      </c>
      <c r="C53" s="182" t="s">
        <v>124</v>
      </c>
      <c r="D53" s="197" t="s">
        <v>16</v>
      </c>
      <c r="E53" s="196">
        <f>42+126+173+47+2*6.7+2*6.5+2*4.8+2*4.7+2*3+3.3+18.5+2+1.5+2*3.5+1+1+2*0.5+1.5+0.75+2*2+2*6+2*4.2</f>
        <v>501.34999999999997</v>
      </c>
      <c r="F53" s="190"/>
      <c r="G53" s="198">
        <f aca="true" t="shared" si="24" ref="G53">ROUND(E53*F53,2)</f>
        <v>0</v>
      </c>
      <c r="H53" s="192"/>
      <c r="I53" s="193">
        <f aca="true" t="shared" si="25" ref="I53">ROUND(E53*H53,3)</f>
        <v>0</v>
      </c>
      <c r="J53" s="192"/>
      <c r="K53" s="194"/>
      <c r="L53" s="195" t="s">
        <v>275</v>
      </c>
    </row>
    <row r="54" spans="1:12" s="191" customFormat="1" ht="22.5">
      <c r="A54" s="189">
        <f aca="true" t="shared" si="26" ref="A54">MAX(A53:A53)+1</f>
        <v>31</v>
      </c>
      <c r="B54" s="197">
        <v>919122</v>
      </c>
      <c r="C54" s="182" t="s">
        <v>123</v>
      </c>
      <c r="D54" s="197" t="s">
        <v>16</v>
      </c>
      <c r="E54" s="196">
        <f>15+15+13</f>
        <v>43</v>
      </c>
      <c r="F54" s="190"/>
      <c r="G54" s="198">
        <f t="shared" si="22"/>
        <v>0</v>
      </c>
      <c r="H54" s="192"/>
      <c r="I54" s="193">
        <f t="shared" si="23"/>
        <v>0</v>
      </c>
      <c r="J54" s="192"/>
      <c r="K54" s="194"/>
      <c r="L54" s="195" t="s">
        <v>131</v>
      </c>
    </row>
    <row r="55" spans="1:12" s="191" customFormat="1" ht="67.5">
      <c r="A55" s="189">
        <f>MAX(A53:A53)+1</f>
        <v>31</v>
      </c>
      <c r="B55" s="197">
        <v>966158</v>
      </c>
      <c r="C55" s="182" t="s">
        <v>262</v>
      </c>
      <c r="D55" s="197" t="s">
        <v>20</v>
      </c>
      <c r="E55" s="196">
        <v>8</v>
      </c>
      <c r="F55" s="190"/>
      <c r="G55" s="198">
        <f t="shared" si="22"/>
        <v>0</v>
      </c>
      <c r="H55" s="192"/>
      <c r="I55" s="193">
        <f t="shared" si="23"/>
        <v>0</v>
      </c>
      <c r="J55" s="192"/>
      <c r="K55" s="194"/>
      <c r="L55" s="218" t="s">
        <v>263</v>
      </c>
    </row>
    <row r="56" spans="1:12" s="191" customFormat="1" ht="22.5">
      <c r="A56" s="189">
        <f>MAX(A54:A54)+1</f>
        <v>32</v>
      </c>
      <c r="B56" s="197">
        <v>96687</v>
      </c>
      <c r="C56" s="182" t="s">
        <v>132</v>
      </c>
      <c r="D56" s="197" t="s">
        <v>21</v>
      </c>
      <c r="E56" s="196">
        <v>1</v>
      </c>
      <c r="F56" s="190"/>
      <c r="G56" s="198">
        <f aca="true" t="shared" si="27" ref="G56">ROUND(E56*F56,2)</f>
        <v>0</v>
      </c>
      <c r="H56" s="192"/>
      <c r="I56" s="193">
        <f aca="true" t="shared" si="28" ref="I56">ROUND(E56*H56,3)</f>
        <v>0</v>
      </c>
      <c r="J56" s="192"/>
      <c r="K56" s="194"/>
      <c r="L56" s="195" t="s">
        <v>145</v>
      </c>
    </row>
    <row r="57" spans="1:12" s="56" customFormat="1" ht="11.25">
      <c r="A57" s="43"/>
      <c r="B57" s="44"/>
      <c r="C57" s="44"/>
      <c r="D57" s="45"/>
      <c r="E57" s="43"/>
      <c r="F57" s="43"/>
      <c r="G57" s="46"/>
      <c r="H57" s="47"/>
      <c r="I57" s="48"/>
      <c r="J57" s="46"/>
      <c r="K57" s="48"/>
      <c r="L57" s="46"/>
    </row>
    <row r="58" spans="1:8" s="56" customFormat="1" ht="12">
      <c r="A58" s="49"/>
      <c r="B58" s="50"/>
      <c r="C58" s="51" t="s">
        <v>24</v>
      </c>
      <c r="D58" s="52"/>
      <c r="E58" s="53"/>
      <c r="F58" s="54"/>
      <c r="G58" s="54"/>
      <c r="H58" s="55"/>
    </row>
    <row r="59" spans="1:8" s="56" customFormat="1" ht="12">
      <c r="A59" s="49"/>
      <c r="B59" s="50"/>
      <c r="C59" s="51" t="s">
        <v>25</v>
      </c>
      <c r="D59" s="52"/>
      <c r="E59" s="53"/>
      <c r="F59" s="54"/>
      <c r="G59" s="54"/>
      <c r="H59" s="55"/>
    </row>
    <row r="60" spans="1:8" s="56" customFormat="1" ht="12">
      <c r="A60" s="49"/>
      <c r="B60" s="50"/>
      <c r="C60" s="51" t="s">
        <v>65</v>
      </c>
      <c r="D60" s="52"/>
      <c r="E60" s="53"/>
      <c r="F60" s="54"/>
      <c r="G60" s="54"/>
      <c r="H60" s="55"/>
    </row>
    <row r="61" spans="1:12" s="57" customFormat="1" ht="12.75">
      <c r="A61" s="49"/>
      <c r="B61" s="50"/>
      <c r="C61" s="51" t="s">
        <v>26</v>
      </c>
      <c r="D61" s="52"/>
      <c r="E61" s="53"/>
      <c r="F61" s="54"/>
      <c r="G61" s="54"/>
      <c r="H61" s="55"/>
      <c r="I61" s="56"/>
      <c r="J61" s="56"/>
      <c r="K61" s="56"/>
      <c r="L61" s="56"/>
    </row>
    <row r="62" spans="1:12" s="61" customFormat="1" ht="29.25" customHeight="1">
      <c r="A62" s="57"/>
      <c r="B62" s="57"/>
      <c r="C62" s="57"/>
      <c r="D62" s="57"/>
      <c r="E62" s="57"/>
      <c r="F62" s="57"/>
      <c r="G62" s="58"/>
      <c r="H62" s="57"/>
      <c r="I62" s="59"/>
      <c r="J62" s="59"/>
      <c r="K62" s="59"/>
      <c r="L62" s="59"/>
    </row>
    <row r="63" spans="1:12" ht="24.6" customHeight="1">
      <c r="A63" s="244" t="s">
        <v>27</v>
      </c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</row>
  </sheetData>
  <mergeCells count="1">
    <mergeCell ref="A63:L63"/>
  </mergeCells>
  <conditionalFormatting sqref="F31:G31 F22:G22 F11:G11 F38:G39">
    <cfRule type="cellIs" priority="215" dxfId="0" operator="equal" stopIfTrue="1">
      <formula>0</formula>
    </cfRule>
  </conditionalFormatting>
  <conditionalFormatting sqref="F45:G45 F54:G54 F41:G43">
    <cfRule type="cellIs" priority="214" dxfId="0" operator="equal" stopIfTrue="1">
      <formula>0</formula>
    </cfRule>
  </conditionalFormatting>
  <conditionalFormatting sqref="F31">
    <cfRule type="cellIs" priority="209" dxfId="0" operator="equal" stopIfTrue="1">
      <formula>0</formula>
    </cfRule>
  </conditionalFormatting>
  <conditionalFormatting sqref="F41:F43">
    <cfRule type="cellIs" priority="208" dxfId="0" operator="equal" stopIfTrue="1">
      <formula>0</formula>
    </cfRule>
  </conditionalFormatting>
  <conditionalFormatting sqref="F45 F54">
    <cfRule type="cellIs" priority="207" dxfId="0" operator="equal" stopIfTrue="1">
      <formula>0</formula>
    </cfRule>
  </conditionalFormatting>
  <conditionalFormatting sqref="G31">
    <cfRule type="cellIs" priority="196" dxfId="0" operator="equal" stopIfTrue="1">
      <formula>0</formula>
    </cfRule>
  </conditionalFormatting>
  <conditionalFormatting sqref="G41:G43">
    <cfRule type="cellIs" priority="195" dxfId="0" operator="equal" stopIfTrue="1">
      <formula>0</formula>
    </cfRule>
  </conditionalFormatting>
  <conditionalFormatting sqref="G45 G54">
    <cfRule type="cellIs" priority="194" dxfId="0" operator="equal" stopIfTrue="1">
      <formula>0</formula>
    </cfRule>
  </conditionalFormatting>
  <conditionalFormatting sqref="G21">
    <cfRule type="cellIs" priority="141" dxfId="0" operator="equal" stopIfTrue="1">
      <formula>0</formula>
    </cfRule>
  </conditionalFormatting>
  <conditionalFormatting sqref="G21">
    <cfRule type="cellIs" priority="140" dxfId="0" operator="equal" stopIfTrue="1">
      <formula>0</formula>
    </cfRule>
  </conditionalFormatting>
  <conditionalFormatting sqref="F21">
    <cfRule type="cellIs" priority="143" dxfId="0" operator="equal" stopIfTrue="1">
      <formula>0</formula>
    </cfRule>
  </conditionalFormatting>
  <conditionalFormatting sqref="F16:G20">
    <cfRule type="cellIs" priority="139" dxfId="0" operator="equal" stopIfTrue="1">
      <formula>0</formula>
    </cfRule>
  </conditionalFormatting>
  <conditionalFormatting sqref="F21">
    <cfRule type="cellIs" priority="142" dxfId="0" operator="equal" stopIfTrue="1">
      <formula>0</formula>
    </cfRule>
  </conditionalFormatting>
  <conditionalFormatting sqref="F24:G24">
    <cfRule type="cellIs" priority="136" dxfId="0" operator="equal" stopIfTrue="1">
      <formula>0</formula>
    </cfRule>
  </conditionalFormatting>
  <conditionalFormatting sqref="G53">
    <cfRule type="cellIs" priority="120" dxfId="0" operator="equal" stopIfTrue="1">
      <formula>0</formula>
    </cfRule>
  </conditionalFormatting>
  <conditionalFormatting sqref="G53">
    <cfRule type="cellIs" priority="119" dxfId="0" operator="equal" stopIfTrue="1">
      <formula>0</formula>
    </cfRule>
  </conditionalFormatting>
  <conditionalFormatting sqref="F53">
    <cfRule type="cellIs" priority="118" dxfId="0" operator="equal" stopIfTrue="1">
      <formula>0</formula>
    </cfRule>
  </conditionalFormatting>
  <conditionalFormatting sqref="F53">
    <cfRule type="cellIs" priority="117" dxfId="0" operator="equal" stopIfTrue="1">
      <formula>0</formula>
    </cfRule>
  </conditionalFormatting>
  <conditionalFormatting sqref="F15:G15">
    <cfRule type="cellIs" priority="108" dxfId="0" operator="equal" stopIfTrue="1">
      <formula>0</formula>
    </cfRule>
  </conditionalFormatting>
  <conditionalFormatting sqref="G56">
    <cfRule type="cellIs" priority="90" dxfId="0" operator="equal" stopIfTrue="1">
      <formula>0</formula>
    </cfRule>
  </conditionalFormatting>
  <conditionalFormatting sqref="G56">
    <cfRule type="cellIs" priority="89" dxfId="0" operator="equal" stopIfTrue="1">
      <formula>0</formula>
    </cfRule>
  </conditionalFormatting>
  <conditionalFormatting sqref="F56">
    <cfRule type="cellIs" priority="88" dxfId="0" operator="equal" stopIfTrue="1">
      <formula>0</formula>
    </cfRule>
  </conditionalFormatting>
  <conditionalFormatting sqref="F56">
    <cfRule type="cellIs" priority="87" dxfId="0" operator="equal" stopIfTrue="1">
      <formula>0</formula>
    </cfRule>
  </conditionalFormatting>
  <conditionalFormatting sqref="G46">
    <cfRule type="cellIs" priority="78" dxfId="0" operator="equal" stopIfTrue="1">
      <formula>0</formula>
    </cfRule>
  </conditionalFormatting>
  <conditionalFormatting sqref="G46">
    <cfRule type="cellIs" priority="77" dxfId="0" operator="equal" stopIfTrue="1">
      <formula>0</formula>
    </cfRule>
  </conditionalFormatting>
  <conditionalFormatting sqref="F46">
    <cfRule type="cellIs" priority="76" dxfId="0" operator="equal" stopIfTrue="1">
      <formula>0</formula>
    </cfRule>
  </conditionalFormatting>
  <conditionalFormatting sqref="F46">
    <cfRule type="cellIs" priority="75" dxfId="0" operator="equal" stopIfTrue="1">
      <formula>0</formula>
    </cfRule>
  </conditionalFormatting>
  <conditionalFormatting sqref="F12:G12">
    <cfRule type="cellIs" priority="50" dxfId="0" operator="equal" stopIfTrue="1">
      <formula>0</formula>
    </cfRule>
  </conditionalFormatting>
  <conditionalFormatting sqref="F32:G32">
    <cfRule type="cellIs" priority="46" dxfId="0" operator="equal" stopIfTrue="1">
      <formula>0</formula>
    </cfRule>
  </conditionalFormatting>
  <conditionalFormatting sqref="F32">
    <cfRule type="cellIs" priority="45" dxfId="0" operator="equal" stopIfTrue="1">
      <formula>0</formula>
    </cfRule>
  </conditionalFormatting>
  <conditionalFormatting sqref="G32">
    <cfRule type="cellIs" priority="44" dxfId="0" operator="equal" stopIfTrue="1">
      <formula>0</formula>
    </cfRule>
  </conditionalFormatting>
  <conditionalFormatting sqref="F33:G33">
    <cfRule type="cellIs" priority="36" dxfId="0" operator="equal" stopIfTrue="1">
      <formula>0</formula>
    </cfRule>
  </conditionalFormatting>
  <conditionalFormatting sqref="F34:G34">
    <cfRule type="cellIs" priority="35" dxfId="0" operator="equal" stopIfTrue="1">
      <formula>0</formula>
    </cfRule>
  </conditionalFormatting>
  <conditionalFormatting sqref="F35:G35">
    <cfRule type="cellIs" priority="34" dxfId="0" operator="equal" stopIfTrue="1">
      <formula>0</formula>
    </cfRule>
  </conditionalFormatting>
  <conditionalFormatting sqref="F36:G36">
    <cfRule type="cellIs" priority="33" dxfId="0" operator="equal" stopIfTrue="1">
      <formula>0</formula>
    </cfRule>
  </conditionalFormatting>
  <conditionalFormatting sqref="F14:G14">
    <cfRule type="cellIs" priority="28" dxfId="0" operator="equal" stopIfTrue="1">
      <formula>0</formula>
    </cfRule>
  </conditionalFormatting>
  <conditionalFormatting sqref="F13:G13">
    <cfRule type="cellIs" priority="27" dxfId="0" operator="equal" stopIfTrue="1">
      <formula>0</formula>
    </cfRule>
  </conditionalFormatting>
  <conditionalFormatting sqref="F29:G29">
    <cfRule type="cellIs" priority="26" dxfId="0" operator="equal" stopIfTrue="1">
      <formula>0</formula>
    </cfRule>
  </conditionalFormatting>
  <conditionalFormatting sqref="F28:G28">
    <cfRule type="cellIs" priority="25" dxfId="0" operator="equal" stopIfTrue="1">
      <formula>0</formula>
    </cfRule>
  </conditionalFormatting>
  <conditionalFormatting sqref="F25:G25">
    <cfRule type="cellIs" priority="24" dxfId="0" operator="equal" stopIfTrue="1">
      <formula>0</formula>
    </cfRule>
  </conditionalFormatting>
  <conditionalFormatting sqref="F26:G26">
    <cfRule type="cellIs" priority="23" dxfId="0" operator="equal" stopIfTrue="1">
      <formula>0</formula>
    </cfRule>
  </conditionalFormatting>
  <conditionalFormatting sqref="G55">
    <cfRule type="cellIs" priority="22" dxfId="0" operator="equal" stopIfTrue="1">
      <formula>0</formula>
    </cfRule>
  </conditionalFormatting>
  <conditionalFormatting sqref="G55">
    <cfRule type="cellIs" priority="21" dxfId="0" operator="equal" stopIfTrue="1">
      <formula>0</formula>
    </cfRule>
  </conditionalFormatting>
  <conditionalFormatting sqref="F55">
    <cfRule type="cellIs" priority="20" dxfId="0" operator="equal" stopIfTrue="1">
      <formula>0</formula>
    </cfRule>
  </conditionalFormatting>
  <conditionalFormatting sqref="F55">
    <cfRule type="cellIs" priority="19" dxfId="0" operator="equal" stopIfTrue="1">
      <formula>0</formula>
    </cfRule>
  </conditionalFormatting>
  <conditionalFormatting sqref="F47">
    <cfRule type="cellIs" priority="18" dxfId="0" operator="equal" stopIfTrue="1">
      <formula>0</formula>
    </cfRule>
  </conditionalFormatting>
  <conditionalFormatting sqref="F47">
    <cfRule type="cellIs" priority="17" dxfId="0" operator="equal" stopIfTrue="1">
      <formula>0</formula>
    </cfRule>
  </conditionalFormatting>
  <conditionalFormatting sqref="F48">
    <cfRule type="cellIs" priority="16" dxfId="0" operator="equal" stopIfTrue="1">
      <formula>0</formula>
    </cfRule>
  </conditionalFormatting>
  <conditionalFormatting sqref="F48">
    <cfRule type="cellIs" priority="15" dxfId="0" operator="equal" stopIfTrue="1">
      <formula>0</formula>
    </cfRule>
  </conditionalFormatting>
  <conditionalFormatting sqref="G47:G48">
    <cfRule type="cellIs" priority="14" dxfId="0" operator="equal" stopIfTrue="1">
      <formula>0</formula>
    </cfRule>
  </conditionalFormatting>
  <conditionalFormatting sqref="F49">
    <cfRule type="cellIs" priority="13" dxfId="0" operator="equal" stopIfTrue="1">
      <formula>0</formula>
    </cfRule>
  </conditionalFormatting>
  <conditionalFormatting sqref="F49">
    <cfRule type="cellIs" priority="12" dxfId="0" operator="equal" stopIfTrue="1">
      <formula>0</formula>
    </cfRule>
  </conditionalFormatting>
  <conditionalFormatting sqref="G49">
    <cfRule type="cellIs" priority="11" dxfId="0" operator="equal" stopIfTrue="1">
      <formula>0</formula>
    </cfRule>
  </conditionalFormatting>
  <conditionalFormatting sqref="F50">
    <cfRule type="cellIs" priority="10" dxfId="0" operator="equal" stopIfTrue="1">
      <formula>0</formula>
    </cfRule>
  </conditionalFormatting>
  <conditionalFormatting sqref="F50">
    <cfRule type="cellIs" priority="9" dxfId="0" operator="equal" stopIfTrue="1">
      <formula>0</formula>
    </cfRule>
  </conditionalFormatting>
  <conditionalFormatting sqref="G50">
    <cfRule type="cellIs" priority="8" dxfId="0" operator="equal" stopIfTrue="1">
      <formula>0</formula>
    </cfRule>
  </conditionalFormatting>
  <conditionalFormatting sqref="F51">
    <cfRule type="cellIs" priority="7" dxfId="0" operator="equal" stopIfTrue="1">
      <formula>0</formula>
    </cfRule>
  </conditionalFormatting>
  <conditionalFormatting sqref="F51">
    <cfRule type="cellIs" priority="6" dxfId="0" operator="equal" stopIfTrue="1">
      <formula>0</formula>
    </cfRule>
  </conditionalFormatting>
  <conditionalFormatting sqref="G51">
    <cfRule type="cellIs" priority="5" dxfId="0" operator="equal" stopIfTrue="1">
      <formula>0</formula>
    </cfRule>
  </conditionalFormatting>
  <conditionalFormatting sqref="F52">
    <cfRule type="cellIs" priority="4" dxfId="0" operator="equal" stopIfTrue="1">
      <formula>0</formula>
    </cfRule>
  </conditionalFormatting>
  <conditionalFormatting sqref="F52">
    <cfRule type="cellIs" priority="3" dxfId="0" operator="equal" stopIfTrue="1">
      <formula>0</formula>
    </cfRule>
  </conditionalFormatting>
  <conditionalFormatting sqref="G52">
    <cfRule type="cellIs" priority="2" dxfId="0" operator="equal" stopIfTrue="1">
      <formula>0</formula>
    </cfRule>
  </conditionalFormatting>
  <conditionalFormatting sqref="F37:G37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56" r:id="rId1"/>
  <headerFooter alignWithMargins="0">
    <oddFooter>&amp;RStrana 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showGridLines="0" showZeros="0" view="pageBreakPreview" zoomScaleSheetLayoutView="100" workbookViewId="0" topLeftCell="A1">
      <selection activeCell="F11" sqref="F11:F102"/>
    </sheetView>
  </sheetViews>
  <sheetFormatPr defaultColWidth="10.5" defaultRowHeight="10.5"/>
  <cols>
    <col min="1" max="1" width="4.16015625" style="3" customWidth="1"/>
    <col min="2" max="2" width="16" style="4" customWidth="1"/>
    <col min="3" max="3" width="56" style="4" customWidth="1"/>
    <col min="4" max="4" width="5.16015625" style="5" customWidth="1"/>
    <col min="5" max="5" width="13.5" style="6" customWidth="1"/>
    <col min="6" max="6" width="12.83203125" style="7" customWidth="1"/>
    <col min="7" max="7" width="14" style="7" customWidth="1"/>
    <col min="8" max="11" width="13.83203125" style="6" hidden="1" customWidth="1"/>
    <col min="12" max="12" width="15.16015625" style="6" customWidth="1"/>
    <col min="13" max="16384" width="10.5" style="1" customWidth="1"/>
  </cols>
  <sheetData>
    <row r="1" spans="1:12" s="2" customFormat="1" ht="18">
      <c r="A1" s="8" t="s">
        <v>28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212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 t="s">
        <v>108</v>
      </c>
      <c r="D3" s="10"/>
      <c r="E3" s="9" t="s">
        <v>11</v>
      </c>
      <c r="F3" s="11"/>
      <c r="G3" s="9"/>
      <c r="H3" s="11"/>
      <c r="I3" s="9"/>
      <c r="J3" s="11"/>
      <c r="K3" s="9"/>
      <c r="L3" s="9"/>
    </row>
    <row r="4" spans="1:12" s="2" customFormat="1" ht="11.25">
      <c r="A4" s="9" t="s">
        <v>0</v>
      </c>
      <c r="B4" s="9"/>
      <c r="C4" s="11"/>
      <c r="D4" s="10"/>
      <c r="E4" s="9" t="s">
        <v>1</v>
      </c>
      <c r="F4" s="11"/>
      <c r="G4" s="9"/>
      <c r="H4" s="11"/>
      <c r="I4" s="9"/>
      <c r="J4" s="11">
        <v>0</v>
      </c>
      <c r="K4" s="9"/>
      <c r="L4" s="9"/>
    </row>
    <row r="5" spans="1:12" s="2" customFormat="1" ht="11.25">
      <c r="A5" s="18" t="s">
        <v>18</v>
      </c>
      <c r="B5" s="19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5" t="s">
        <v>2</v>
      </c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10</v>
      </c>
      <c r="I6" s="16" t="s">
        <v>17</v>
      </c>
      <c r="J6" s="16" t="s">
        <v>22</v>
      </c>
      <c r="K6" s="16" t="s">
        <v>23</v>
      </c>
      <c r="L6" s="16" t="s">
        <v>71</v>
      </c>
    </row>
    <row r="7" spans="1:12" s="2" customFormat="1" ht="11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</row>
    <row r="8" spans="1:12" s="2" customFormat="1" ht="10.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4" customFormat="1" ht="11.25">
      <c r="A9" s="20"/>
      <c r="B9" s="21"/>
      <c r="C9" s="21" t="s">
        <v>9</v>
      </c>
      <c r="D9" s="22"/>
      <c r="E9" s="23"/>
      <c r="F9" s="25"/>
      <c r="G9" s="183">
        <f>SUBTOTAL(9,G10:G102)</f>
        <v>0</v>
      </c>
      <c r="H9" s="24"/>
      <c r="I9" s="42"/>
      <c r="J9" s="42"/>
      <c r="K9" s="42"/>
      <c r="L9" s="24"/>
    </row>
    <row r="10" spans="1:12" s="39" customFormat="1" ht="21.75" customHeight="1">
      <c r="A10" s="32"/>
      <c r="B10" s="33"/>
      <c r="C10" s="34" t="s">
        <v>75</v>
      </c>
      <c r="D10" s="35"/>
      <c r="E10" s="36"/>
      <c r="F10" s="37"/>
      <c r="G10" s="38">
        <f>SUBTOTAL(9,G11:G13)</f>
        <v>0</v>
      </c>
      <c r="H10" s="36"/>
      <c r="I10" s="38"/>
      <c r="J10" s="36"/>
      <c r="K10" s="38"/>
      <c r="L10" s="38"/>
    </row>
    <row r="11" spans="1:12" s="2" customFormat="1" ht="11.25">
      <c r="A11" s="189">
        <v>1</v>
      </c>
      <c r="B11" s="27">
        <v>560057</v>
      </c>
      <c r="C11" s="182" t="s">
        <v>214</v>
      </c>
      <c r="D11" s="189" t="s">
        <v>29</v>
      </c>
      <c r="E11" s="28">
        <v>6</v>
      </c>
      <c r="F11" s="41"/>
      <c r="G11" s="29">
        <f>E11*F11</f>
        <v>0</v>
      </c>
      <c r="H11" s="30"/>
      <c r="I11" s="40"/>
      <c r="J11" s="30"/>
      <c r="K11" s="31"/>
      <c r="L11" s="184"/>
    </row>
    <row r="12" spans="1:12" s="2" customFormat="1" ht="11.25">
      <c r="A12" s="189">
        <v>2</v>
      </c>
      <c r="B12" s="27">
        <v>900107</v>
      </c>
      <c r="C12" s="182" t="s">
        <v>215</v>
      </c>
      <c r="D12" s="189" t="s">
        <v>29</v>
      </c>
      <c r="E12" s="28">
        <v>6</v>
      </c>
      <c r="F12" s="41"/>
      <c r="G12" s="29">
        <f aca="true" t="shared" si="0" ref="G12:G75">E12*F12</f>
        <v>0</v>
      </c>
      <c r="H12" s="30"/>
      <c r="I12" s="40"/>
      <c r="J12" s="30"/>
      <c r="K12" s="31"/>
      <c r="L12" s="184"/>
    </row>
    <row r="13" spans="1:12" s="2" customFormat="1" ht="11.25">
      <c r="A13" s="189">
        <v>3</v>
      </c>
      <c r="B13" s="27">
        <v>721133</v>
      </c>
      <c r="C13" s="182" t="s">
        <v>216</v>
      </c>
      <c r="D13" s="189" t="s">
        <v>29</v>
      </c>
      <c r="E13" s="28">
        <v>1</v>
      </c>
      <c r="F13" s="41"/>
      <c r="G13" s="29">
        <f t="shared" si="0"/>
        <v>0</v>
      </c>
      <c r="H13" s="30"/>
      <c r="I13" s="40"/>
      <c r="J13" s="30"/>
      <c r="K13" s="31"/>
      <c r="L13" s="184"/>
    </row>
    <row r="14" spans="1:12" s="39" customFormat="1" ht="21.75" customHeight="1">
      <c r="A14" s="32"/>
      <c r="B14" s="27"/>
      <c r="C14" s="185" t="s">
        <v>76</v>
      </c>
      <c r="D14" s="35"/>
      <c r="E14" s="36"/>
      <c r="F14" s="37"/>
      <c r="G14" s="38">
        <f>SUBTOTAL(9,G15:G26)</f>
        <v>0</v>
      </c>
      <c r="H14" s="36"/>
      <c r="I14" s="38"/>
      <c r="J14" s="36"/>
      <c r="K14" s="38"/>
      <c r="L14" s="38"/>
    </row>
    <row r="15" spans="1:12" s="2" customFormat="1" ht="11.25">
      <c r="A15" s="189">
        <f>MAX(A13:A14)+1</f>
        <v>4</v>
      </c>
      <c r="B15" s="27">
        <v>900077</v>
      </c>
      <c r="C15" s="182" t="s">
        <v>217</v>
      </c>
      <c r="D15" s="189" t="s">
        <v>29</v>
      </c>
      <c r="E15" s="28">
        <v>6</v>
      </c>
      <c r="F15" s="41"/>
      <c r="G15" s="29">
        <f t="shared" si="0"/>
        <v>0</v>
      </c>
      <c r="H15" s="30"/>
      <c r="I15" s="40"/>
      <c r="J15" s="30"/>
      <c r="K15" s="31"/>
      <c r="L15" s="184"/>
    </row>
    <row r="16" spans="1:12" s="2" customFormat="1" ht="11.25">
      <c r="A16" s="189">
        <f aca="true" t="shared" si="1" ref="A16:A26">MAX(A14:A15)+1</f>
        <v>5</v>
      </c>
      <c r="B16" s="27">
        <v>900078</v>
      </c>
      <c r="C16" s="182" t="s">
        <v>218</v>
      </c>
      <c r="D16" s="189" t="s">
        <v>29</v>
      </c>
      <c r="E16" s="28">
        <v>6</v>
      </c>
      <c r="F16" s="41"/>
      <c r="G16" s="29">
        <f t="shared" si="0"/>
        <v>0</v>
      </c>
      <c r="H16" s="30"/>
      <c r="I16" s="40"/>
      <c r="J16" s="30"/>
      <c r="K16" s="31"/>
      <c r="L16" s="184"/>
    </row>
    <row r="17" spans="1:12" s="2" customFormat="1" ht="11.25">
      <c r="A17" s="189">
        <f t="shared" si="1"/>
        <v>6</v>
      </c>
      <c r="B17" s="27">
        <v>900079</v>
      </c>
      <c r="C17" s="182" t="s">
        <v>219</v>
      </c>
      <c r="D17" s="189" t="s">
        <v>29</v>
      </c>
      <c r="E17" s="28">
        <v>6</v>
      </c>
      <c r="F17" s="41"/>
      <c r="G17" s="29">
        <f t="shared" si="0"/>
        <v>0</v>
      </c>
      <c r="H17" s="30"/>
      <c r="I17" s="40"/>
      <c r="J17" s="30"/>
      <c r="K17" s="31"/>
      <c r="L17" s="184"/>
    </row>
    <row r="18" spans="1:12" s="2" customFormat="1" ht="11.25">
      <c r="A18" s="189">
        <f t="shared" si="1"/>
        <v>7</v>
      </c>
      <c r="B18" s="27">
        <v>900102</v>
      </c>
      <c r="C18" s="182" t="s">
        <v>182</v>
      </c>
      <c r="D18" s="189" t="s">
        <v>29</v>
      </c>
      <c r="E18" s="28">
        <v>6</v>
      </c>
      <c r="F18" s="41"/>
      <c r="G18" s="29">
        <f t="shared" si="0"/>
        <v>0</v>
      </c>
      <c r="H18" s="30"/>
      <c r="I18" s="40"/>
      <c r="J18" s="30"/>
      <c r="K18" s="31"/>
      <c r="L18" s="184"/>
    </row>
    <row r="19" spans="1:12" s="2" customFormat="1" ht="11.25">
      <c r="A19" s="189">
        <f t="shared" si="1"/>
        <v>8</v>
      </c>
      <c r="B19" s="27">
        <v>431152</v>
      </c>
      <c r="C19" s="182" t="s">
        <v>181</v>
      </c>
      <c r="D19" s="189" t="s">
        <v>29</v>
      </c>
      <c r="E19" s="28">
        <v>6</v>
      </c>
      <c r="F19" s="41"/>
      <c r="G19" s="29">
        <f t="shared" si="0"/>
        <v>0</v>
      </c>
      <c r="H19" s="30"/>
      <c r="I19" s="40"/>
      <c r="J19" s="30"/>
      <c r="K19" s="31"/>
      <c r="L19" s="184"/>
    </row>
    <row r="20" spans="1:12" s="2" customFormat="1" ht="11.25">
      <c r="A20" s="189">
        <f t="shared" si="1"/>
        <v>9</v>
      </c>
      <c r="B20" s="27">
        <v>431162</v>
      </c>
      <c r="C20" s="182" t="s">
        <v>220</v>
      </c>
      <c r="D20" s="189" t="s">
        <v>29</v>
      </c>
      <c r="E20" s="28">
        <v>6</v>
      </c>
      <c r="F20" s="41"/>
      <c r="G20" s="29">
        <f t="shared" si="0"/>
        <v>0</v>
      </c>
      <c r="H20" s="30"/>
      <c r="I20" s="40"/>
      <c r="J20" s="30"/>
      <c r="K20" s="31"/>
      <c r="L20" s="184"/>
    </row>
    <row r="21" spans="1:12" s="2" customFormat="1" ht="11.25">
      <c r="A21" s="189">
        <f t="shared" si="1"/>
        <v>10</v>
      </c>
      <c r="B21" s="27">
        <v>322134</v>
      </c>
      <c r="C21" s="182" t="s">
        <v>221</v>
      </c>
      <c r="D21" s="189" t="s">
        <v>16</v>
      </c>
      <c r="E21" s="28">
        <v>4</v>
      </c>
      <c r="F21" s="41"/>
      <c r="G21" s="29">
        <f t="shared" si="0"/>
        <v>0</v>
      </c>
      <c r="H21" s="30"/>
      <c r="I21" s="40"/>
      <c r="J21" s="30"/>
      <c r="K21" s="31"/>
      <c r="L21" s="184"/>
    </row>
    <row r="22" spans="1:12" s="2" customFormat="1" ht="11.25">
      <c r="A22" s="189">
        <f t="shared" si="1"/>
        <v>11</v>
      </c>
      <c r="B22" s="27">
        <v>101210</v>
      </c>
      <c r="C22" s="182" t="s">
        <v>183</v>
      </c>
      <c r="D22" s="189" t="s">
        <v>16</v>
      </c>
      <c r="E22" s="28">
        <v>218</v>
      </c>
      <c r="F22" s="41"/>
      <c r="G22" s="29">
        <f t="shared" si="0"/>
        <v>0</v>
      </c>
      <c r="H22" s="30"/>
      <c r="I22" s="40"/>
      <c r="J22" s="30"/>
      <c r="K22" s="31"/>
      <c r="L22" s="184"/>
    </row>
    <row r="23" spans="1:12" s="2" customFormat="1" ht="11.25">
      <c r="A23" s="189">
        <f t="shared" si="1"/>
        <v>12</v>
      </c>
      <c r="B23" s="27">
        <v>191510</v>
      </c>
      <c r="C23" s="182" t="s">
        <v>184</v>
      </c>
      <c r="D23" s="189" t="s">
        <v>29</v>
      </c>
      <c r="E23" s="28">
        <v>14</v>
      </c>
      <c r="F23" s="41"/>
      <c r="G23" s="29">
        <f t="shared" si="0"/>
        <v>0</v>
      </c>
      <c r="H23" s="30"/>
      <c r="I23" s="40"/>
      <c r="J23" s="30"/>
      <c r="K23" s="31"/>
      <c r="L23" s="184"/>
    </row>
    <row r="24" spans="1:12" s="2" customFormat="1" ht="11.25">
      <c r="A24" s="189">
        <f t="shared" si="1"/>
        <v>13</v>
      </c>
      <c r="B24" s="27">
        <v>199513</v>
      </c>
      <c r="C24" s="182" t="s">
        <v>136</v>
      </c>
      <c r="D24" s="189" t="s">
        <v>29</v>
      </c>
      <c r="E24" s="28">
        <v>14</v>
      </c>
      <c r="F24" s="41"/>
      <c r="G24" s="29">
        <f t="shared" si="0"/>
        <v>0</v>
      </c>
      <c r="H24" s="30"/>
      <c r="I24" s="40"/>
      <c r="J24" s="30"/>
      <c r="K24" s="31"/>
      <c r="L24" s="184"/>
    </row>
    <row r="25" spans="1:12" s="2" customFormat="1" ht="11.25">
      <c r="A25" s="189">
        <f t="shared" si="1"/>
        <v>14</v>
      </c>
      <c r="B25" s="27">
        <v>295011</v>
      </c>
      <c r="C25" s="182" t="s">
        <v>186</v>
      </c>
      <c r="D25" s="189" t="s">
        <v>16</v>
      </c>
      <c r="E25" s="28">
        <v>208</v>
      </c>
      <c r="F25" s="41"/>
      <c r="G25" s="29">
        <f t="shared" si="0"/>
        <v>0</v>
      </c>
      <c r="H25" s="30"/>
      <c r="I25" s="40"/>
      <c r="J25" s="30"/>
      <c r="K25" s="31"/>
      <c r="L25" s="184"/>
    </row>
    <row r="26" spans="1:12" s="2" customFormat="1" ht="11.25">
      <c r="A26" s="189">
        <f t="shared" si="1"/>
        <v>15</v>
      </c>
      <c r="B26" s="27">
        <v>321501</v>
      </c>
      <c r="C26" s="182" t="s">
        <v>185</v>
      </c>
      <c r="D26" s="189" t="s">
        <v>16</v>
      </c>
      <c r="E26" s="28">
        <v>10</v>
      </c>
      <c r="F26" s="41"/>
      <c r="G26" s="29">
        <f t="shared" si="0"/>
        <v>0</v>
      </c>
      <c r="H26" s="30"/>
      <c r="I26" s="40"/>
      <c r="J26" s="30"/>
      <c r="K26" s="31"/>
      <c r="L26" s="184"/>
    </row>
    <row r="27" spans="1:12" s="39" customFormat="1" ht="21.75" customHeight="1">
      <c r="A27" s="32"/>
      <c r="B27" s="27"/>
      <c r="C27" s="185" t="s">
        <v>77</v>
      </c>
      <c r="D27" s="35"/>
      <c r="E27" s="36"/>
      <c r="F27" s="37"/>
      <c r="G27" s="38">
        <f>SUBTOTAL(9,G28:G39)</f>
        <v>0</v>
      </c>
      <c r="H27" s="36"/>
      <c r="I27" s="38"/>
      <c r="J27" s="36"/>
      <c r="K27" s="38"/>
      <c r="L27" s="38"/>
    </row>
    <row r="28" spans="1:12" s="2" customFormat="1" ht="11.25">
      <c r="A28" s="189">
        <f>MAX(A23:A27)+1</f>
        <v>16</v>
      </c>
      <c r="B28" s="228">
        <v>46114</v>
      </c>
      <c r="C28" s="182" t="s">
        <v>78</v>
      </c>
      <c r="D28" s="189" t="s">
        <v>20</v>
      </c>
      <c r="E28" s="28">
        <v>9.45</v>
      </c>
      <c r="F28" s="41"/>
      <c r="G28" s="29">
        <f t="shared" si="0"/>
        <v>0</v>
      </c>
      <c r="H28" s="30"/>
      <c r="I28" s="40"/>
      <c r="J28" s="30"/>
      <c r="K28" s="31"/>
      <c r="L28" s="184"/>
    </row>
    <row r="29" spans="1:12" s="2" customFormat="1" ht="11.25">
      <c r="A29" s="189">
        <f aca="true" t="shared" si="2" ref="A29:A53">MAX(A27:A28)+1</f>
        <v>17</v>
      </c>
      <c r="B29" s="228">
        <v>46172</v>
      </c>
      <c r="C29" s="182" t="s">
        <v>222</v>
      </c>
      <c r="D29" s="189" t="s">
        <v>29</v>
      </c>
      <c r="E29" s="28">
        <v>270</v>
      </c>
      <c r="F29" s="41"/>
      <c r="G29" s="29">
        <f t="shared" si="0"/>
        <v>0</v>
      </c>
      <c r="H29" s="30"/>
      <c r="I29" s="40"/>
      <c r="J29" s="30"/>
      <c r="K29" s="31"/>
      <c r="L29" s="184"/>
    </row>
    <row r="30" spans="1:12" s="2" customFormat="1" ht="11.25">
      <c r="A30" s="189">
        <f t="shared" si="2"/>
        <v>18</v>
      </c>
      <c r="B30" s="228">
        <v>46381</v>
      </c>
      <c r="C30" s="182" t="s">
        <v>187</v>
      </c>
      <c r="D30" s="189" t="s">
        <v>16</v>
      </c>
      <c r="E30" s="28">
        <v>135</v>
      </c>
      <c r="F30" s="41"/>
      <c r="G30" s="29">
        <f t="shared" si="0"/>
        <v>0</v>
      </c>
      <c r="H30" s="30"/>
      <c r="I30" s="40"/>
      <c r="J30" s="30"/>
      <c r="K30" s="31"/>
      <c r="L30" s="184"/>
    </row>
    <row r="31" spans="1:12" s="2" customFormat="1" ht="11.25">
      <c r="A31" s="189">
        <f t="shared" si="2"/>
        <v>19</v>
      </c>
      <c r="B31" s="228">
        <v>46133</v>
      </c>
      <c r="C31" s="182" t="s">
        <v>79</v>
      </c>
      <c r="D31" s="189" t="s">
        <v>20</v>
      </c>
      <c r="E31" s="28">
        <v>1.19</v>
      </c>
      <c r="F31" s="41"/>
      <c r="G31" s="29">
        <f t="shared" si="0"/>
        <v>0</v>
      </c>
      <c r="H31" s="30"/>
      <c r="I31" s="40"/>
      <c r="J31" s="30"/>
      <c r="K31" s="31"/>
      <c r="L31" s="184"/>
    </row>
    <row r="32" spans="1:12" s="2" customFormat="1" ht="11.25">
      <c r="A32" s="189">
        <f t="shared" si="2"/>
        <v>20</v>
      </c>
      <c r="B32" s="228">
        <v>46515</v>
      </c>
      <c r="C32" s="182" t="s">
        <v>80</v>
      </c>
      <c r="D32" s="189" t="s">
        <v>16</v>
      </c>
      <c r="E32" s="28">
        <v>22</v>
      </c>
      <c r="F32" s="41"/>
      <c r="G32" s="29">
        <f t="shared" si="0"/>
        <v>0</v>
      </c>
      <c r="H32" s="30"/>
      <c r="I32" s="40"/>
      <c r="J32" s="30"/>
      <c r="K32" s="31"/>
      <c r="L32" s="184"/>
    </row>
    <row r="33" spans="1:12" s="2" customFormat="1" ht="11.25">
      <c r="A33" s="189">
        <f t="shared" si="2"/>
        <v>21</v>
      </c>
      <c r="B33" s="228">
        <v>46525</v>
      </c>
      <c r="C33" s="182" t="s">
        <v>81</v>
      </c>
      <c r="D33" s="189" t="s">
        <v>29</v>
      </c>
      <c r="E33" s="28">
        <v>4</v>
      </c>
      <c r="F33" s="41"/>
      <c r="G33" s="29">
        <f t="shared" si="0"/>
        <v>0</v>
      </c>
      <c r="H33" s="30"/>
      <c r="I33" s="40"/>
      <c r="J33" s="30"/>
      <c r="K33" s="31"/>
      <c r="L33" s="184"/>
    </row>
    <row r="34" spans="1:12" s="2" customFormat="1" ht="11.25">
      <c r="A34" s="189">
        <f t="shared" si="2"/>
        <v>22</v>
      </c>
      <c r="B34" s="228">
        <v>46114</v>
      </c>
      <c r="C34" s="182" t="s">
        <v>78</v>
      </c>
      <c r="D34" s="189" t="s">
        <v>20</v>
      </c>
      <c r="E34" s="28">
        <v>2.31</v>
      </c>
      <c r="F34" s="41"/>
      <c r="G34" s="29">
        <f t="shared" si="0"/>
        <v>0</v>
      </c>
      <c r="H34" s="30"/>
      <c r="I34" s="40"/>
      <c r="J34" s="30"/>
      <c r="K34" s="31"/>
      <c r="L34" s="184"/>
    </row>
    <row r="35" spans="1:12" s="2" customFormat="1" ht="11.25">
      <c r="A35" s="189">
        <f t="shared" si="2"/>
        <v>23</v>
      </c>
      <c r="B35" s="228">
        <v>46515</v>
      </c>
      <c r="C35" s="182" t="s">
        <v>80</v>
      </c>
      <c r="D35" s="189" t="s">
        <v>16</v>
      </c>
      <c r="E35" s="28">
        <v>66</v>
      </c>
      <c r="F35" s="41"/>
      <c r="G35" s="29">
        <f t="shared" si="0"/>
        <v>0</v>
      </c>
      <c r="H35" s="30"/>
      <c r="I35" s="40"/>
      <c r="J35" s="30"/>
      <c r="K35" s="31"/>
      <c r="L35" s="184"/>
    </row>
    <row r="36" spans="1:12" s="2" customFormat="1" ht="11.25">
      <c r="A36" s="189">
        <f t="shared" si="2"/>
        <v>24</v>
      </c>
      <c r="B36" s="228">
        <v>46525</v>
      </c>
      <c r="C36" s="182" t="s">
        <v>81</v>
      </c>
      <c r="D36" s="189" t="s">
        <v>29</v>
      </c>
      <c r="E36" s="28">
        <v>11</v>
      </c>
      <c r="F36" s="41"/>
      <c r="G36" s="29">
        <f t="shared" si="0"/>
        <v>0</v>
      </c>
      <c r="H36" s="30"/>
      <c r="I36" s="40"/>
      <c r="J36" s="30"/>
      <c r="K36" s="31"/>
      <c r="L36" s="184"/>
    </row>
    <row r="37" spans="1:12" s="2" customFormat="1" ht="11.25">
      <c r="A37" s="189">
        <f t="shared" si="2"/>
        <v>25</v>
      </c>
      <c r="B37" s="228">
        <v>46414</v>
      </c>
      <c r="C37" s="182" t="s">
        <v>223</v>
      </c>
      <c r="D37" s="189" t="s">
        <v>16</v>
      </c>
      <c r="E37" s="28">
        <v>8</v>
      </c>
      <c r="F37" s="41"/>
      <c r="G37" s="29">
        <f t="shared" si="0"/>
        <v>0</v>
      </c>
      <c r="H37" s="30"/>
      <c r="I37" s="40"/>
      <c r="J37" s="30"/>
      <c r="K37" s="31"/>
      <c r="L37" s="184"/>
    </row>
    <row r="38" spans="1:12" s="2" customFormat="1" ht="11.25">
      <c r="A38" s="189">
        <f t="shared" si="2"/>
        <v>26</v>
      </c>
      <c r="B38" s="228">
        <v>46134</v>
      </c>
      <c r="C38" s="182" t="s">
        <v>82</v>
      </c>
      <c r="D38" s="189" t="s">
        <v>20</v>
      </c>
      <c r="E38" s="28">
        <v>2.04</v>
      </c>
      <c r="F38" s="41"/>
      <c r="G38" s="29">
        <f t="shared" si="0"/>
        <v>0</v>
      </c>
      <c r="H38" s="30"/>
      <c r="I38" s="40"/>
      <c r="J38" s="30"/>
      <c r="K38" s="31"/>
      <c r="L38" s="184"/>
    </row>
    <row r="39" spans="1:12" s="2" customFormat="1" ht="11.25">
      <c r="A39" s="189">
        <f t="shared" si="2"/>
        <v>27</v>
      </c>
      <c r="B39" s="228">
        <v>46453</v>
      </c>
      <c r="C39" s="182" t="s">
        <v>137</v>
      </c>
      <c r="D39" s="189" t="s">
        <v>29</v>
      </c>
      <c r="E39" s="28">
        <v>6</v>
      </c>
      <c r="F39" s="41"/>
      <c r="G39" s="29">
        <f t="shared" si="0"/>
        <v>0</v>
      </c>
      <c r="H39" s="30"/>
      <c r="I39" s="40"/>
      <c r="J39" s="30"/>
      <c r="K39" s="31"/>
      <c r="L39" s="184"/>
    </row>
    <row r="40" spans="1:12" s="39" customFormat="1" ht="21.75" customHeight="1">
      <c r="A40" s="32"/>
      <c r="B40" s="27"/>
      <c r="C40" s="185" t="s">
        <v>83</v>
      </c>
      <c r="D40" s="35"/>
      <c r="E40" s="36"/>
      <c r="F40" s="37"/>
      <c r="G40" s="38">
        <f>SUBTOTAL(9,G41:G53)</f>
        <v>0</v>
      </c>
      <c r="H40" s="36"/>
      <c r="I40" s="38"/>
      <c r="J40" s="36"/>
      <c r="K40" s="38"/>
      <c r="L40" s="38"/>
    </row>
    <row r="41" spans="1:12" s="2" customFormat="1" ht="11.25">
      <c r="A41" s="189">
        <f>MAX(A39:A40)+1</f>
        <v>28</v>
      </c>
      <c r="B41" s="27">
        <v>210204002</v>
      </c>
      <c r="C41" s="182" t="s">
        <v>84</v>
      </c>
      <c r="D41" s="189" t="s">
        <v>29</v>
      </c>
      <c r="E41" s="28">
        <v>6</v>
      </c>
      <c r="F41" s="41"/>
      <c r="G41" s="29">
        <f t="shared" si="0"/>
        <v>0</v>
      </c>
      <c r="H41" s="30"/>
      <c r="I41" s="40"/>
      <c r="J41" s="30"/>
      <c r="K41" s="31"/>
      <c r="L41" s="184"/>
    </row>
    <row r="42" spans="1:12" s="2" customFormat="1" ht="11.25">
      <c r="A42" s="189">
        <f t="shared" si="2"/>
        <v>29</v>
      </c>
      <c r="B42" s="27">
        <v>210202104</v>
      </c>
      <c r="C42" s="182" t="s">
        <v>85</v>
      </c>
      <c r="D42" s="189" t="s">
        <v>29</v>
      </c>
      <c r="E42" s="28">
        <v>6</v>
      </c>
      <c r="F42" s="41"/>
      <c r="G42" s="29">
        <f t="shared" si="0"/>
        <v>0</v>
      </c>
      <c r="H42" s="30"/>
      <c r="I42" s="40"/>
      <c r="J42" s="30"/>
      <c r="K42" s="31"/>
      <c r="L42" s="184"/>
    </row>
    <row r="43" spans="1:12" s="2" customFormat="1" ht="11.25">
      <c r="A43" s="189">
        <f t="shared" si="2"/>
        <v>30</v>
      </c>
      <c r="B43" s="27">
        <v>210120101</v>
      </c>
      <c r="C43" s="182" t="s">
        <v>87</v>
      </c>
      <c r="D43" s="189" t="s">
        <v>29</v>
      </c>
      <c r="E43" s="28">
        <v>6</v>
      </c>
      <c r="F43" s="41"/>
      <c r="G43" s="29">
        <f t="shared" si="0"/>
        <v>0</v>
      </c>
      <c r="H43" s="30"/>
      <c r="I43" s="40"/>
      <c r="J43" s="30"/>
      <c r="K43" s="31"/>
      <c r="L43" s="184"/>
    </row>
    <row r="44" spans="1:12" s="2" customFormat="1" ht="11.25">
      <c r="A44" s="189">
        <f t="shared" si="2"/>
        <v>31</v>
      </c>
      <c r="B44" s="27">
        <v>210204201</v>
      </c>
      <c r="C44" s="182" t="s">
        <v>86</v>
      </c>
      <c r="D44" s="189" t="s">
        <v>29</v>
      </c>
      <c r="E44" s="28">
        <v>6</v>
      </c>
      <c r="F44" s="41"/>
      <c r="G44" s="29">
        <f t="shared" si="0"/>
        <v>0</v>
      </c>
      <c r="H44" s="30"/>
      <c r="I44" s="40"/>
      <c r="J44" s="30"/>
      <c r="K44" s="31"/>
      <c r="L44" s="184"/>
    </row>
    <row r="45" spans="1:12" s="2" customFormat="1" ht="11.25">
      <c r="A45" s="189">
        <f t="shared" si="2"/>
        <v>32</v>
      </c>
      <c r="B45" s="27">
        <v>210010022</v>
      </c>
      <c r="C45" s="182" t="s">
        <v>224</v>
      </c>
      <c r="D45" s="189" t="s">
        <v>16</v>
      </c>
      <c r="E45" s="28">
        <v>4</v>
      </c>
      <c r="F45" s="41"/>
      <c r="G45" s="29">
        <f t="shared" si="0"/>
        <v>0</v>
      </c>
      <c r="H45" s="30"/>
      <c r="I45" s="40"/>
      <c r="J45" s="30"/>
      <c r="K45" s="31"/>
      <c r="L45" s="184"/>
    </row>
    <row r="46" spans="1:12" s="2" customFormat="1" ht="11.25">
      <c r="A46" s="189">
        <f t="shared" si="2"/>
        <v>33</v>
      </c>
      <c r="B46" s="27">
        <v>210191551</v>
      </c>
      <c r="C46" s="182" t="s">
        <v>225</v>
      </c>
      <c r="D46" s="189" t="s">
        <v>29</v>
      </c>
      <c r="E46" s="28">
        <v>1</v>
      </c>
      <c r="F46" s="41"/>
      <c r="G46" s="29">
        <f t="shared" si="0"/>
        <v>0</v>
      </c>
      <c r="H46" s="30"/>
      <c r="I46" s="40"/>
      <c r="J46" s="30"/>
      <c r="K46" s="31"/>
      <c r="L46" s="184"/>
    </row>
    <row r="47" spans="1:12" s="2" customFormat="1" ht="11.25">
      <c r="A47" s="189">
        <f t="shared" si="2"/>
        <v>34</v>
      </c>
      <c r="B47" s="27">
        <v>210810081</v>
      </c>
      <c r="C47" s="182" t="s">
        <v>188</v>
      </c>
      <c r="D47" s="189" t="s">
        <v>16</v>
      </c>
      <c r="E47" s="28">
        <v>218</v>
      </c>
      <c r="F47" s="41"/>
      <c r="G47" s="29">
        <f t="shared" si="0"/>
        <v>0</v>
      </c>
      <c r="H47" s="30"/>
      <c r="I47" s="40"/>
      <c r="J47" s="30"/>
      <c r="K47" s="31"/>
      <c r="L47" s="184"/>
    </row>
    <row r="48" spans="1:12" s="2" customFormat="1" ht="11.25">
      <c r="A48" s="189">
        <f t="shared" si="2"/>
        <v>35</v>
      </c>
      <c r="B48" s="27">
        <v>210100252</v>
      </c>
      <c r="C48" s="182" t="s">
        <v>189</v>
      </c>
      <c r="D48" s="189" t="s">
        <v>29</v>
      </c>
      <c r="E48" s="28">
        <v>14</v>
      </c>
      <c r="F48" s="41"/>
      <c r="G48" s="29">
        <f t="shared" si="0"/>
        <v>0</v>
      </c>
      <c r="H48" s="30"/>
      <c r="I48" s="40"/>
      <c r="J48" s="30"/>
      <c r="K48" s="31"/>
      <c r="L48" s="184"/>
    </row>
    <row r="49" spans="1:12" s="2" customFormat="1" ht="11.25">
      <c r="A49" s="189">
        <f t="shared" si="2"/>
        <v>36</v>
      </c>
      <c r="B49" s="27">
        <v>210950101</v>
      </c>
      <c r="C49" s="182" t="s">
        <v>88</v>
      </c>
      <c r="D49" s="189" t="s">
        <v>29</v>
      </c>
      <c r="E49" s="28">
        <v>14</v>
      </c>
      <c r="F49" s="41"/>
      <c r="G49" s="29">
        <f t="shared" si="0"/>
        <v>0</v>
      </c>
      <c r="H49" s="30"/>
      <c r="I49" s="40"/>
      <c r="J49" s="30"/>
      <c r="K49" s="31"/>
      <c r="L49" s="184"/>
    </row>
    <row r="50" spans="1:12" s="2" customFormat="1" ht="11.25">
      <c r="A50" s="189">
        <f t="shared" si="2"/>
        <v>37</v>
      </c>
      <c r="B50" s="27">
        <v>210950202</v>
      </c>
      <c r="C50" s="182" t="s">
        <v>190</v>
      </c>
      <c r="D50" s="189" t="s">
        <v>16</v>
      </c>
      <c r="E50" s="28">
        <v>60</v>
      </c>
      <c r="F50" s="41"/>
      <c r="G50" s="29">
        <f t="shared" si="0"/>
        <v>0</v>
      </c>
      <c r="H50" s="30"/>
      <c r="I50" s="40"/>
      <c r="J50" s="30"/>
      <c r="K50" s="31"/>
      <c r="L50" s="184"/>
    </row>
    <row r="51" spans="1:12" s="2" customFormat="1" ht="11.25">
      <c r="A51" s="189">
        <f t="shared" si="2"/>
        <v>38</v>
      </c>
      <c r="B51" s="27">
        <v>210999001</v>
      </c>
      <c r="C51" s="182" t="s">
        <v>226</v>
      </c>
      <c r="D51" s="189" t="s">
        <v>29</v>
      </c>
      <c r="E51" s="28">
        <v>32</v>
      </c>
      <c r="F51" s="41"/>
      <c r="G51" s="29">
        <f t="shared" si="0"/>
        <v>0</v>
      </c>
      <c r="H51" s="30"/>
      <c r="I51" s="40"/>
      <c r="J51" s="30"/>
      <c r="K51" s="31"/>
      <c r="L51" s="184"/>
    </row>
    <row r="52" spans="1:12" s="2" customFormat="1" ht="11.25">
      <c r="A52" s="189">
        <f t="shared" si="2"/>
        <v>39</v>
      </c>
      <c r="B52" s="27">
        <v>210220022</v>
      </c>
      <c r="C52" s="182" t="s">
        <v>89</v>
      </c>
      <c r="D52" s="189" t="s">
        <v>16</v>
      </c>
      <c r="E52" s="28">
        <v>208</v>
      </c>
      <c r="F52" s="41"/>
      <c r="G52" s="29">
        <f t="shared" si="0"/>
        <v>0</v>
      </c>
      <c r="H52" s="30"/>
      <c r="I52" s="40"/>
      <c r="J52" s="30"/>
      <c r="K52" s="31"/>
      <c r="L52" s="184"/>
    </row>
    <row r="53" spans="1:12" s="2" customFormat="1" ht="11.25">
      <c r="A53" s="189">
        <f t="shared" si="2"/>
        <v>40</v>
      </c>
      <c r="B53" s="27">
        <v>210010123</v>
      </c>
      <c r="C53" s="182" t="s">
        <v>191</v>
      </c>
      <c r="D53" s="189" t="s">
        <v>16</v>
      </c>
      <c r="E53" s="28">
        <v>10</v>
      </c>
      <c r="F53" s="41"/>
      <c r="G53" s="29">
        <f t="shared" si="0"/>
        <v>0</v>
      </c>
      <c r="H53" s="30"/>
      <c r="I53" s="40"/>
      <c r="J53" s="30"/>
      <c r="K53" s="31"/>
      <c r="L53" s="184"/>
    </row>
    <row r="54" spans="1:12" s="39" customFormat="1" ht="21.75" customHeight="1">
      <c r="A54" s="32"/>
      <c r="B54" s="33"/>
      <c r="C54" s="185" t="s">
        <v>90</v>
      </c>
      <c r="D54" s="35"/>
      <c r="E54" s="36"/>
      <c r="F54" s="37"/>
      <c r="G54" s="38">
        <f>SUBTOTAL(9,G55:G60)</f>
        <v>0</v>
      </c>
      <c r="H54" s="36"/>
      <c r="I54" s="38"/>
      <c r="J54" s="36"/>
      <c r="K54" s="38"/>
      <c r="L54" s="38"/>
    </row>
    <row r="55" spans="1:12" s="2" customFormat="1" ht="11.25">
      <c r="A55" s="189">
        <f>MAX(A53:A54)+1</f>
        <v>41</v>
      </c>
      <c r="B55" s="27">
        <v>210260101</v>
      </c>
      <c r="C55" s="182" t="s">
        <v>227</v>
      </c>
      <c r="D55" s="189" t="s">
        <v>16</v>
      </c>
      <c r="E55" s="28">
        <v>80</v>
      </c>
      <c r="F55" s="41"/>
      <c r="G55" s="29">
        <f t="shared" si="0"/>
        <v>0</v>
      </c>
      <c r="H55" s="30"/>
      <c r="I55" s="40"/>
      <c r="J55" s="30"/>
      <c r="K55" s="31"/>
      <c r="L55" s="184"/>
    </row>
    <row r="56" spans="1:12" s="2" customFormat="1" ht="11.25">
      <c r="A56" s="189">
        <f aca="true" t="shared" si="3" ref="A56:A60">MAX(A54:A55)+1</f>
        <v>42</v>
      </c>
      <c r="B56" s="27">
        <v>210204021</v>
      </c>
      <c r="C56" s="182" t="s">
        <v>228</v>
      </c>
      <c r="D56" s="189" t="s">
        <v>29</v>
      </c>
      <c r="E56" s="28">
        <v>1</v>
      </c>
      <c r="F56" s="41"/>
      <c r="G56" s="29">
        <f t="shared" si="0"/>
        <v>0</v>
      </c>
      <c r="H56" s="30"/>
      <c r="I56" s="40"/>
      <c r="J56" s="30"/>
      <c r="K56" s="31"/>
      <c r="L56" s="184"/>
    </row>
    <row r="57" spans="1:12" s="2" customFormat="1" ht="11.25">
      <c r="A57" s="189">
        <f t="shared" si="3"/>
        <v>43</v>
      </c>
      <c r="B57" s="27">
        <v>210202103</v>
      </c>
      <c r="C57" s="182" t="s">
        <v>138</v>
      </c>
      <c r="D57" s="189" t="s">
        <v>29</v>
      </c>
      <c r="E57" s="28">
        <v>1</v>
      </c>
      <c r="F57" s="41"/>
      <c r="G57" s="29">
        <f t="shared" si="0"/>
        <v>0</v>
      </c>
      <c r="H57" s="30"/>
      <c r="I57" s="40"/>
      <c r="J57" s="30"/>
      <c r="K57" s="31"/>
      <c r="L57" s="184"/>
    </row>
    <row r="58" spans="1:12" s="2" customFormat="1" ht="11.25">
      <c r="A58" s="189">
        <f t="shared" si="3"/>
        <v>44</v>
      </c>
      <c r="B58" s="27">
        <v>210204104</v>
      </c>
      <c r="C58" s="182" t="s">
        <v>229</v>
      </c>
      <c r="D58" s="189" t="s">
        <v>29</v>
      </c>
      <c r="E58" s="28">
        <v>1</v>
      </c>
      <c r="F58" s="41"/>
      <c r="G58" s="29">
        <f t="shared" si="0"/>
        <v>0</v>
      </c>
      <c r="H58" s="30"/>
      <c r="I58" s="40"/>
      <c r="J58" s="30"/>
      <c r="K58" s="31"/>
      <c r="L58" s="184"/>
    </row>
    <row r="59" spans="1:12" s="2" customFormat="1" ht="11.25">
      <c r="A59" s="189">
        <f t="shared" si="3"/>
        <v>45</v>
      </c>
      <c r="B59" s="27">
        <v>210204123</v>
      </c>
      <c r="C59" s="182" t="s">
        <v>230</v>
      </c>
      <c r="D59" s="189" t="s">
        <v>29</v>
      </c>
      <c r="E59" s="28">
        <v>1</v>
      </c>
      <c r="F59" s="41"/>
      <c r="G59" s="29">
        <f t="shared" si="0"/>
        <v>0</v>
      </c>
      <c r="H59" s="30"/>
      <c r="I59" s="40"/>
      <c r="J59" s="30"/>
      <c r="K59" s="31"/>
      <c r="L59" s="184"/>
    </row>
    <row r="60" spans="1:12" s="2" customFormat="1" ht="11.25">
      <c r="A60" s="189">
        <f t="shared" si="3"/>
        <v>46</v>
      </c>
      <c r="B60" s="27">
        <v>210204201</v>
      </c>
      <c r="C60" s="182" t="s">
        <v>192</v>
      </c>
      <c r="D60" s="189" t="s">
        <v>29</v>
      </c>
      <c r="E60" s="28">
        <v>1</v>
      </c>
      <c r="F60" s="41"/>
      <c r="G60" s="29">
        <f t="shared" si="0"/>
        <v>0</v>
      </c>
      <c r="H60" s="30"/>
      <c r="I60" s="40"/>
      <c r="J60" s="30"/>
      <c r="K60" s="31"/>
      <c r="L60" s="184"/>
    </row>
    <row r="61" spans="1:12" s="39" customFormat="1" ht="21.75" customHeight="1">
      <c r="A61" s="32"/>
      <c r="B61" s="33"/>
      <c r="C61" s="185" t="s">
        <v>91</v>
      </c>
      <c r="D61" s="35"/>
      <c r="E61" s="36"/>
      <c r="F61" s="37"/>
      <c r="G61" s="38">
        <f>SUBTOTAL(9,G62:G62)</f>
        <v>0</v>
      </c>
      <c r="H61" s="36"/>
      <c r="I61" s="38"/>
      <c r="J61" s="36"/>
      <c r="K61" s="38"/>
      <c r="L61" s="38"/>
    </row>
    <row r="62" spans="1:12" s="2" customFormat="1" ht="11.25">
      <c r="A62" s="189">
        <f>MAX(A60:A61)+1</f>
        <v>47</v>
      </c>
      <c r="B62" s="27">
        <v>250060011</v>
      </c>
      <c r="C62" s="182" t="s">
        <v>92</v>
      </c>
      <c r="D62" s="27" t="s">
        <v>29</v>
      </c>
      <c r="E62" s="28">
        <v>18</v>
      </c>
      <c r="F62" s="41"/>
      <c r="G62" s="29">
        <f t="shared" si="0"/>
        <v>0</v>
      </c>
      <c r="H62" s="30"/>
      <c r="I62" s="40"/>
      <c r="J62" s="30"/>
      <c r="K62" s="31"/>
      <c r="L62" s="184"/>
    </row>
    <row r="63" spans="1:12" s="39" customFormat="1" ht="21.75" customHeight="1">
      <c r="A63" s="32"/>
      <c r="B63" s="33"/>
      <c r="C63" s="185" t="s">
        <v>19</v>
      </c>
      <c r="D63" s="35"/>
      <c r="E63" s="36"/>
      <c r="F63" s="37"/>
      <c r="G63" s="38">
        <f>SUBTOTAL(9,G64:G94)</f>
        <v>0</v>
      </c>
      <c r="H63" s="36"/>
      <c r="I63" s="38"/>
      <c r="J63" s="36"/>
      <c r="K63" s="38"/>
      <c r="L63" s="38"/>
    </row>
    <row r="64" spans="1:12" s="2" customFormat="1" ht="11.25">
      <c r="A64" s="189">
        <f>MAX(A62:A63)+1</f>
        <v>48</v>
      </c>
      <c r="B64" s="27">
        <v>460010024</v>
      </c>
      <c r="C64" s="182" t="s">
        <v>231</v>
      </c>
      <c r="D64" s="189" t="s">
        <v>232</v>
      </c>
      <c r="E64" s="28">
        <v>0.19</v>
      </c>
      <c r="F64" s="41"/>
      <c r="G64" s="29">
        <f t="shared" si="0"/>
        <v>0</v>
      </c>
      <c r="H64" s="30"/>
      <c r="I64" s="40"/>
      <c r="J64" s="30"/>
      <c r="K64" s="31"/>
      <c r="L64" s="184"/>
    </row>
    <row r="65" spans="1:12" s="2" customFormat="1" ht="11.25">
      <c r="A65" s="189">
        <f aca="true" t="shared" si="4" ref="A65:A94">MAX(A63:A64)+1</f>
        <v>49</v>
      </c>
      <c r="B65" s="27">
        <v>460200173</v>
      </c>
      <c r="C65" s="182" t="s">
        <v>194</v>
      </c>
      <c r="D65" s="189" t="s">
        <v>16</v>
      </c>
      <c r="E65" s="28">
        <v>135</v>
      </c>
      <c r="F65" s="41"/>
      <c r="G65" s="29">
        <f t="shared" si="0"/>
        <v>0</v>
      </c>
      <c r="H65" s="30"/>
      <c r="I65" s="40"/>
      <c r="J65" s="30"/>
      <c r="K65" s="31"/>
      <c r="L65" s="184"/>
    </row>
    <row r="66" spans="1:12" s="2" customFormat="1" ht="11.25">
      <c r="A66" s="189">
        <f t="shared" si="4"/>
        <v>50</v>
      </c>
      <c r="B66" s="27">
        <v>460420385</v>
      </c>
      <c r="C66" s="182" t="s">
        <v>233</v>
      </c>
      <c r="D66" s="189" t="s">
        <v>16</v>
      </c>
      <c r="E66" s="28">
        <v>135</v>
      </c>
      <c r="F66" s="41"/>
      <c r="G66" s="29">
        <f t="shared" si="0"/>
        <v>0</v>
      </c>
      <c r="H66" s="30"/>
      <c r="I66" s="40"/>
      <c r="J66" s="30"/>
      <c r="K66" s="31"/>
      <c r="L66" s="184"/>
    </row>
    <row r="67" spans="1:12" s="2" customFormat="1" ht="11.25">
      <c r="A67" s="189">
        <f t="shared" si="4"/>
        <v>51</v>
      </c>
      <c r="B67" s="27">
        <v>460490011</v>
      </c>
      <c r="C67" s="182" t="s">
        <v>193</v>
      </c>
      <c r="D67" s="189" t="s">
        <v>16</v>
      </c>
      <c r="E67" s="28">
        <v>135</v>
      </c>
      <c r="F67" s="41"/>
      <c r="G67" s="29">
        <f t="shared" si="0"/>
        <v>0</v>
      </c>
      <c r="H67" s="30"/>
      <c r="I67" s="40"/>
      <c r="J67" s="30"/>
      <c r="K67" s="31"/>
      <c r="L67" s="184"/>
    </row>
    <row r="68" spans="1:12" s="2" customFormat="1" ht="11.25">
      <c r="A68" s="189">
        <f t="shared" si="4"/>
        <v>52</v>
      </c>
      <c r="B68" s="27">
        <v>460560173</v>
      </c>
      <c r="C68" s="182" t="s">
        <v>195</v>
      </c>
      <c r="D68" s="189" t="s">
        <v>16</v>
      </c>
      <c r="E68" s="28">
        <v>135</v>
      </c>
      <c r="F68" s="41"/>
      <c r="G68" s="29">
        <f t="shared" si="0"/>
        <v>0</v>
      </c>
      <c r="H68" s="30"/>
      <c r="I68" s="40"/>
      <c r="J68" s="30"/>
      <c r="K68" s="31"/>
      <c r="L68" s="184"/>
    </row>
    <row r="69" spans="1:12" s="2" customFormat="1" ht="11.25">
      <c r="A69" s="189">
        <f t="shared" si="4"/>
        <v>53</v>
      </c>
      <c r="B69" s="27">
        <v>460600001</v>
      </c>
      <c r="C69" s="182" t="s">
        <v>93</v>
      </c>
      <c r="D69" s="189" t="s">
        <v>20</v>
      </c>
      <c r="E69" s="28">
        <v>10.8</v>
      </c>
      <c r="F69" s="41"/>
      <c r="G69" s="29">
        <f t="shared" si="0"/>
        <v>0</v>
      </c>
      <c r="H69" s="30"/>
      <c r="I69" s="40"/>
      <c r="J69" s="30"/>
      <c r="K69" s="31"/>
      <c r="L69" s="184"/>
    </row>
    <row r="70" spans="1:12" s="2" customFormat="1" ht="11.25">
      <c r="A70" s="189">
        <f t="shared" si="4"/>
        <v>54</v>
      </c>
      <c r="B70" s="27">
        <v>460620013</v>
      </c>
      <c r="C70" s="182" t="s">
        <v>94</v>
      </c>
      <c r="D70" s="189" t="s">
        <v>15</v>
      </c>
      <c r="E70" s="28">
        <v>47.25</v>
      </c>
      <c r="F70" s="41"/>
      <c r="G70" s="29">
        <f t="shared" si="0"/>
        <v>0</v>
      </c>
      <c r="H70" s="30"/>
      <c r="I70" s="40"/>
      <c r="J70" s="30"/>
      <c r="K70" s="31"/>
      <c r="L70" s="184"/>
    </row>
    <row r="71" spans="1:12" s="2" customFormat="1" ht="11.25">
      <c r="A71" s="189">
        <f t="shared" si="4"/>
        <v>55</v>
      </c>
      <c r="B71" s="27">
        <v>460200305</v>
      </c>
      <c r="C71" s="182" t="s">
        <v>97</v>
      </c>
      <c r="D71" s="189" t="s">
        <v>16</v>
      </c>
      <c r="E71" s="28">
        <v>11</v>
      </c>
      <c r="F71" s="41"/>
      <c r="G71" s="29">
        <f t="shared" si="0"/>
        <v>0</v>
      </c>
      <c r="H71" s="30"/>
      <c r="I71" s="40"/>
      <c r="J71" s="30"/>
      <c r="K71" s="31"/>
      <c r="L71" s="184"/>
    </row>
    <row r="72" spans="1:12" s="2" customFormat="1" ht="11.25">
      <c r="A72" s="189">
        <f t="shared" si="4"/>
        <v>56</v>
      </c>
      <c r="B72" s="27">
        <v>460030071</v>
      </c>
      <c r="C72" s="182" t="s">
        <v>140</v>
      </c>
      <c r="D72" s="189" t="s">
        <v>15</v>
      </c>
      <c r="E72" s="28">
        <v>5.5</v>
      </c>
      <c r="F72" s="41"/>
      <c r="G72" s="29">
        <f t="shared" si="0"/>
        <v>0</v>
      </c>
      <c r="H72" s="30"/>
      <c r="I72" s="40"/>
      <c r="J72" s="30"/>
      <c r="K72" s="31"/>
      <c r="L72" s="184"/>
    </row>
    <row r="73" spans="1:12" s="2" customFormat="1" ht="11.25">
      <c r="A73" s="189">
        <f t="shared" si="4"/>
        <v>57</v>
      </c>
      <c r="B73" s="27">
        <v>460030082</v>
      </c>
      <c r="C73" s="182" t="s">
        <v>141</v>
      </c>
      <c r="D73" s="189" t="s">
        <v>16</v>
      </c>
      <c r="E73" s="28">
        <v>22</v>
      </c>
      <c r="F73" s="41"/>
      <c r="G73" s="29">
        <f t="shared" si="0"/>
        <v>0</v>
      </c>
      <c r="H73" s="30"/>
      <c r="I73" s="40"/>
      <c r="J73" s="30"/>
      <c r="K73" s="31"/>
      <c r="L73" s="184"/>
    </row>
    <row r="74" spans="1:12" s="2" customFormat="1" ht="11.25">
      <c r="A74" s="189">
        <f t="shared" si="4"/>
        <v>58</v>
      </c>
      <c r="B74" s="27">
        <v>460080103</v>
      </c>
      <c r="C74" s="182" t="s">
        <v>142</v>
      </c>
      <c r="D74" s="189" t="s">
        <v>15</v>
      </c>
      <c r="E74" s="28">
        <v>5.5</v>
      </c>
      <c r="F74" s="41"/>
      <c r="G74" s="29">
        <f t="shared" si="0"/>
        <v>0</v>
      </c>
      <c r="H74" s="30"/>
      <c r="I74" s="40"/>
      <c r="J74" s="30"/>
      <c r="K74" s="31"/>
      <c r="L74" s="184"/>
    </row>
    <row r="75" spans="1:12" s="2" customFormat="1" ht="11.25">
      <c r="A75" s="189">
        <f t="shared" si="4"/>
        <v>59</v>
      </c>
      <c r="B75" s="27">
        <v>460510031</v>
      </c>
      <c r="C75" s="182" t="s">
        <v>98</v>
      </c>
      <c r="D75" s="189" t="s">
        <v>16</v>
      </c>
      <c r="E75" s="28">
        <v>22</v>
      </c>
      <c r="F75" s="41"/>
      <c r="G75" s="29">
        <f t="shared" si="0"/>
        <v>0</v>
      </c>
      <c r="H75" s="30"/>
      <c r="I75" s="40"/>
      <c r="J75" s="30"/>
      <c r="K75" s="31"/>
      <c r="L75" s="184"/>
    </row>
    <row r="76" spans="1:12" s="2" customFormat="1" ht="11.25">
      <c r="A76" s="189">
        <f t="shared" si="4"/>
        <v>60</v>
      </c>
      <c r="B76" s="27">
        <v>460560305</v>
      </c>
      <c r="C76" s="182" t="s">
        <v>99</v>
      </c>
      <c r="D76" s="189" t="s">
        <v>16</v>
      </c>
      <c r="E76" s="28">
        <v>11</v>
      </c>
      <c r="F76" s="41"/>
      <c r="G76" s="29">
        <f aca="true" t="shared" si="5" ref="G76:G100">E76*F76</f>
        <v>0</v>
      </c>
      <c r="H76" s="30"/>
      <c r="I76" s="40"/>
      <c r="J76" s="30"/>
      <c r="K76" s="31"/>
      <c r="L76" s="184"/>
    </row>
    <row r="77" spans="1:12" s="2" customFormat="1" ht="11.25">
      <c r="A77" s="189">
        <f t="shared" si="4"/>
        <v>61</v>
      </c>
      <c r="B77" s="27">
        <v>460600001</v>
      </c>
      <c r="C77" s="182" t="s">
        <v>93</v>
      </c>
      <c r="D77" s="189" t="s">
        <v>20</v>
      </c>
      <c r="E77" s="28">
        <v>2.24</v>
      </c>
      <c r="F77" s="41"/>
      <c r="G77" s="29">
        <f t="shared" si="5"/>
        <v>0</v>
      </c>
      <c r="H77" s="30"/>
      <c r="I77" s="40"/>
      <c r="J77" s="30"/>
      <c r="K77" s="31"/>
      <c r="L77" s="184"/>
    </row>
    <row r="78" spans="1:12" s="2" customFormat="1" ht="11.25">
      <c r="A78" s="189">
        <f t="shared" si="4"/>
        <v>62</v>
      </c>
      <c r="B78" s="27">
        <v>460650017</v>
      </c>
      <c r="C78" s="182" t="s">
        <v>100</v>
      </c>
      <c r="D78" s="189" t="s">
        <v>20</v>
      </c>
      <c r="E78" s="28">
        <v>1.19</v>
      </c>
      <c r="F78" s="41"/>
      <c r="G78" s="29">
        <f t="shared" si="5"/>
        <v>0</v>
      </c>
      <c r="H78" s="30"/>
      <c r="I78" s="40"/>
      <c r="J78" s="30"/>
      <c r="K78" s="31"/>
      <c r="L78" s="184"/>
    </row>
    <row r="79" spans="1:12" s="2" customFormat="1" ht="11.25">
      <c r="A79" s="189">
        <f t="shared" si="4"/>
        <v>63</v>
      </c>
      <c r="B79" s="27">
        <v>460650021</v>
      </c>
      <c r="C79" s="182" t="s">
        <v>95</v>
      </c>
      <c r="D79" s="189" t="s">
        <v>15</v>
      </c>
      <c r="E79" s="28">
        <v>5.5</v>
      </c>
      <c r="F79" s="41"/>
      <c r="G79" s="29">
        <f t="shared" si="5"/>
        <v>0</v>
      </c>
      <c r="H79" s="30"/>
      <c r="I79" s="40"/>
      <c r="J79" s="30"/>
      <c r="K79" s="31"/>
      <c r="L79" s="184"/>
    </row>
    <row r="80" spans="1:12" s="2" customFormat="1" ht="11.25">
      <c r="A80" s="189">
        <f t="shared" si="4"/>
        <v>64</v>
      </c>
      <c r="B80" s="27">
        <v>460650042</v>
      </c>
      <c r="C80" s="182" t="s">
        <v>96</v>
      </c>
      <c r="D80" s="189" t="s">
        <v>15</v>
      </c>
      <c r="E80" s="28">
        <v>5.5</v>
      </c>
      <c r="F80" s="41"/>
      <c r="G80" s="29">
        <f t="shared" si="5"/>
        <v>0</v>
      </c>
      <c r="H80" s="30"/>
      <c r="I80" s="40"/>
      <c r="J80" s="30"/>
      <c r="K80" s="31"/>
      <c r="L80" s="184"/>
    </row>
    <row r="81" spans="1:12" s="2" customFormat="1" ht="11.25">
      <c r="A81" s="189">
        <f t="shared" si="4"/>
        <v>65</v>
      </c>
      <c r="B81" s="27">
        <v>460200273</v>
      </c>
      <c r="C81" s="182" t="s">
        <v>196</v>
      </c>
      <c r="D81" s="189" t="s">
        <v>16</v>
      </c>
      <c r="E81" s="28">
        <v>33</v>
      </c>
      <c r="F81" s="41"/>
      <c r="G81" s="29">
        <f t="shared" si="5"/>
        <v>0</v>
      </c>
      <c r="H81" s="30"/>
      <c r="I81" s="40"/>
      <c r="J81" s="30"/>
      <c r="K81" s="31"/>
      <c r="L81" s="184"/>
    </row>
    <row r="82" spans="1:12" s="2" customFormat="1" ht="11.25">
      <c r="A82" s="189">
        <f t="shared" si="4"/>
        <v>66</v>
      </c>
      <c r="B82" s="27">
        <v>460420372</v>
      </c>
      <c r="C82" s="182" t="s">
        <v>234</v>
      </c>
      <c r="D82" s="189" t="s">
        <v>16</v>
      </c>
      <c r="E82" s="28">
        <v>33</v>
      </c>
      <c r="F82" s="41"/>
      <c r="G82" s="29">
        <f t="shared" si="5"/>
        <v>0</v>
      </c>
      <c r="H82" s="30"/>
      <c r="I82" s="40"/>
      <c r="J82" s="30"/>
      <c r="K82" s="31"/>
      <c r="L82" s="184"/>
    </row>
    <row r="83" spans="1:12" s="2" customFormat="1" ht="11.25">
      <c r="A83" s="189">
        <f t="shared" si="4"/>
        <v>67</v>
      </c>
      <c r="B83" s="27">
        <v>460510031</v>
      </c>
      <c r="C83" s="182" t="s">
        <v>98</v>
      </c>
      <c r="D83" s="189" t="s">
        <v>16</v>
      </c>
      <c r="E83" s="28">
        <v>66</v>
      </c>
      <c r="F83" s="41"/>
      <c r="G83" s="29">
        <f t="shared" si="5"/>
        <v>0</v>
      </c>
      <c r="H83" s="30"/>
      <c r="I83" s="40"/>
      <c r="J83" s="30"/>
      <c r="K83" s="31"/>
      <c r="L83" s="184"/>
    </row>
    <row r="84" spans="1:12" s="2" customFormat="1" ht="11.25">
      <c r="A84" s="189">
        <f t="shared" si="4"/>
        <v>68</v>
      </c>
      <c r="B84" s="27">
        <v>460560273</v>
      </c>
      <c r="C84" s="182" t="s">
        <v>197</v>
      </c>
      <c r="D84" s="189" t="s">
        <v>16</v>
      </c>
      <c r="E84" s="28">
        <v>33</v>
      </c>
      <c r="F84" s="41"/>
      <c r="G84" s="29">
        <f t="shared" si="5"/>
        <v>0</v>
      </c>
      <c r="H84" s="30"/>
      <c r="I84" s="40"/>
      <c r="J84" s="30"/>
      <c r="K84" s="31"/>
      <c r="L84" s="184"/>
    </row>
    <row r="85" spans="1:12" s="2" customFormat="1" ht="11.25">
      <c r="A85" s="189">
        <f t="shared" si="4"/>
        <v>69</v>
      </c>
      <c r="B85" s="27">
        <v>460600001</v>
      </c>
      <c r="C85" s="182" t="s">
        <v>93</v>
      </c>
      <c r="D85" s="189" t="s">
        <v>20</v>
      </c>
      <c r="E85" s="28">
        <v>2.97</v>
      </c>
      <c r="F85" s="41"/>
      <c r="G85" s="29">
        <f t="shared" si="5"/>
        <v>0</v>
      </c>
      <c r="H85" s="30"/>
      <c r="I85" s="40"/>
      <c r="J85" s="30"/>
      <c r="K85" s="31"/>
      <c r="L85" s="184"/>
    </row>
    <row r="86" spans="1:12" s="2" customFormat="1" ht="11.25">
      <c r="A86" s="189">
        <f t="shared" si="4"/>
        <v>70</v>
      </c>
      <c r="B86" s="27">
        <v>460620013</v>
      </c>
      <c r="C86" s="182" t="s">
        <v>94</v>
      </c>
      <c r="D86" s="189" t="s">
        <v>15</v>
      </c>
      <c r="E86" s="28">
        <v>16.5</v>
      </c>
      <c r="F86" s="41"/>
      <c r="G86" s="29">
        <f t="shared" si="5"/>
        <v>0</v>
      </c>
      <c r="H86" s="30"/>
      <c r="I86" s="40"/>
      <c r="J86" s="30"/>
      <c r="K86" s="31"/>
      <c r="L86" s="184"/>
    </row>
    <row r="87" spans="1:12" s="2" customFormat="1" ht="11.25">
      <c r="A87" s="189">
        <f t="shared" si="4"/>
        <v>71</v>
      </c>
      <c r="B87" s="27">
        <v>460300234</v>
      </c>
      <c r="C87" s="182" t="s">
        <v>235</v>
      </c>
      <c r="D87" s="189" t="s">
        <v>16</v>
      </c>
      <c r="E87" s="28">
        <v>8</v>
      </c>
      <c r="F87" s="41"/>
      <c r="G87" s="29">
        <f t="shared" si="5"/>
        <v>0</v>
      </c>
      <c r="H87" s="30"/>
      <c r="I87" s="40"/>
      <c r="J87" s="30"/>
      <c r="K87" s="31"/>
      <c r="L87" s="184"/>
    </row>
    <row r="88" spans="1:12" s="2" customFormat="1" ht="11.25">
      <c r="A88" s="189">
        <f t="shared" si="4"/>
        <v>72</v>
      </c>
      <c r="B88" s="27">
        <v>460050604</v>
      </c>
      <c r="C88" s="182" t="s">
        <v>236</v>
      </c>
      <c r="D88" s="189" t="s">
        <v>20</v>
      </c>
      <c r="E88" s="28">
        <v>1.5</v>
      </c>
      <c r="F88" s="41"/>
      <c r="G88" s="29">
        <f t="shared" si="5"/>
        <v>0</v>
      </c>
      <c r="H88" s="30"/>
      <c r="I88" s="40"/>
      <c r="J88" s="30"/>
      <c r="K88" s="31"/>
      <c r="L88" s="184"/>
    </row>
    <row r="89" spans="1:12" s="2" customFormat="1" ht="11.25">
      <c r="A89" s="189">
        <f t="shared" si="4"/>
        <v>73</v>
      </c>
      <c r="B89" s="27">
        <v>460050604</v>
      </c>
      <c r="C89" s="182" t="s">
        <v>237</v>
      </c>
      <c r="D89" s="189" t="s">
        <v>20</v>
      </c>
      <c r="E89" s="28">
        <v>6</v>
      </c>
      <c r="F89" s="41"/>
      <c r="G89" s="29">
        <f t="shared" si="5"/>
        <v>0</v>
      </c>
      <c r="H89" s="30"/>
      <c r="I89" s="40"/>
      <c r="J89" s="30"/>
      <c r="K89" s="31"/>
      <c r="L89" s="184"/>
    </row>
    <row r="90" spans="1:12" s="2" customFormat="1" ht="11.25">
      <c r="A90" s="189">
        <f t="shared" si="4"/>
        <v>74</v>
      </c>
      <c r="B90" s="27">
        <v>460080101</v>
      </c>
      <c r="C90" s="182" t="s">
        <v>238</v>
      </c>
      <c r="D90" s="189" t="s">
        <v>20</v>
      </c>
      <c r="E90" s="28">
        <v>0.96</v>
      </c>
      <c r="F90" s="41"/>
      <c r="G90" s="29">
        <f t="shared" si="5"/>
        <v>0</v>
      </c>
      <c r="H90" s="30"/>
      <c r="I90" s="40"/>
      <c r="J90" s="30"/>
      <c r="K90" s="31"/>
      <c r="L90" s="184"/>
    </row>
    <row r="91" spans="1:12" s="2" customFormat="1" ht="11.25">
      <c r="A91" s="189">
        <f t="shared" si="4"/>
        <v>75</v>
      </c>
      <c r="B91" s="27">
        <v>460710003</v>
      </c>
      <c r="C91" s="182" t="s">
        <v>239</v>
      </c>
      <c r="D91" s="189" t="s">
        <v>16</v>
      </c>
      <c r="E91" s="28">
        <v>187</v>
      </c>
      <c r="F91" s="41"/>
      <c r="G91" s="29">
        <f t="shared" si="5"/>
        <v>0</v>
      </c>
      <c r="H91" s="30"/>
      <c r="I91" s="40"/>
      <c r="J91" s="30"/>
      <c r="K91" s="31"/>
      <c r="L91" s="184"/>
    </row>
    <row r="92" spans="1:12" s="2" customFormat="1" ht="11.25">
      <c r="A92" s="189">
        <f t="shared" si="4"/>
        <v>76</v>
      </c>
      <c r="B92" s="27">
        <v>460100003</v>
      </c>
      <c r="C92" s="182" t="s">
        <v>139</v>
      </c>
      <c r="D92" s="189" t="s">
        <v>29</v>
      </c>
      <c r="E92" s="28">
        <v>6</v>
      </c>
      <c r="F92" s="41"/>
      <c r="G92" s="29">
        <f t="shared" si="5"/>
        <v>0</v>
      </c>
      <c r="H92" s="30"/>
      <c r="I92" s="40"/>
      <c r="J92" s="30"/>
      <c r="K92" s="31"/>
      <c r="L92" s="184"/>
    </row>
    <row r="93" spans="1:12" s="2" customFormat="1" ht="11.25">
      <c r="A93" s="189">
        <f t="shared" si="4"/>
        <v>77</v>
      </c>
      <c r="B93" s="27">
        <v>460050703</v>
      </c>
      <c r="C93" s="182" t="s">
        <v>101</v>
      </c>
      <c r="D93" s="189" t="s">
        <v>20</v>
      </c>
      <c r="E93" s="28">
        <v>2.4</v>
      </c>
      <c r="F93" s="41"/>
      <c r="G93" s="29">
        <f t="shared" si="5"/>
        <v>0</v>
      </c>
      <c r="H93" s="30"/>
      <c r="I93" s="40"/>
      <c r="J93" s="30"/>
      <c r="K93" s="31"/>
      <c r="L93" s="184"/>
    </row>
    <row r="94" spans="1:12" s="2" customFormat="1" ht="11.25">
      <c r="A94" s="189">
        <f t="shared" si="4"/>
        <v>78</v>
      </c>
      <c r="B94" s="27">
        <v>460600001</v>
      </c>
      <c r="C94" s="182" t="s">
        <v>93</v>
      </c>
      <c r="D94" s="189" t="s">
        <v>20</v>
      </c>
      <c r="E94" s="28">
        <v>2.4</v>
      </c>
      <c r="F94" s="41"/>
      <c r="G94" s="29">
        <f t="shared" si="5"/>
        <v>0</v>
      </c>
      <c r="H94" s="30"/>
      <c r="I94" s="40"/>
      <c r="J94" s="30"/>
      <c r="K94" s="31"/>
      <c r="L94" s="184"/>
    </row>
    <row r="95" spans="1:12" s="39" customFormat="1" ht="21.75" customHeight="1">
      <c r="A95" s="32"/>
      <c r="B95" s="33"/>
      <c r="C95" s="185" t="s">
        <v>44</v>
      </c>
      <c r="D95" s="35"/>
      <c r="E95" s="36"/>
      <c r="F95" s="37"/>
      <c r="G95" s="38">
        <f>SUBTOTAL(9,G96:G100)</f>
        <v>0</v>
      </c>
      <c r="H95" s="36"/>
      <c r="I95" s="38"/>
      <c r="J95" s="36"/>
      <c r="K95" s="38"/>
      <c r="L95" s="38"/>
    </row>
    <row r="96" spans="1:12" s="2" customFormat="1" ht="11.25">
      <c r="A96" s="189">
        <f>MAX(A94:A95)+1</f>
        <v>79</v>
      </c>
      <c r="B96" s="27">
        <v>218009001</v>
      </c>
      <c r="C96" s="182" t="s">
        <v>102</v>
      </c>
      <c r="D96" s="189" t="s">
        <v>29</v>
      </c>
      <c r="E96" s="28">
        <v>6</v>
      </c>
      <c r="F96" s="41"/>
      <c r="G96" s="29">
        <f t="shared" si="5"/>
        <v>0</v>
      </c>
      <c r="H96" s="30"/>
      <c r="I96" s="40"/>
      <c r="J96" s="30"/>
      <c r="K96" s="31"/>
      <c r="L96" s="184"/>
    </row>
    <row r="97" spans="1:12" s="2" customFormat="1" ht="11.25">
      <c r="A97" s="189">
        <f>MAX(A95:A96)+1</f>
        <v>80</v>
      </c>
      <c r="B97" s="27">
        <v>218009011</v>
      </c>
      <c r="C97" s="182" t="s">
        <v>103</v>
      </c>
      <c r="D97" s="189" t="s">
        <v>29</v>
      </c>
      <c r="E97" s="28">
        <v>6</v>
      </c>
      <c r="F97" s="41"/>
      <c r="G97" s="29">
        <f t="shared" si="5"/>
        <v>0</v>
      </c>
      <c r="H97" s="30"/>
      <c r="I97" s="40"/>
      <c r="J97" s="30"/>
      <c r="K97" s="31"/>
      <c r="L97" s="184"/>
    </row>
    <row r="98" spans="1:12" s="2" customFormat="1" ht="11.25">
      <c r="A98" s="189">
        <f aca="true" t="shared" si="6" ref="A98:A100">MAX(A96:A97)+1</f>
        <v>81</v>
      </c>
      <c r="B98" s="27">
        <v>219999001</v>
      </c>
      <c r="C98" s="182" t="s">
        <v>104</v>
      </c>
      <c r="D98" s="189" t="s">
        <v>66</v>
      </c>
      <c r="E98" s="28">
        <v>10</v>
      </c>
      <c r="F98" s="41"/>
      <c r="G98" s="29">
        <f t="shared" si="5"/>
        <v>0</v>
      </c>
      <c r="H98" s="30"/>
      <c r="I98" s="40"/>
      <c r="J98" s="30"/>
      <c r="K98" s="31"/>
      <c r="L98" s="184"/>
    </row>
    <row r="99" spans="1:12" s="2" customFormat="1" ht="11.25">
      <c r="A99" s="189">
        <f t="shared" si="6"/>
        <v>82</v>
      </c>
      <c r="B99" s="27">
        <v>219999011</v>
      </c>
      <c r="C99" s="182" t="s">
        <v>105</v>
      </c>
      <c r="D99" s="189" t="s">
        <v>66</v>
      </c>
      <c r="E99" s="28">
        <v>10</v>
      </c>
      <c r="F99" s="41"/>
      <c r="G99" s="29">
        <f t="shared" si="5"/>
        <v>0</v>
      </c>
      <c r="H99" s="30"/>
      <c r="I99" s="40"/>
      <c r="J99" s="30"/>
      <c r="K99" s="31"/>
      <c r="L99" s="184"/>
    </row>
    <row r="100" spans="1:12" s="2" customFormat="1" ht="11.25">
      <c r="A100" s="189">
        <f t="shared" si="6"/>
        <v>83</v>
      </c>
      <c r="B100" s="27">
        <v>219999019</v>
      </c>
      <c r="C100" s="182" t="s">
        <v>39</v>
      </c>
      <c r="D100" s="189" t="s">
        <v>29</v>
      </c>
      <c r="E100" s="28">
        <v>1</v>
      </c>
      <c r="F100" s="41"/>
      <c r="G100" s="29">
        <f t="shared" si="5"/>
        <v>0</v>
      </c>
      <c r="H100" s="30"/>
      <c r="I100" s="40"/>
      <c r="J100" s="30"/>
      <c r="K100" s="31"/>
      <c r="L100" s="184"/>
    </row>
    <row r="101" spans="1:12" s="39" customFormat="1" ht="21.75" customHeight="1">
      <c r="A101" s="32"/>
      <c r="B101" s="33"/>
      <c r="C101" s="186" t="s">
        <v>106</v>
      </c>
      <c r="D101" s="35"/>
      <c r="E101" s="36"/>
      <c r="F101" s="37"/>
      <c r="G101" s="38">
        <f>SUBTOTAL(9,G102:G102)</f>
        <v>0</v>
      </c>
      <c r="H101" s="36"/>
      <c r="I101" s="38"/>
      <c r="J101" s="36"/>
      <c r="K101" s="38"/>
      <c r="L101" s="38"/>
    </row>
    <row r="102" spans="1:12" s="2" customFormat="1" ht="11.25">
      <c r="A102" s="189">
        <f>MAX(A101:A101)+1</f>
        <v>1</v>
      </c>
      <c r="B102" s="27">
        <v>217309013</v>
      </c>
      <c r="C102" s="182" t="s">
        <v>107</v>
      </c>
      <c r="D102" s="27" t="s">
        <v>29</v>
      </c>
      <c r="E102" s="28">
        <v>1</v>
      </c>
      <c r="F102" s="41"/>
      <c r="G102" s="29">
        <f>ROUND(E102*F102,2)</f>
        <v>0</v>
      </c>
      <c r="H102" s="30"/>
      <c r="I102" s="40"/>
      <c r="J102" s="30"/>
      <c r="K102" s="31"/>
      <c r="L102" s="184"/>
    </row>
    <row r="103" spans="1:12" s="47" customFormat="1" ht="21" customHeight="1">
      <c r="A103" s="43"/>
      <c r="B103" s="44"/>
      <c r="C103" s="44"/>
      <c r="D103" s="45"/>
      <c r="E103" s="43"/>
      <c r="F103" s="43"/>
      <c r="G103" s="46"/>
      <c r="I103" s="48"/>
      <c r="J103" s="46"/>
      <c r="K103" s="48"/>
      <c r="L103" s="46"/>
    </row>
    <row r="104" spans="1:8" s="56" customFormat="1" ht="12">
      <c r="A104" s="49"/>
      <c r="B104" s="50"/>
      <c r="C104" s="51" t="s">
        <v>24</v>
      </c>
      <c r="D104" s="52"/>
      <c r="E104" s="53"/>
      <c r="F104" s="54"/>
      <c r="G104" s="54"/>
      <c r="H104" s="55"/>
    </row>
    <row r="105" spans="1:8" s="56" customFormat="1" ht="12">
      <c r="A105" s="49"/>
      <c r="B105" s="50"/>
      <c r="C105" s="51" t="s">
        <v>25</v>
      </c>
      <c r="D105" s="52"/>
      <c r="E105" s="53"/>
      <c r="F105" s="54"/>
      <c r="G105" s="54"/>
      <c r="H105" s="55"/>
    </row>
    <row r="106" spans="1:8" s="56" customFormat="1" ht="12">
      <c r="A106" s="49"/>
      <c r="B106" s="50"/>
      <c r="C106" s="51" t="s">
        <v>65</v>
      </c>
      <c r="D106" s="52"/>
      <c r="E106" s="53"/>
      <c r="F106" s="54"/>
      <c r="G106" s="54"/>
      <c r="H106" s="55"/>
    </row>
    <row r="107" spans="1:8" s="56" customFormat="1" ht="12">
      <c r="A107" s="49"/>
      <c r="B107" s="50"/>
      <c r="C107" s="51" t="s">
        <v>26</v>
      </c>
      <c r="D107" s="52"/>
      <c r="E107" s="53"/>
      <c r="F107" s="54"/>
      <c r="G107" s="54"/>
      <c r="H107" s="55"/>
    </row>
    <row r="108" spans="7:12" s="57" customFormat="1" ht="13.5" thickBot="1">
      <c r="G108" s="58"/>
      <c r="I108" s="59"/>
      <c r="J108" s="59"/>
      <c r="K108" s="59"/>
      <c r="L108" s="59"/>
    </row>
    <row r="109" spans="1:12" s="61" customFormat="1" ht="29.25" customHeight="1" thickBot="1">
      <c r="A109" s="246" t="s">
        <v>27</v>
      </c>
      <c r="B109" s="247"/>
      <c r="C109" s="247"/>
      <c r="D109" s="247"/>
      <c r="E109" s="247"/>
      <c r="F109" s="247"/>
      <c r="G109" s="247"/>
      <c r="H109" s="248"/>
      <c r="I109" s="60"/>
      <c r="J109" s="60"/>
      <c r="K109" s="60"/>
      <c r="L109" s="60"/>
    </row>
  </sheetData>
  <mergeCells count="1">
    <mergeCell ref="A109:H109"/>
  </mergeCells>
  <conditionalFormatting sqref="F62">
    <cfRule type="cellIs" priority="174" dxfId="0" operator="equal" stopIfTrue="1">
      <formula>0</formula>
    </cfRule>
  </conditionalFormatting>
  <conditionalFormatting sqref="F102">
    <cfRule type="cellIs" priority="171" dxfId="0" operator="equal" stopIfTrue="1">
      <formula>0</formula>
    </cfRule>
  </conditionalFormatting>
  <conditionalFormatting sqref="F15:F23">
    <cfRule type="cellIs" priority="86" dxfId="0" operator="equal" stopIfTrue="1">
      <formula>0</formula>
    </cfRule>
  </conditionalFormatting>
  <conditionalFormatting sqref="F15:F23">
    <cfRule type="cellIs" priority="87" dxfId="0" operator="equal" stopIfTrue="1">
      <formula>0</formula>
    </cfRule>
  </conditionalFormatting>
  <conditionalFormatting sqref="F11:F13">
    <cfRule type="cellIs" priority="84" dxfId="0" operator="equal" stopIfTrue="1">
      <formula>0</formula>
    </cfRule>
  </conditionalFormatting>
  <conditionalFormatting sqref="F11:F13">
    <cfRule type="cellIs" priority="85" dxfId="0" operator="equal" stopIfTrue="1">
      <formula>0</formula>
    </cfRule>
  </conditionalFormatting>
  <conditionalFormatting sqref="F28:F39">
    <cfRule type="cellIs" priority="78" dxfId="0" operator="equal" stopIfTrue="1">
      <formula>0</formula>
    </cfRule>
  </conditionalFormatting>
  <conditionalFormatting sqref="F28:F39">
    <cfRule type="cellIs" priority="79" dxfId="0" operator="equal" stopIfTrue="1">
      <formula>0</formula>
    </cfRule>
  </conditionalFormatting>
  <conditionalFormatting sqref="F41:F53">
    <cfRule type="cellIs" priority="72" dxfId="0" operator="equal" stopIfTrue="1">
      <formula>0</formula>
    </cfRule>
  </conditionalFormatting>
  <conditionalFormatting sqref="F41:F53">
    <cfRule type="cellIs" priority="73" dxfId="0" operator="equal" stopIfTrue="1">
      <formula>0</formula>
    </cfRule>
  </conditionalFormatting>
  <conditionalFormatting sqref="F55:F58">
    <cfRule type="cellIs" priority="60" dxfId="0" operator="equal" stopIfTrue="1">
      <formula>0</formula>
    </cfRule>
  </conditionalFormatting>
  <conditionalFormatting sqref="F55:F58">
    <cfRule type="cellIs" priority="61" dxfId="0" operator="equal" stopIfTrue="1">
      <formula>0</formula>
    </cfRule>
  </conditionalFormatting>
  <conditionalFormatting sqref="F64:F94">
    <cfRule type="cellIs" priority="54" dxfId="0" operator="equal" stopIfTrue="1">
      <formula>0</formula>
    </cfRule>
  </conditionalFormatting>
  <conditionalFormatting sqref="F64:F94">
    <cfRule type="cellIs" priority="55" dxfId="0" operator="equal" stopIfTrue="1">
      <formula>0</formula>
    </cfRule>
  </conditionalFormatting>
  <conditionalFormatting sqref="F96:F100">
    <cfRule type="cellIs" priority="48" dxfId="0" operator="equal" stopIfTrue="1">
      <formula>0</formula>
    </cfRule>
  </conditionalFormatting>
  <conditionalFormatting sqref="F96:F100">
    <cfRule type="cellIs" priority="49" dxfId="0" operator="equal" stopIfTrue="1">
      <formula>0</formula>
    </cfRule>
  </conditionalFormatting>
  <conditionalFormatting sqref="F24:F26">
    <cfRule type="cellIs" priority="42" dxfId="0" operator="equal" stopIfTrue="1">
      <formula>0</formula>
    </cfRule>
  </conditionalFormatting>
  <conditionalFormatting sqref="F24:F26">
    <cfRule type="cellIs" priority="43" dxfId="0" operator="equal" stopIfTrue="1">
      <formula>0</formula>
    </cfRule>
  </conditionalFormatting>
  <conditionalFormatting sqref="F59:F60">
    <cfRule type="cellIs" priority="36" dxfId="0" operator="equal" stopIfTrue="1">
      <formula>0</formula>
    </cfRule>
  </conditionalFormatting>
  <conditionalFormatting sqref="F59:F60">
    <cfRule type="cellIs" priority="37" dxfId="0" operator="equal" stopIfTrue="1">
      <formula>0</formula>
    </cfRule>
  </conditionalFormatting>
  <conditionalFormatting sqref="G102">
    <cfRule type="cellIs" priority="35" dxfId="0" operator="equal" stopIfTrue="1">
      <formula>0</formula>
    </cfRule>
  </conditionalFormatting>
  <conditionalFormatting sqref="G102">
    <cfRule type="cellIs" priority="33" dxfId="0" operator="equal" stopIfTrue="1">
      <formula>0</formula>
    </cfRule>
  </conditionalFormatting>
  <conditionalFormatting sqref="G102">
    <cfRule type="cellIs" priority="34" dxfId="0" operator="equal" stopIfTrue="1">
      <formula>0</formula>
    </cfRule>
  </conditionalFormatting>
  <conditionalFormatting sqref="G11:G13">
    <cfRule type="cellIs" priority="30" dxfId="0" operator="equal" stopIfTrue="1">
      <formula>0</formula>
    </cfRule>
  </conditionalFormatting>
  <conditionalFormatting sqref="G11:G13">
    <cfRule type="cellIs" priority="29" dxfId="0" operator="equal" stopIfTrue="1">
      <formula>0</formula>
    </cfRule>
  </conditionalFormatting>
  <conditionalFormatting sqref="G11:G13">
    <cfRule type="cellIs" priority="31" dxfId="0" operator="equal" stopIfTrue="1">
      <formula>0</formula>
    </cfRule>
  </conditionalFormatting>
  <conditionalFormatting sqref="G11:G13">
    <cfRule type="cellIs" priority="32" dxfId="0" operator="equal" stopIfTrue="1">
      <formula>0</formula>
    </cfRule>
  </conditionalFormatting>
  <conditionalFormatting sqref="G15:G26">
    <cfRule type="cellIs" priority="26" dxfId="0" operator="equal" stopIfTrue="1">
      <formula>0</formula>
    </cfRule>
  </conditionalFormatting>
  <conditionalFormatting sqref="G15:G26">
    <cfRule type="cellIs" priority="25" dxfId="0" operator="equal" stopIfTrue="1">
      <formula>0</formula>
    </cfRule>
  </conditionalFormatting>
  <conditionalFormatting sqref="G15:G26">
    <cfRule type="cellIs" priority="27" dxfId="0" operator="equal" stopIfTrue="1">
      <formula>0</formula>
    </cfRule>
  </conditionalFormatting>
  <conditionalFormatting sqref="G15:G26">
    <cfRule type="cellIs" priority="28" dxfId="0" operator="equal" stopIfTrue="1">
      <formula>0</formula>
    </cfRule>
  </conditionalFormatting>
  <conditionalFormatting sqref="G28:G39">
    <cfRule type="cellIs" priority="22" dxfId="0" operator="equal" stopIfTrue="1">
      <formula>0</formula>
    </cfRule>
  </conditionalFormatting>
  <conditionalFormatting sqref="G28:G39">
    <cfRule type="cellIs" priority="21" dxfId="0" operator="equal" stopIfTrue="1">
      <formula>0</formula>
    </cfRule>
  </conditionalFormatting>
  <conditionalFormatting sqref="G28:G39">
    <cfRule type="cellIs" priority="23" dxfId="0" operator="equal" stopIfTrue="1">
      <formula>0</formula>
    </cfRule>
  </conditionalFormatting>
  <conditionalFormatting sqref="G28:G39">
    <cfRule type="cellIs" priority="24" dxfId="0" operator="equal" stopIfTrue="1">
      <formula>0</formula>
    </cfRule>
  </conditionalFormatting>
  <conditionalFormatting sqref="G41:G53">
    <cfRule type="cellIs" priority="18" dxfId="0" operator="equal" stopIfTrue="1">
      <formula>0</formula>
    </cfRule>
  </conditionalFormatting>
  <conditionalFormatting sqref="G41:G53">
    <cfRule type="cellIs" priority="17" dxfId="0" operator="equal" stopIfTrue="1">
      <formula>0</formula>
    </cfRule>
  </conditionalFormatting>
  <conditionalFormatting sqref="G41:G53">
    <cfRule type="cellIs" priority="19" dxfId="0" operator="equal" stopIfTrue="1">
      <formula>0</formula>
    </cfRule>
  </conditionalFormatting>
  <conditionalFormatting sqref="G41:G53">
    <cfRule type="cellIs" priority="20" dxfId="0" operator="equal" stopIfTrue="1">
      <formula>0</formula>
    </cfRule>
  </conditionalFormatting>
  <conditionalFormatting sqref="G55:G60">
    <cfRule type="cellIs" priority="14" dxfId="0" operator="equal" stopIfTrue="1">
      <formula>0</formula>
    </cfRule>
  </conditionalFormatting>
  <conditionalFormatting sqref="G55:G60">
    <cfRule type="cellIs" priority="13" dxfId="0" operator="equal" stopIfTrue="1">
      <formula>0</formula>
    </cfRule>
  </conditionalFormatting>
  <conditionalFormatting sqref="G55:G60">
    <cfRule type="cellIs" priority="15" dxfId="0" operator="equal" stopIfTrue="1">
      <formula>0</formula>
    </cfRule>
  </conditionalFormatting>
  <conditionalFormatting sqref="G55:G60">
    <cfRule type="cellIs" priority="16" dxfId="0" operator="equal" stopIfTrue="1">
      <formula>0</formula>
    </cfRule>
  </conditionalFormatting>
  <conditionalFormatting sqref="G62">
    <cfRule type="cellIs" priority="10" dxfId="0" operator="equal" stopIfTrue="1">
      <formula>0</formula>
    </cfRule>
  </conditionalFormatting>
  <conditionalFormatting sqref="G62">
    <cfRule type="cellIs" priority="9" dxfId="0" operator="equal" stopIfTrue="1">
      <formula>0</formula>
    </cfRule>
  </conditionalFormatting>
  <conditionalFormatting sqref="G62">
    <cfRule type="cellIs" priority="11" dxfId="0" operator="equal" stopIfTrue="1">
      <formula>0</formula>
    </cfRule>
  </conditionalFormatting>
  <conditionalFormatting sqref="G62">
    <cfRule type="cellIs" priority="12" dxfId="0" operator="equal" stopIfTrue="1">
      <formula>0</formula>
    </cfRule>
  </conditionalFormatting>
  <conditionalFormatting sqref="G64:G94">
    <cfRule type="cellIs" priority="6" dxfId="0" operator="equal" stopIfTrue="1">
      <formula>0</formula>
    </cfRule>
  </conditionalFormatting>
  <conditionalFormatting sqref="G64:G94">
    <cfRule type="cellIs" priority="5" dxfId="0" operator="equal" stopIfTrue="1">
      <formula>0</formula>
    </cfRule>
  </conditionalFormatting>
  <conditionalFormatting sqref="G64:G94">
    <cfRule type="cellIs" priority="7" dxfId="0" operator="equal" stopIfTrue="1">
      <formula>0</formula>
    </cfRule>
  </conditionalFormatting>
  <conditionalFormatting sqref="G64:G94">
    <cfRule type="cellIs" priority="8" dxfId="0" operator="equal" stopIfTrue="1">
      <formula>0</formula>
    </cfRule>
  </conditionalFormatting>
  <conditionalFormatting sqref="G96:G100">
    <cfRule type="cellIs" priority="2" dxfId="0" operator="equal" stopIfTrue="1">
      <formula>0</formula>
    </cfRule>
  </conditionalFormatting>
  <conditionalFormatting sqref="G96:G100">
    <cfRule type="cellIs" priority="1" dxfId="0" operator="equal" stopIfTrue="1">
      <formula>0</formula>
    </cfRule>
  </conditionalFormatting>
  <conditionalFormatting sqref="G96:G100">
    <cfRule type="cellIs" priority="3" dxfId="0" operator="equal" stopIfTrue="1">
      <formula>0</formula>
    </cfRule>
  </conditionalFormatting>
  <conditionalFormatting sqref="G96:G100">
    <cfRule type="cellIs" priority="4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90" r:id="rId1"/>
  <headerFooter alignWithMargins="0">
    <oddFooter>&amp;RStrana 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 topLeftCell="A6">
      <selection activeCell="F11" sqref="F11:F20"/>
    </sheetView>
  </sheetViews>
  <sheetFormatPr defaultColWidth="10.5" defaultRowHeight="10.5"/>
  <cols>
    <col min="1" max="1" width="4.16015625" style="3" customWidth="1"/>
    <col min="2" max="2" width="11.33203125" style="4" customWidth="1"/>
    <col min="3" max="3" width="56" style="4" customWidth="1"/>
    <col min="4" max="4" width="6.33203125" style="5" customWidth="1"/>
    <col min="5" max="5" width="13.5" style="6" customWidth="1"/>
    <col min="6" max="6" width="12.83203125" style="7" customWidth="1"/>
    <col min="7" max="7" width="14" style="7" customWidth="1"/>
    <col min="8" max="11" width="13.83203125" style="6" customWidth="1"/>
    <col min="12" max="12" width="39.66015625" style="6" customWidth="1"/>
    <col min="13" max="16384" width="10.5" style="1" customWidth="1"/>
  </cols>
  <sheetData>
    <row r="1" spans="1:12" s="2" customFormat="1" ht="18">
      <c r="A1" s="8" t="s">
        <v>28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212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 t="s">
        <v>157</v>
      </c>
      <c r="D3" s="10"/>
      <c r="E3" s="9"/>
      <c r="F3" s="9"/>
      <c r="G3" s="9" t="s">
        <v>11</v>
      </c>
      <c r="H3" s="11"/>
      <c r="I3" s="9"/>
      <c r="J3" s="9" t="s">
        <v>147</v>
      </c>
      <c r="K3" s="9"/>
      <c r="L3" s="9" t="s">
        <v>156</v>
      </c>
    </row>
    <row r="4" spans="1:12" s="2" customFormat="1" ht="11.25">
      <c r="A4" s="9" t="s">
        <v>0</v>
      </c>
      <c r="B4" s="9"/>
      <c r="C4" s="11"/>
      <c r="D4" s="10"/>
      <c r="E4" s="9"/>
      <c r="F4" s="9"/>
      <c r="G4" s="9" t="s">
        <v>1</v>
      </c>
      <c r="H4" s="11"/>
      <c r="I4" s="9"/>
      <c r="J4" s="11">
        <v>0</v>
      </c>
      <c r="K4" s="9"/>
      <c r="L4" s="9"/>
    </row>
    <row r="5" spans="1:12" s="2" customFormat="1" ht="11.25">
      <c r="A5" s="18" t="s">
        <v>18</v>
      </c>
      <c r="B5" s="19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5" t="s">
        <v>2</v>
      </c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10</v>
      </c>
      <c r="I6" s="16" t="s">
        <v>17</v>
      </c>
      <c r="J6" s="16" t="s">
        <v>22</v>
      </c>
      <c r="K6" s="16" t="s">
        <v>23</v>
      </c>
      <c r="L6" s="16" t="s">
        <v>71</v>
      </c>
    </row>
    <row r="7" spans="1:12" s="2" customFormat="1" ht="11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</row>
    <row r="8" spans="1:12" s="2" customFormat="1" ht="10.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4" customFormat="1" ht="11.25">
      <c r="A9" s="20"/>
      <c r="B9" s="21"/>
      <c r="C9" s="21" t="s">
        <v>9</v>
      </c>
      <c r="D9" s="22"/>
      <c r="E9" s="23"/>
      <c r="F9" s="25"/>
      <c r="G9" s="183">
        <f>SUBTOTAL(9,G11:G21)</f>
        <v>0</v>
      </c>
      <c r="H9" s="24"/>
      <c r="I9" s="183">
        <f>SUBTOTAL(9,I11:I20)</f>
        <v>0</v>
      </c>
      <c r="J9" s="42"/>
      <c r="K9" s="42"/>
      <c r="L9" s="24"/>
    </row>
    <row r="10" spans="1:12" s="39" customFormat="1" ht="21.75" customHeight="1">
      <c r="A10" s="32"/>
      <c r="B10" s="33">
        <v>1</v>
      </c>
      <c r="C10" s="34" t="s">
        <v>19</v>
      </c>
      <c r="D10" s="35"/>
      <c r="E10" s="36"/>
      <c r="F10" s="37"/>
      <c r="G10" s="38">
        <f>SUBTOTAL(9,G11:G21)</f>
        <v>0</v>
      </c>
      <c r="H10" s="36"/>
      <c r="I10" s="38"/>
      <c r="J10" s="36"/>
      <c r="K10" s="38"/>
      <c r="L10" s="38"/>
    </row>
    <row r="11" spans="1:12" s="2" customFormat="1" ht="45">
      <c r="A11" s="189">
        <f>MAX(A9:A10)+1</f>
        <v>1</v>
      </c>
      <c r="B11" s="197">
        <v>111201</v>
      </c>
      <c r="C11" s="182" t="s">
        <v>159</v>
      </c>
      <c r="D11" s="197" t="s">
        <v>15</v>
      </c>
      <c r="E11" s="196">
        <v>20</v>
      </c>
      <c r="F11" s="190"/>
      <c r="G11" s="198">
        <f aca="true" t="shared" si="0" ref="G11:G20">ROUND(E11*F11,2)</f>
        <v>0</v>
      </c>
      <c r="H11" s="192"/>
      <c r="I11" s="193">
        <f aca="true" t="shared" si="1" ref="I11:I20">ROUND(E11*H11,3)</f>
        <v>0</v>
      </c>
      <c r="J11" s="192"/>
      <c r="K11" s="194"/>
      <c r="L11" s="195" t="s">
        <v>160</v>
      </c>
    </row>
    <row r="12" spans="1:12" s="2" customFormat="1" ht="56.25">
      <c r="A12" s="189">
        <f>MAX(A10:A11)+1</f>
        <v>2</v>
      </c>
      <c r="B12" s="197">
        <v>112014</v>
      </c>
      <c r="C12" s="182" t="s">
        <v>158</v>
      </c>
      <c r="D12" s="197" t="s">
        <v>21</v>
      </c>
      <c r="E12" s="196">
        <v>8</v>
      </c>
      <c r="F12" s="190"/>
      <c r="G12" s="198">
        <f t="shared" si="0"/>
        <v>0</v>
      </c>
      <c r="H12" s="192"/>
      <c r="I12" s="193">
        <f t="shared" si="1"/>
        <v>0</v>
      </c>
      <c r="J12" s="192"/>
      <c r="K12" s="194"/>
      <c r="L12" s="195" t="s">
        <v>116</v>
      </c>
    </row>
    <row r="13" spans="1:12" s="2" customFormat="1" ht="33.75">
      <c r="A13" s="189">
        <f>MAX(A11:A12)+1</f>
        <v>3</v>
      </c>
      <c r="B13" s="197">
        <v>18241</v>
      </c>
      <c r="C13" s="182" t="s">
        <v>161</v>
      </c>
      <c r="D13" s="197" t="s">
        <v>15</v>
      </c>
      <c r="E13" s="196">
        <v>1360</v>
      </c>
      <c r="F13" s="190"/>
      <c r="G13" s="198">
        <f t="shared" si="0"/>
        <v>0</v>
      </c>
      <c r="H13" s="192"/>
      <c r="I13" s="193">
        <f t="shared" si="1"/>
        <v>0</v>
      </c>
      <c r="J13" s="192"/>
      <c r="K13" s="194"/>
      <c r="L13" s="195" t="s">
        <v>162</v>
      </c>
    </row>
    <row r="14" spans="1:12" s="2" customFormat="1" ht="33.75">
      <c r="A14" s="189">
        <f>MAX(A12:A13)+1</f>
        <v>4</v>
      </c>
      <c r="B14" s="197">
        <v>18311</v>
      </c>
      <c r="C14" s="182" t="s">
        <v>163</v>
      </c>
      <c r="D14" s="197" t="s">
        <v>15</v>
      </c>
      <c r="E14" s="196">
        <v>214</v>
      </c>
      <c r="F14" s="190"/>
      <c r="G14" s="198">
        <f t="shared" si="0"/>
        <v>0</v>
      </c>
      <c r="H14" s="192"/>
      <c r="I14" s="193">
        <f t="shared" si="1"/>
        <v>0</v>
      </c>
      <c r="J14" s="192"/>
      <c r="K14" s="194"/>
      <c r="L14" s="195" t="s">
        <v>164</v>
      </c>
    </row>
    <row r="15" spans="1:12" s="2" customFormat="1" ht="33.75">
      <c r="A15" s="189">
        <f>MAX(A13:A14)+1</f>
        <v>5</v>
      </c>
      <c r="B15" s="197" t="s">
        <v>174</v>
      </c>
      <c r="C15" s="182" t="s">
        <v>175</v>
      </c>
      <c r="D15" s="197" t="s">
        <v>176</v>
      </c>
      <c r="E15" s="196">
        <v>600</v>
      </c>
      <c r="F15" s="190"/>
      <c r="G15" s="198">
        <f t="shared" si="0"/>
        <v>0</v>
      </c>
      <c r="H15" s="192"/>
      <c r="I15" s="193">
        <f t="shared" si="1"/>
        <v>0</v>
      </c>
      <c r="J15" s="192"/>
      <c r="K15" s="194"/>
      <c r="L15" s="195" t="s">
        <v>164</v>
      </c>
    </row>
    <row r="16" spans="1:12" s="2" customFormat="1" ht="78.75">
      <c r="A16" s="189">
        <f aca="true" t="shared" si="2" ref="A16:A20">MAX(A14:A15)+1</f>
        <v>6</v>
      </c>
      <c r="B16" s="197">
        <v>183511</v>
      </c>
      <c r="C16" s="182" t="s">
        <v>173</v>
      </c>
      <c r="D16" s="197" t="s">
        <v>15</v>
      </c>
      <c r="E16" s="196">
        <v>1360</v>
      </c>
      <c r="F16" s="190"/>
      <c r="G16" s="198">
        <f t="shared" si="0"/>
        <v>0</v>
      </c>
      <c r="H16" s="192"/>
      <c r="I16" s="193">
        <f t="shared" si="1"/>
        <v>0</v>
      </c>
      <c r="J16" s="192"/>
      <c r="K16" s="194"/>
      <c r="L16" s="195" t="s">
        <v>177</v>
      </c>
    </row>
    <row r="17" spans="1:12" s="2" customFormat="1" ht="157.5">
      <c r="A17" s="189">
        <f>MAX(A16:A16)+1</f>
        <v>7</v>
      </c>
      <c r="B17" s="197" t="s">
        <v>165</v>
      </c>
      <c r="C17" s="182" t="s">
        <v>166</v>
      </c>
      <c r="D17" s="197" t="s">
        <v>21</v>
      </c>
      <c r="E17" s="196">
        <v>12</v>
      </c>
      <c r="F17" s="190"/>
      <c r="G17" s="198">
        <f t="shared" si="0"/>
        <v>0</v>
      </c>
      <c r="H17" s="192"/>
      <c r="I17" s="193">
        <f t="shared" si="1"/>
        <v>0</v>
      </c>
      <c r="J17" s="192"/>
      <c r="K17" s="194"/>
      <c r="L17" s="195" t="s">
        <v>240</v>
      </c>
    </row>
    <row r="18" spans="1:12" s="2" customFormat="1" ht="67.5">
      <c r="A18" s="189">
        <f>MAX(A17:A17)+1</f>
        <v>8</v>
      </c>
      <c r="B18" s="197">
        <v>18471</v>
      </c>
      <c r="C18" s="182" t="s">
        <v>169</v>
      </c>
      <c r="D18" s="197" t="s">
        <v>15</v>
      </c>
      <c r="E18" s="196">
        <f>12*65</f>
        <v>780</v>
      </c>
      <c r="F18" s="190"/>
      <c r="G18" s="198">
        <f t="shared" si="0"/>
        <v>0</v>
      </c>
      <c r="H18" s="192"/>
      <c r="I18" s="193">
        <f t="shared" si="1"/>
        <v>0</v>
      </c>
      <c r="J18" s="192"/>
      <c r="K18" s="194"/>
      <c r="L18" s="195" t="s">
        <v>170</v>
      </c>
    </row>
    <row r="19" spans="1:12" s="2" customFormat="1" ht="146.25">
      <c r="A19" s="189">
        <f t="shared" si="2"/>
        <v>9</v>
      </c>
      <c r="B19" s="197">
        <v>184721</v>
      </c>
      <c r="C19" s="182" t="s">
        <v>167</v>
      </c>
      <c r="D19" s="197" t="s">
        <v>21</v>
      </c>
      <c r="E19" s="196">
        <f>12*3</f>
        <v>36</v>
      </c>
      <c r="F19" s="190"/>
      <c r="G19" s="198">
        <f t="shared" si="0"/>
        <v>0</v>
      </c>
      <c r="H19" s="192"/>
      <c r="I19" s="193">
        <f t="shared" si="1"/>
        <v>0</v>
      </c>
      <c r="J19" s="192"/>
      <c r="K19" s="194"/>
      <c r="L19" s="195" t="s">
        <v>168</v>
      </c>
    </row>
    <row r="20" spans="1:12" s="2" customFormat="1" ht="67.5">
      <c r="A20" s="189">
        <f t="shared" si="2"/>
        <v>10</v>
      </c>
      <c r="B20" s="197">
        <v>18600</v>
      </c>
      <c r="C20" s="182" t="s">
        <v>171</v>
      </c>
      <c r="D20" s="197" t="s">
        <v>20</v>
      </c>
      <c r="E20" s="196">
        <f>12*0.02*3*90</f>
        <v>64.8</v>
      </c>
      <c r="F20" s="190"/>
      <c r="G20" s="198">
        <f t="shared" si="0"/>
        <v>0</v>
      </c>
      <c r="H20" s="192"/>
      <c r="I20" s="193">
        <f t="shared" si="1"/>
        <v>0</v>
      </c>
      <c r="J20" s="192"/>
      <c r="K20" s="194"/>
      <c r="L20" s="195" t="s">
        <v>172</v>
      </c>
    </row>
    <row r="21" spans="1:12" s="2" customFormat="1" ht="11.25">
      <c r="A21" s="209"/>
      <c r="B21" s="210"/>
      <c r="C21" s="211"/>
      <c r="D21" s="210"/>
      <c r="E21" s="212"/>
      <c r="F21" s="213"/>
      <c r="G21" s="214"/>
      <c r="H21" s="215"/>
      <c r="I21" s="216"/>
      <c r="J21" s="215"/>
      <c r="K21" s="216"/>
      <c r="L21" s="217"/>
    </row>
    <row r="22" spans="1:8" s="56" customFormat="1" ht="12">
      <c r="A22" s="49"/>
      <c r="B22" s="50"/>
      <c r="C22" s="51" t="s">
        <v>24</v>
      </c>
      <c r="D22" s="52"/>
      <c r="E22" s="53"/>
      <c r="F22" s="54"/>
      <c r="G22" s="54"/>
      <c r="H22" s="55"/>
    </row>
    <row r="23" spans="1:8" s="56" customFormat="1" ht="12">
      <c r="A23" s="49"/>
      <c r="B23" s="50"/>
      <c r="C23" s="51" t="s">
        <v>25</v>
      </c>
      <c r="D23" s="52"/>
      <c r="E23" s="53"/>
      <c r="F23" s="54"/>
      <c r="G23" s="54"/>
      <c r="H23" s="55"/>
    </row>
    <row r="24" spans="1:8" s="56" customFormat="1" ht="12">
      <c r="A24" s="49"/>
      <c r="B24" s="50"/>
      <c r="C24" s="51" t="s">
        <v>65</v>
      </c>
      <c r="D24" s="52"/>
      <c r="E24" s="53"/>
      <c r="F24" s="54"/>
      <c r="G24" s="54"/>
      <c r="H24" s="55"/>
    </row>
    <row r="25" spans="1:8" s="56" customFormat="1" ht="12">
      <c r="A25" s="49"/>
      <c r="B25" s="50"/>
      <c r="C25" s="51" t="s">
        <v>26</v>
      </c>
      <c r="D25" s="52"/>
      <c r="E25" s="53"/>
      <c r="F25" s="54"/>
      <c r="G25" s="54"/>
      <c r="H25" s="55"/>
    </row>
    <row r="26" spans="7:12" s="57" customFormat="1" ht="13.5" thickBot="1">
      <c r="G26" s="58"/>
      <c r="I26" s="59"/>
      <c r="J26" s="59"/>
      <c r="K26" s="59"/>
      <c r="L26" s="59"/>
    </row>
    <row r="27" spans="1:12" s="61" customFormat="1" ht="29.25" customHeight="1" thickBot="1">
      <c r="A27" s="246" t="s">
        <v>27</v>
      </c>
      <c r="B27" s="247"/>
      <c r="C27" s="247"/>
      <c r="D27" s="247"/>
      <c r="E27" s="247"/>
      <c r="F27" s="247"/>
      <c r="G27" s="247"/>
      <c r="H27" s="248"/>
      <c r="I27" s="60"/>
      <c r="J27" s="60"/>
      <c r="K27" s="60"/>
      <c r="L27" s="60"/>
    </row>
  </sheetData>
  <mergeCells count="1">
    <mergeCell ref="A27:H27"/>
  </mergeCells>
  <conditionalFormatting sqref="F11:G12">
    <cfRule type="cellIs" priority="46" dxfId="0" operator="equal" stopIfTrue="1">
      <formula>0</formula>
    </cfRule>
  </conditionalFormatting>
  <conditionalFormatting sqref="F13:G13">
    <cfRule type="cellIs" priority="10" dxfId="0" operator="equal" stopIfTrue="1">
      <formula>0</formula>
    </cfRule>
  </conditionalFormatting>
  <conditionalFormatting sqref="F14:G14 F21:G21">
    <cfRule type="cellIs" priority="9" dxfId="0" operator="equal" stopIfTrue="1">
      <formula>0</formula>
    </cfRule>
  </conditionalFormatting>
  <conditionalFormatting sqref="F17:G17">
    <cfRule type="cellIs" priority="7" dxfId="0" operator="equal" stopIfTrue="1">
      <formula>0</formula>
    </cfRule>
  </conditionalFormatting>
  <conditionalFormatting sqref="F19:G19">
    <cfRule type="cellIs" priority="5" dxfId="0" operator="equal" stopIfTrue="1">
      <formula>0</formula>
    </cfRule>
  </conditionalFormatting>
  <conditionalFormatting sqref="F18:G18">
    <cfRule type="cellIs" priority="4" dxfId="0" operator="equal" stopIfTrue="1">
      <formula>0</formula>
    </cfRule>
  </conditionalFormatting>
  <conditionalFormatting sqref="F20:G20">
    <cfRule type="cellIs" priority="3" dxfId="0" operator="equal" stopIfTrue="1">
      <formula>0</formula>
    </cfRule>
  </conditionalFormatting>
  <conditionalFormatting sqref="F16:G16">
    <cfRule type="cellIs" priority="2" dxfId="0" operator="equal" stopIfTrue="1">
      <formula>0</formula>
    </cfRule>
  </conditionalFormatting>
  <conditionalFormatting sqref="F15:G15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Vorálková Jana</dc:creator>
  <cp:keywords/>
  <dc:description/>
  <cp:lastModifiedBy>Tomas</cp:lastModifiedBy>
  <cp:lastPrinted>2016-07-04T14:27:01Z</cp:lastPrinted>
  <dcterms:created xsi:type="dcterms:W3CDTF">2009-11-02T14:21:31Z</dcterms:created>
  <dcterms:modified xsi:type="dcterms:W3CDTF">2017-08-03T07:59:52Z</dcterms:modified>
  <cp:category/>
  <cp:version/>
  <cp:contentType/>
  <cp:contentStatus/>
</cp:coreProperties>
</file>