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Pol'!$A$1:$U$74</definedName>
    <definedName name="_xlnm.Print_Area" localSheetId="1">'Stavba'!$A$1:$J$61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<sst xmlns="http://schemas.openxmlformats.org/spreadsheetml/2006/main" count="309" uniqueCount="175">
  <si>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</si>
  <si>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</si>
  <si>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</si>
  <si>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</si>
  <si>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</si>
  <si>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</si>
  <si>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</si>
  <si>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</si>
  <si>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</si>
  <si>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</si>
  <si>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</si>
  <si>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</si>
  <si>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</si>
  <si>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</si>
  <si>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</si>
  <si>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</si>
  <si>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</si>
  <si>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</si>
  <si>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</si>
  <si>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</si>
  <si>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</si>
  <si>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</si>
  <si>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</si>
  <si>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</si>
  <si>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</si>
  <si>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</si>
  <si>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</si>
  <si>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</si>
  <si>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</si>
  <si>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</si>
  <si>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</si>
  <si>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</si>
  <si>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</si>
  <si>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</si>
  <si>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</si>
  <si>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</si>
  <si>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</si>
  <si>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</si>
  <si>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</si>
  <si>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</si>
  <si>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</si>
  <si>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</si>
  <si>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</si>
  <si>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Mˇ3 Sendražice</t>
  </si>
  <si>
    <t>Rozpočet:</t>
  </si>
  <si>
    <t>Misto</t>
  </si>
  <si>
    <t>ing. Martin Škorpík</t>
  </si>
  <si>
    <t>Oprava střechy MŠ Sendražice</t>
  </si>
  <si>
    <t>město Kolín</t>
  </si>
  <si>
    <t>Karlovo náměstí 78</t>
  </si>
  <si>
    <t>Kolín 1</t>
  </si>
  <si>
    <t>28012</t>
  </si>
  <si>
    <t>000235440</t>
  </si>
  <si>
    <t>Celkem za stavbu</t>
  </si>
  <si>
    <t>CZK</t>
  </si>
  <si>
    <t xml:space="preserve">Popis rozpočtu:  - </t>
  </si>
  <si>
    <t>Demontáž laťování</t>
  </si>
  <si>
    <t>Montáž tepelné izolace z minerální plsti</t>
  </si>
  <si>
    <t>lambda =  0,039 W/mK v rolích</t>
  </si>
  <si>
    <t>Montáž laťování</t>
  </si>
  <si>
    <t>Montáž střešní krytiny z tabulí z poplastovaného plechu s profilem tašky</t>
  </si>
  <si>
    <t>Rekapitulace dílů</t>
  </si>
  <si>
    <t>Typ dílu</t>
  </si>
  <si>
    <t>97</t>
  </si>
  <si>
    <t>Prorážení otvorů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</si>
  <si>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</si>
  <si>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</si>
  <si>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</si>
  <si>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</si>
  <si>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</si>
  <si>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</si>
  <si>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</si>
  <si>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</si>
  <si>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</si>
  <si>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</si>
  <si>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</si>
  <si>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</si>
  <si>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</si>
  <si>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</si>
  <si>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</si>
  <si>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</si>
  <si>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</si>
  <si>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</si>
  <si>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</si>
  <si>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</si>
  <si>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</si>
  <si>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</si>
  <si>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</si>
  <si>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</si>
  <si>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</si>
  <si>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</si>
  <si>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</si>
  <si>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</si>
  <si>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</si>
  <si>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</si>
  <si>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</si>
  <si>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</si>
  <si>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</si>
  <si>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</si>
  <si>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</si>
  <si>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</si>
  <si>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</si>
  <si>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</si>
  <si>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</si>
  <si>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979990163R00</t>
  </si>
  <si>
    <t>Poplatek za skládku suti - plast+sklo</t>
  </si>
  <si>
    <t>t</t>
  </si>
  <si>
    <t>POL1_0</t>
  </si>
  <si>
    <t>979081111R00</t>
  </si>
  <si>
    <t>Odvoz suti a vybour. hmot na skládku do 1 km</t>
  </si>
  <si>
    <t>979081121R00</t>
  </si>
  <si>
    <t>Příplatek k odvozu za každý další 1 km</t>
  </si>
  <si>
    <t>4,99*19</t>
  </si>
  <si>
    <t>VV</t>
  </si>
  <si>
    <t>712591171RZ1</t>
  </si>
  <si>
    <t>Povlaková krytina střech podklad.textilie, 1 vrstva - vč.dodávky pojistné textilie</t>
  </si>
  <si>
    <t>m2</t>
  </si>
  <si>
    <t>školka:45,4*7,15*2</t>
  </si>
  <si>
    <t>kuchyně:24,3*7,15*2</t>
  </si>
  <si>
    <t>713111111RV9</t>
  </si>
  <si>
    <t>Izolace tepelné stropů vrchem kladené volně, 2 vrstvy - včetně dodávky min.plsti v tl. 2x100 mm</t>
  </si>
  <si>
    <t>školka:45,4*12,3</t>
  </si>
  <si>
    <t>kuchyně:24,3*12,3</t>
  </si>
  <si>
    <t>762342812R00</t>
  </si>
  <si>
    <t>Demontáž laťování střech, rozteč latí do 50 cm</t>
  </si>
  <si>
    <t>762342203RT4</t>
  </si>
  <si>
    <t>Montáž laťování střech, vzdálenost latí 22 - 36 cm, včetně dodávky řeziva, latě 4/6 cm</t>
  </si>
  <si>
    <t>762342204RT3</t>
  </si>
  <si>
    <t>Montáž kontralatí přibitím, včetně dodávky řeziva, hranolek 5/5 cm</t>
  </si>
  <si>
    <t>764311822R00</t>
  </si>
  <si>
    <t>Demont. krytiny, tabule 2 x 1 m, nad 25 m2, do 30°</t>
  </si>
  <si>
    <t>764881100R00</t>
  </si>
  <si>
    <t>Taškové tabule Ondusteel, tl. 0,45 mm, na dřevo</t>
  </si>
  <si>
    <t>764881111R00</t>
  </si>
  <si>
    <t>Ondusteel hřebenáč kulatý, tl. 0,45 mm</t>
  </si>
  <si>
    <t>m</t>
  </si>
  <si>
    <t>školka:45,4</t>
  </si>
  <si>
    <t>kuychyně:24,3</t>
  </si>
  <si>
    <t>764881112R00</t>
  </si>
  <si>
    <t>Ondusteel hřebenáč kulatý počáteční, tl. 0,45 mm</t>
  </si>
  <si>
    <t>kus</t>
  </si>
  <si>
    <t>764881113R00</t>
  </si>
  <si>
    <t>Ondusteel hřebenáč kulatý koncový, tl. 0,45 mm</t>
  </si>
  <si>
    <t>764881115R00</t>
  </si>
  <si>
    <t>Ondusteel okapový lem, tl. 0,45 mm</t>
  </si>
  <si>
    <t>školka:45,4*2</t>
  </si>
  <si>
    <t>kuchyně:24,3*2</t>
  </si>
  <si>
    <t>764881116R00</t>
  </si>
  <si>
    <t>Ondusteel závětrná lišta pravá, tl. 0,45 mm</t>
  </si>
  <si>
    <t>školka:7,15*2</t>
  </si>
  <si>
    <t>kuchyně:7,15*2</t>
  </si>
  <si>
    <t>764881117R00</t>
  </si>
  <si>
    <t>Ondusteel závětrná lišta levá, tl. 0,45 mm</t>
  </si>
  <si>
    <t>764881120R00</t>
  </si>
  <si>
    <t>Ondusteel lem ke zdi levý, tl. 0,45 mm</t>
  </si>
  <si>
    <t>komíny 45x45 cm:</t>
  </si>
  <si>
    <t>školka:0,45*4*3</t>
  </si>
  <si>
    <t>kuchyně:0,45*4*2</t>
  </si>
  <si>
    <t>764881125R00</t>
  </si>
  <si>
    <t>Ondusteel komínek odvětrávací, DN 110 mm</t>
  </si>
  <si>
    <t>210-1</t>
  </si>
  <si>
    <t>Dmtz hromosvodu</t>
  </si>
  <si>
    <t>210220301RT1</t>
  </si>
  <si>
    <t>Svorka hromosvodová do 2 šroubů /SS, SZ, SO/, včetně dodávky svorky SO</t>
  </si>
  <si>
    <t>210220101RT4</t>
  </si>
  <si>
    <t>Vodiče svodové FeZn D do 10,Al 10,Cu 8 +podpěry, včetně dodávky drátu FeZn 8 mm + PV 21</t>
  </si>
  <si>
    <t>školka:45,4+1,5*3+(7,15+0,5)*4+2,5+3,5</t>
  </si>
  <si>
    <t>kuchyně:24,3+1,5*2+(7,15+0,5)*4+2,5</t>
  </si>
  <si>
    <t/>
  </si>
  <si>
    <t>SUM</t>
  </si>
  <si>
    <t>POPUZIV</t>
  </si>
  <si>
    <t>END</t>
  </si>
  <si>
    <t>Demontáž stávající střešní krytiny z plastových šablon ve tvaru vlnovek</t>
  </si>
  <si>
    <t>Demontáž hromosvodu</t>
  </si>
  <si>
    <t>Montáž hromosvodu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</si>
</sst>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30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0" fillId="0" borderId="57" xfId="0" applyFont="1" applyBorder="1" applyAlignment="1">
      <alignment vertical="top" shrinkToFit="1"/>
    </xf>
    <xf numFmtId="0" fontId="30" fillId="0" borderId="44" xfId="0" applyFont="1" applyBorder="1" applyAlignment="1">
      <alignment vertical="top" shrinkToFit="1"/>
    </xf>
    <xf numFmtId="0" fontId="30" fillId="0" borderId="32" xfId="0" applyFont="1" applyBorder="1" applyAlignment="1">
      <alignment vertical="top" shrinkToFit="1"/>
    </xf>
    <xf numFmtId="0" fontId="31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172" fontId="30" fillId="0" borderId="44" xfId="0" applyNumberFormat="1" applyFont="1" applyBorder="1" applyAlignment="1">
      <alignment vertical="top" shrinkToFit="1"/>
    </xf>
    <xf numFmtId="172" fontId="31" fillId="0" borderId="44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30" fillId="35" borderId="44" xfId="0" applyNumberFormat="1" applyFont="1" applyFill="1" applyBorder="1" applyAlignment="1" applyProtection="1">
      <alignment vertical="top" shrinkToFit="1"/>
      <protection locked="0"/>
    </xf>
    <xf numFmtId="4" fontId="30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wrapText="1"/>
    </xf>
    <xf numFmtId="0" fontId="0" fillId="34" borderId="61" xfId="0" applyFill="1" applyBorder="1" applyAlignment="1">
      <alignment vertical="top"/>
    </xf>
    <xf numFmtId="49" fontId="0" fillId="34" borderId="61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7" xfId="0" applyNumberFormat="1" applyFont="1" applyBorder="1" applyAlignment="1">
      <alignment vertical="top"/>
    </xf>
    <xf numFmtId="0" fontId="31" fillId="0" borderId="58" xfId="0" applyNumberFormat="1" applyFont="1" applyBorder="1" applyAlignment="1">
      <alignment vertical="top" wrapText="1" shrinkToFit="1"/>
    </xf>
    <xf numFmtId="172" fontId="31" fillId="0" borderId="45" xfId="0" applyNumberFormat="1" applyFont="1" applyBorder="1" applyAlignment="1">
      <alignment vertical="top" wrapText="1" shrinkToFit="1"/>
    </xf>
    <xf numFmtId="4" fontId="30" fillId="0" borderId="45" xfId="0" applyNumberFormat="1" applyFont="1" applyBorder="1" applyAlignment="1">
      <alignment vertical="top" shrinkToFit="1"/>
    </xf>
    <xf numFmtId="0" fontId="30" fillId="0" borderId="45" xfId="0" applyFont="1" applyBorder="1" applyAlignment="1">
      <alignment vertical="top" shrinkToFit="1"/>
    </xf>
    <xf numFmtId="0" fontId="30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3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8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0" fillId="0" borderId="44" xfId="0" applyNumberFormat="1" applyFont="1" applyBorder="1" applyAlignment="1">
      <alignment horizontal="left" vertical="top" wrapText="1"/>
    </xf>
    <xf numFmtId="0" fontId="31" fillId="0" borderId="44" xfId="0" applyNumberFormat="1" applyFont="1" applyBorder="1" applyAlignment="1" quotePrefix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1" fillId="0" borderId="45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4"/>
  <sheetViews>
    <sheetView showGridLines="0" tabSelected="1" zoomScaleSheetLayoutView="75" workbookViewId="0" topLeftCell="B25">
      <selection activeCell="B50" sqref="B5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0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0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/>
      <c r="J6" s="11"/>
    </row>
    <row r="7" spans="1:10" ht="15.75" customHeight="1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0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0" ht="23.25" customHeight="1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SUMIF(F55:F60,A16,I55:I60)+SUMIF(F55:F60,"PSU",I55:I60)</f>
        <v>0</v>
      </c>
      <c r="J16" s="93"/>
    </row>
    <row r="17" spans="1:10" ht="23.25" customHeight="1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SUMIF(F55:F60,A17,I55:I60)</f>
        <v>0</v>
      </c>
      <c r="J17" s="93"/>
    </row>
    <row r="18" spans="1:10" ht="23.25" customHeight="1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SUMIF(F55:F60,A18,I55:I60)</f>
        <v>0</v>
      </c>
      <c r="J18" s="93"/>
    </row>
    <row r="19" spans="1:10" ht="23.25" customHeight="1">
      <c r="A19" s="195" t="s">
        <v>75</v>
      </c>
      <c r="B19" s="196" t="s">
        <v>26</v>
      </c>
      <c r="C19" s="58"/>
      <c r="D19" s="59"/>
      <c r="E19" s="83"/>
      <c r="F19" s="84"/>
      <c r="G19" s="83"/>
      <c r="H19" s="84"/>
      <c r="I19" s="83">
        <f>SUMIF(F55:F60,A19,I55:I60)</f>
        <v>0</v>
      </c>
      <c r="J19" s="93"/>
    </row>
    <row r="20" spans="1:10" ht="23.25" customHeight="1">
      <c r="A20" s="195" t="s">
        <v>76</v>
      </c>
      <c r="B20" s="196" t="s">
        <v>27</v>
      </c>
      <c r="C20" s="58"/>
      <c r="D20" s="59"/>
      <c r="E20" s="83"/>
      <c r="F20" s="84"/>
      <c r="G20" s="83"/>
      <c r="H20" s="84"/>
      <c r="I20" s="83">
        <f>SUMIF(F55:F60,A20,I55:I60)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42887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/>
      <c r="C39" s="138"/>
      <c r="D39" s="139"/>
      <c r="E39" s="139"/>
      <c r="F39" s="147">
        <f>' Pol'!AC64</f>
        <v>0</v>
      </c>
      <c r="G39" s="148">
        <f>' Pol'!AD64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1" ht="12.75">
      <c r="B41" t="s">
        <v>55</v>
      </c>
    </row>
    <row r="42" ht="12.75">
      <c r="B42" t="s">
        <v>173</v>
      </c>
    </row>
    <row r="43" spans="2:52" ht="12.75">
      <c r="B43" s="162" t="s">
        <v>172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Demontáž stávající střešní krytiny z plastových šablon ve tvaru vlnovek</v>
      </c>
    </row>
    <row r="44" spans="2:52" ht="12.75">
      <c r="B44" s="162" t="s">
        <v>56</v>
      </c>
      <c r="C44" s="162"/>
      <c r="D44" s="162"/>
      <c r="E44" s="162"/>
      <c r="F44" s="162"/>
      <c r="G44" s="162"/>
      <c r="H44" s="162"/>
      <c r="I44" s="162"/>
      <c r="J44" s="162"/>
      <c r="AZ44" s="161" t="str">
        <f>B44</f>
        <v>Demontáž laťování</v>
      </c>
    </row>
    <row r="45" spans="2:52" ht="12.75">
      <c r="B45" s="162" t="s">
        <v>57</v>
      </c>
      <c r="C45" s="162"/>
      <c r="D45" s="162"/>
      <c r="E45" s="162"/>
      <c r="F45" s="162"/>
      <c r="G45" s="162"/>
      <c r="H45" s="162"/>
      <c r="I45" s="162"/>
      <c r="J45" s="162"/>
      <c r="AZ45" s="161" t="str">
        <f>B45</f>
        <v>Montáž tepelné izolace z minerální plsti</v>
      </c>
    </row>
    <row r="46" spans="2:52" ht="12.75">
      <c r="B46" s="162" t="s">
        <v>58</v>
      </c>
      <c r="C46" s="162"/>
      <c r="D46" s="162"/>
      <c r="E46" s="162"/>
      <c r="F46" s="162"/>
      <c r="G46" s="162"/>
      <c r="H46" s="162"/>
      <c r="I46" s="162"/>
      <c r="J46" s="162"/>
      <c r="AZ46" s="161" t="str">
        <f>B46</f>
        <v>lambda =  0,039 W/mK v rolích</v>
      </c>
    </row>
    <row r="47" spans="2:52" ht="12.75">
      <c r="B47" s="162" t="s">
        <v>59</v>
      </c>
      <c r="C47" s="162"/>
      <c r="D47" s="162"/>
      <c r="E47" s="162"/>
      <c r="F47" s="162"/>
      <c r="G47" s="162"/>
      <c r="H47" s="162"/>
      <c r="I47" s="162"/>
      <c r="J47" s="162"/>
      <c r="AZ47" s="161" t="str">
        <f>B47</f>
        <v>Montáž laťování</v>
      </c>
    </row>
    <row r="48" spans="2:52" ht="12.75">
      <c r="B48" s="162" t="s">
        <v>60</v>
      </c>
      <c r="C48" s="162"/>
      <c r="D48" s="162"/>
      <c r="E48" s="162"/>
      <c r="F48" s="162"/>
      <c r="G48" s="162"/>
      <c r="H48" s="162"/>
      <c r="I48" s="162"/>
      <c r="J48" s="162"/>
      <c r="AZ48" s="161"/>
    </row>
    <row r="49" spans="2:52" ht="12.75">
      <c r="B49" s="162" t="s">
        <v>174</v>
      </c>
      <c r="C49" s="162"/>
      <c r="D49" s="162"/>
      <c r="E49" s="162"/>
      <c r="F49" s="162"/>
      <c r="G49" s="162"/>
      <c r="H49" s="162"/>
      <c r="I49" s="162"/>
      <c r="J49" s="162"/>
      <c r="AZ49" s="161" t="str">
        <f>B49</f>
        <v>Montáž hromosvodu</v>
      </c>
    </row>
    <row r="52" ht="15.75">
      <c r="B52" s="163" t="s">
        <v>61</v>
      </c>
    </row>
    <row r="54" spans="1:10" ht="25.5" customHeight="1">
      <c r="A54" s="164"/>
      <c r="B54" s="170" t="s">
        <v>16</v>
      </c>
      <c r="C54" s="170" t="s">
        <v>5</v>
      </c>
      <c r="D54" s="171"/>
      <c r="E54" s="171"/>
      <c r="F54" s="174" t="s">
        <v>62</v>
      </c>
      <c r="G54" s="174"/>
      <c r="H54" s="174"/>
      <c r="I54" s="175" t="s">
        <v>28</v>
      </c>
      <c r="J54" s="175"/>
    </row>
    <row r="55" spans="1:10" ht="25.5" customHeight="1">
      <c r="A55" s="165"/>
      <c r="B55" s="176" t="s">
        <v>63</v>
      </c>
      <c r="C55" s="177" t="s">
        <v>64</v>
      </c>
      <c r="D55" s="178"/>
      <c r="E55" s="178"/>
      <c r="F55" s="182" t="s">
        <v>23</v>
      </c>
      <c r="G55" s="183"/>
      <c r="H55" s="183"/>
      <c r="I55" s="184">
        <f>' Pol'!G8</f>
        <v>0</v>
      </c>
      <c r="J55" s="184"/>
    </row>
    <row r="56" spans="1:10" ht="25.5" customHeight="1">
      <c r="A56" s="165"/>
      <c r="B56" s="168" t="s">
        <v>65</v>
      </c>
      <c r="C56" s="167" t="s">
        <v>66</v>
      </c>
      <c r="D56" s="169"/>
      <c r="E56" s="169"/>
      <c r="F56" s="185" t="s">
        <v>24</v>
      </c>
      <c r="G56" s="186"/>
      <c r="H56" s="186"/>
      <c r="I56" s="187">
        <f>' Pol'!G13</f>
        <v>0</v>
      </c>
      <c r="J56" s="187"/>
    </row>
    <row r="57" spans="1:10" ht="25.5" customHeight="1">
      <c r="A57" s="165"/>
      <c r="B57" s="168" t="s">
        <v>67</v>
      </c>
      <c r="C57" s="167" t="s">
        <v>68</v>
      </c>
      <c r="D57" s="169"/>
      <c r="E57" s="169"/>
      <c r="F57" s="185" t="s">
        <v>24</v>
      </c>
      <c r="G57" s="186"/>
      <c r="H57" s="186"/>
      <c r="I57" s="187">
        <f>' Pol'!G17</f>
        <v>0</v>
      </c>
      <c r="J57" s="187"/>
    </row>
    <row r="58" spans="1:10" ht="25.5" customHeight="1">
      <c r="A58" s="165"/>
      <c r="B58" s="168" t="s">
        <v>69</v>
      </c>
      <c r="C58" s="167" t="s">
        <v>70</v>
      </c>
      <c r="D58" s="169"/>
      <c r="E58" s="169"/>
      <c r="F58" s="185" t="s">
        <v>24</v>
      </c>
      <c r="G58" s="186"/>
      <c r="H58" s="186"/>
      <c r="I58" s="187">
        <f>' Pol'!G21</f>
        <v>0</v>
      </c>
      <c r="J58" s="187"/>
    </row>
    <row r="59" spans="1:10" ht="25.5" customHeight="1">
      <c r="A59" s="165"/>
      <c r="B59" s="168" t="s">
        <v>71</v>
      </c>
      <c r="C59" s="167" t="s">
        <v>72</v>
      </c>
      <c r="D59" s="169"/>
      <c r="E59" s="169"/>
      <c r="F59" s="185" t="s">
        <v>24</v>
      </c>
      <c r="G59" s="186"/>
      <c r="H59" s="186"/>
      <c r="I59" s="187">
        <f>' Pol'!G31</f>
        <v>0</v>
      </c>
      <c r="J59" s="187"/>
    </row>
    <row r="60" spans="1:10" ht="25.5" customHeight="1">
      <c r="A60" s="165"/>
      <c r="B60" s="179" t="s">
        <v>73</v>
      </c>
      <c r="C60" s="180" t="s">
        <v>74</v>
      </c>
      <c r="D60" s="181"/>
      <c r="E60" s="181"/>
      <c r="F60" s="188" t="s">
        <v>25</v>
      </c>
      <c r="G60" s="189"/>
      <c r="H60" s="189"/>
      <c r="I60" s="190">
        <f>' Pol'!G57</f>
        <v>0</v>
      </c>
      <c r="J60" s="190"/>
    </row>
    <row r="61" spans="1:10" ht="25.5" customHeight="1">
      <c r="A61" s="166"/>
      <c r="B61" s="172" t="s">
        <v>1</v>
      </c>
      <c r="C61" s="172"/>
      <c r="D61" s="173"/>
      <c r="E61" s="173"/>
      <c r="F61" s="191"/>
      <c r="G61" s="192"/>
      <c r="H61" s="192"/>
      <c r="I61" s="193">
        <f>SUM(I55:I60)</f>
        <v>0</v>
      </c>
      <c r="J61" s="193"/>
    </row>
    <row r="62" spans="6:10" ht="12.75">
      <c r="F62" s="194"/>
      <c r="G62" s="130"/>
      <c r="H62" s="194"/>
      <c r="I62" s="130"/>
      <c r="J62" s="130"/>
    </row>
    <row r="63" spans="6:10" ht="12.75">
      <c r="F63" s="194"/>
      <c r="G63" s="130"/>
      <c r="H63" s="194"/>
      <c r="I63" s="130"/>
      <c r="J63" s="130"/>
    </row>
    <row r="64" spans="6:10" ht="12.75">
      <c r="F64" s="194"/>
      <c r="G64" s="130"/>
      <c r="H64" s="194"/>
      <c r="I64" s="130"/>
      <c r="J64" s="130"/>
    </row>
  </sheetData>
  <sheetProtection/>
  <mergeCells count="58">
    <mergeCell ref="I60:J60"/>
    <mergeCell ref="C60:E60"/>
    <mergeCell ref="I61:J61"/>
    <mergeCell ref="B48:J48"/>
    <mergeCell ref="I57:J57"/>
    <mergeCell ref="C57:E57"/>
    <mergeCell ref="I58:J58"/>
    <mergeCell ref="C58:E58"/>
    <mergeCell ref="I59:J59"/>
    <mergeCell ref="C59:E59"/>
    <mergeCell ref="B47:J47"/>
    <mergeCell ref="B49:J49"/>
    <mergeCell ref="I54:J54"/>
    <mergeCell ref="I55:J55"/>
    <mergeCell ref="C55:E55"/>
    <mergeCell ref="I56:J56"/>
    <mergeCell ref="C56:E56"/>
    <mergeCell ref="C39:E39"/>
    <mergeCell ref="B40:E40"/>
    <mergeCell ref="B43:J43"/>
    <mergeCell ref="B44:J44"/>
    <mergeCell ref="B45:J45"/>
    <mergeCell ref="B46:J46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74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197" t="s">
        <v>6</v>
      </c>
      <c r="B1" s="197"/>
      <c r="C1" s="197"/>
      <c r="D1" s="197"/>
      <c r="E1" s="197"/>
      <c r="F1" s="197"/>
      <c r="G1" s="197"/>
      <c r="AE1" t="s">
        <v>78</v>
      </c>
    </row>
    <row r="2" spans="1:31" ht="24.75" customHeight="1">
      <c r="A2" s="204" t="s">
        <v>77</v>
      </c>
      <c r="B2" s="198"/>
      <c r="C2" s="199" t="s">
        <v>47</v>
      </c>
      <c r="D2" s="200"/>
      <c r="E2" s="200"/>
      <c r="F2" s="200"/>
      <c r="G2" s="206"/>
      <c r="AE2" t="s">
        <v>79</v>
      </c>
    </row>
    <row r="3" spans="1:31" ht="24.75" customHeight="1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80</v>
      </c>
    </row>
    <row r="4" spans="1:31" ht="24.75" customHeight="1" hidden="1">
      <c r="A4" s="205" t="s">
        <v>8</v>
      </c>
      <c r="B4" s="203"/>
      <c r="C4" s="201"/>
      <c r="D4" s="202"/>
      <c r="E4" s="202"/>
      <c r="F4" s="202"/>
      <c r="G4" s="207"/>
      <c r="AE4" t="s">
        <v>81</v>
      </c>
    </row>
    <row r="5" spans="1:31" ht="12.75" hidden="1">
      <c r="A5" s="208" t="s">
        <v>82</v>
      </c>
      <c r="B5" s="209"/>
      <c r="C5" s="210"/>
      <c r="D5" s="211"/>
      <c r="E5" s="211"/>
      <c r="F5" s="211"/>
      <c r="G5" s="212"/>
      <c r="AE5" t="s">
        <v>83</v>
      </c>
    </row>
    <row r="7" spans="1:21" ht="38.25">
      <c r="A7" s="217" t="s">
        <v>84</v>
      </c>
      <c r="B7" s="218" t="s">
        <v>85</v>
      </c>
      <c r="C7" s="218" t="s">
        <v>86</v>
      </c>
      <c r="D7" s="217" t="s">
        <v>87</v>
      </c>
      <c r="E7" s="217" t="s">
        <v>88</v>
      </c>
      <c r="F7" s="213" t="s">
        <v>89</v>
      </c>
      <c r="G7" s="236" t="s">
        <v>28</v>
      </c>
      <c r="H7" s="237" t="s">
        <v>29</v>
      </c>
      <c r="I7" s="237" t="s">
        <v>90</v>
      </c>
      <c r="J7" s="237" t="s">
        <v>30</v>
      </c>
      <c r="K7" s="237" t="s">
        <v>91</v>
      </c>
      <c r="L7" s="237" t="s">
        <v>92</v>
      </c>
      <c r="M7" s="237" t="s">
        <v>93</v>
      </c>
      <c r="N7" s="237" t="s">
        <v>94</v>
      </c>
      <c r="O7" s="237" t="s">
        <v>95</v>
      </c>
      <c r="P7" s="237" t="s">
        <v>96</v>
      </c>
      <c r="Q7" s="237" t="s">
        <v>97</v>
      </c>
      <c r="R7" s="237" t="s">
        <v>98</v>
      </c>
      <c r="S7" s="237" t="s">
        <v>99</v>
      </c>
      <c r="T7" s="237" t="s">
        <v>100</v>
      </c>
      <c r="U7" s="220" t="s">
        <v>101</v>
      </c>
    </row>
    <row r="8" spans="1:31" ht="12.75">
      <c r="A8" s="238" t="s">
        <v>102</v>
      </c>
      <c r="B8" s="239" t="s">
        <v>63</v>
      </c>
      <c r="C8" s="240" t="s">
        <v>64</v>
      </c>
      <c r="D8" s="241"/>
      <c r="E8" s="242"/>
      <c r="F8" s="243"/>
      <c r="G8" s="243">
        <f>SUMIF(AE9:AE12,"&lt;&gt;NOR",G9:G12)</f>
        <v>0</v>
      </c>
      <c r="H8" s="243"/>
      <c r="I8" s="243">
        <f>SUM(I9:I12)</f>
        <v>0</v>
      </c>
      <c r="J8" s="243"/>
      <c r="K8" s="243">
        <f>SUM(K9:K12)</f>
        <v>0</v>
      </c>
      <c r="L8" s="243"/>
      <c r="M8" s="243">
        <f>SUM(M9:M12)</f>
        <v>0</v>
      </c>
      <c r="N8" s="219"/>
      <c r="O8" s="219">
        <f>SUM(O9:O12)</f>
        <v>0</v>
      </c>
      <c r="P8" s="219"/>
      <c r="Q8" s="219">
        <f>SUM(Q9:Q12)</f>
        <v>0</v>
      </c>
      <c r="R8" s="219"/>
      <c r="S8" s="219"/>
      <c r="T8" s="238"/>
      <c r="U8" s="219">
        <f>SUM(U9:U12)</f>
        <v>2.45</v>
      </c>
      <c r="AE8" t="s">
        <v>103</v>
      </c>
    </row>
    <row r="9" spans="1:60" ht="12.75" outlineLevel="1">
      <c r="A9" s="215">
        <v>1</v>
      </c>
      <c r="B9" s="221" t="s">
        <v>104</v>
      </c>
      <c r="C9" s="265" t="s">
        <v>105</v>
      </c>
      <c r="D9" s="223" t="s">
        <v>106</v>
      </c>
      <c r="E9" s="230">
        <v>4.99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0</v>
      </c>
      <c r="U9" s="224">
        <f>ROUND(E9*T9,2)</f>
        <v>0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107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12.75" outlineLevel="1">
      <c r="A10" s="215">
        <v>2</v>
      </c>
      <c r="B10" s="221" t="s">
        <v>108</v>
      </c>
      <c r="C10" s="265" t="s">
        <v>109</v>
      </c>
      <c r="D10" s="223" t="s">
        <v>106</v>
      </c>
      <c r="E10" s="230">
        <v>4.99</v>
      </c>
      <c r="F10" s="233"/>
      <c r="G10" s="234">
        <f>ROUND(E10*F10,2)</f>
        <v>0</v>
      </c>
      <c r="H10" s="233"/>
      <c r="I10" s="234">
        <f>ROUND(E10*H10,2)</f>
        <v>0</v>
      </c>
      <c r="J10" s="233"/>
      <c r="K10" s="234">
        <f>ROUND(E10*J10,2)</f>
        <v>0</v>
      </c>
      <c r="L10" s="234">
        <v>21</v>
      </c>
      <c r="M10" s="234">
        <f>G10*(1+L10/100)</f>
        <v>0</v>
      </c>
      <c r="N10" s="224">
        <v>0</v>
      </c>
      <c r="O10" s="224">
        <f>ROUND(E10*N10,5)</f>
        <v>0</v>
      </c>
      <c r="P10" s="224">
        <v>0</v>
      </c>
      <c r="Q10" s="224">
        <f>ROUND(E10*P10,5)</f>
        <v>0</v>
      </c>
      <c r="R10" s="224"/>
      <c r="S10" s="224"/>
      <c r="T10" s="225">
        <v>0.49</v>
      </c>
      <c r="U10" s="224">
        <f>ROUND(E10*T10,2)</f>
        <v>2.45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107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12.75" outlineLevel="1">
      <c r="A11" s="215">
        <v>3</v>
      </c>
      <c r="B11" s="221" t="s">
        <v>110</v>
      </c>
      <c r="C11" s="265" t="s">
        <v>111</v>
      </c>
      <c r="D11" s="223" t="s">
        <v>106</v>
      </c>
      <c r="E11" s="230">
        <v>94.81</v>
      </c>
      <c r="F11" s="233"/>
      <c r="G11" s="234">
        <f>ROUND(E11*F11,2)</f>
        <v>0</v>
      </c>
      <c r="H11" s="233"/>
      <c r="I11" s="234">
        <f>ROUND(E11*H11,2)</f>
        <v>0</v>
      </c>
      <c r="J11" s="233"/>
      <c r="K11" s="234">
        <f>ROUND(E11*J11,2)</f>
        <v>0</v>
      </c>
      <c r="L11" s="234">
        <v>21</v>
      </c>
      <c r="M11" s="234">
        <f>G11*(1+L11/100)</f>
        <v>0</v>
      </c>
      <c r="N11" s="224">
        <v>0</v>
      </c>
      <c r="O11" s="224">
        <f>ROUND(E11*N11,5)</f>
        <v>0</v>
      </c>
      <c r="P11" s="224">
        <v>0</v>
      </c>
      <c r="Q11" s="224">
        <f>ROUND(E11*P11,5)</f>
        <v>0</v>
      </c>
      <c r="R11" s="224"/>
      <c r="S11" s="224"/>
      <c r="T11" s="225">
        <v>0</v>
      </c>
      <c r="U11" s="224">
        <f>ROUND(E11*T11,2)</f>
        <v>0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107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12.75" outlineLevel="1">
      <c r="A12" s="215"/>
      <c r="B12" s="221"/>
      <c r="C12" s="266" t="s">
        <v>112</v>
      </c>
      <c r="D12" s="226"/>
      <c r="E12" s="231">
        <v>94.81</v>
      </c>
      <c r="F12" s="234"/>
      <c r="G12" s="234"/>
      <c r="H12" s="234"/>
      <c r="I12" s="234"/>
      <c r="J12" s="234"/>
      <c r="K12" s="234"/>
      <c r="L12" s="234"/>
      <c r="M12" s="234"/>
      <c r="N12" s="224"/>
      <c r="O12" s="224"/>
      <c r="P12" s="224"/>
      <c r="Q12" s="224"/>
      <c r="R12" s="224"/>
      <c r="S12" s="224"/>
      <c r="T12" s="225"/>
      <c r="U12" s="224"/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113</v>
      </c>
      <c r="AF12" s="214">
        <v>0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31" ht="12.75">
      <c r="A13" s="216" t="s">
        <v>102</v>
      </c>
      <c r="B13" s="222" t="s">
        <v>65</v>
      </c>
      <c r="C13" s="267" t="s">
        <v>66</v>
      </c>
      <c r="D13" s="227"/>
      <c r="E13" s="232"/>
      <c r="F13" s="235"/>
      <c r="G13" s="235">
        <f>SUMIF(AE14:AE16,"&lt;&gt;NOR",G14:G16)</f>
        <v>0</v>
      </c>
      <c r="H13" s="235"/>
      <c r="I13" s="235">
        <f>SUM(I14:I16)</f>
        <v>0</v>
      </c>
      <c r="J13" s="235"/>
      <c r="K13" s="235">
        <f>SUM(K14:K16)</f>
        <v>0</v>
      </c>
      <c r="L13" s="235"/>
      <c r="M13" s="235">
        <f>SUM(M14:M16)</f>
        <v>0</v>
      </c>
      <c r="N13" s="228"/>
      <c r="O13" s="228">
        <f>SUM(O14:O16)</f>
        <v>0.22924</v>
      </c>
      <c r="P13" s="228"/>
      <c r="Q13" s="228">
        <f>SUM(Q14:Q16)</f>
        <v>0</v>
      </c>
      <c r="R13" s="228"/>
      <c r="S13" s="228"/>
      <c r="T13" s="229"/>
      <c r="U13" s="228">
        <f>SUM(U14:U16)</f>
        <v>139.54</v>
      </c>
      <c r="AE13" t="s">
        <v>103</v>
      </c>
    </row>
    <row r="14" spans="1:60" ht="22.5" outlineLevel="1">
      <c r="A14" s="215">
        <v>4</v>
      </c>
      <c r="B14" s="221" t="s">
        <v>114</v>
      </c>
      <c r="C14" s="265" t="s">
        <v>115</v>
      </c>
      <c r="D14" s="223" t="s">
        <v>116</v>
      </c>
      <c r="E14" s="230">
        <v>996.71</v>
      </c>
      <c r="F14" s="233"/>
      <c r="G14" s="234">
        <f>ROUND(E14*F14,2)</f>
        <v>0</v>
      </c>
      <c r="H14" s="233"/>
      <c r="I14" s="234">
        <f>ROUND(E14*H14,2)</f>
        <v>0</v>
      </c>
      <c r="J14" s="233"/>
      <c r="K14" s="234">
        <f>ROUND(E14*J14,2)</f>
        <v>0</v>
      </c>
      <c r="L14" s="234">
        <v>21</v>
      </c>
      <c r="M14" s="234">
        <f>G14*(1+L14/100)</f>
        <v>0</v>
      </c>
      <c r="N14" s="224">
        <v>0.00023</v>
      </c>
      <c r="O14" s="224">
        <f>ROUND(E14*N14,5)</f>
        <v>0.22924</v>
      </c>
      <c r="P14" s="224">
        <v>0</v>
      </c>
      <c r="Q14" s="224">
        <f>ROUND(E14*P14,5)</f>
        <v>0</v>
      </c>
      <c r="R14" s="224"/>
      <c r="S14" s="224"/>
      <c r="T14" s="225">
        <v>0.14</v>
      </c>
      <c r="U14" s="224">
        <f>ROUND(E14*T14,2)</f>
        <v>139.54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107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12.75" outlineLevel="1">
      <c r="A15" s="215"/>
      <c r="B15" s="221"/>
      <c r="C15" s="266" t="s">
        <v>117</v>
      </c>
      <c r="D15" s="226"/>
      <c r="E15" s="231">
        <v>649.22</v>
      </c>
      <c r="F15" s="234"/>
      <c r="G15" s="234"/>
      <c r="H15" s="234"/>
      <c r="I15" s="234"/>
      <c r="J15" s="234"/>
      <c r="K15" s="234"/>
      <c r="L15" s="234"/>
      <c r="M15" s="234"/>
      <c r="N15" s="224"/>
      <c r="O15" s="224"/>
      <c r="P15" s="224"/>
      <c r="Q15" s="224"/>
      <c r="R15" s="224"/>
      <c r="S15" s="224"/>
      <c r="T15" s="225"/>
      <c r="U15" s="224"/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113</v>
      </c>
      <c r="AF15" s="214">
        <v>0</v>
      </c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12.75" outlineLevel="1">
      <c r="A16" s="215"/>
      <c r="B16" s="221"/>
      <c r="C16" s="266" t="s">
        <v>118</v>
      </c>
      <c r="D16" s="226"/>
      <c r="E16" s="231">
        <v>347.49</v>
      </c>
      <c r="F16" s="234"/>
      <c r="G16" s="234"/>
      <c r="H16" s="234"/>
      <c r="I16" s="234"/>
      <c r="J16" s="234"/>
      <c r="K16" s="234"/>
      <c r="L16" s="234"/>
      <c r="M16" s="234"/>
      <c r="N16" s="224"/>
      <c r="O16" s="224"/>
      <c r="P16" s="224"/>
      <c r="Q16" s="224"/>
      <c r="R16" s="224"/>
      <c r="S16" s="224"/>
      <c r="T16" s="225"/>
      <c r="U16" s="224"/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113</v>
      </c>
      <c r="AF16" s="214">
        <v>0</v>
      </c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31" ht="12.75">
      <c r="A17" s="216" t="s">
        <v>102</v>
      </c>
      <c r="B17" s="222" t="s">
        <v>67</v>
      </c>
      <c r="C17" s="267" t="s">
        <v>68</v>
      </c>
      <c r="D17" s="227"/>
      <c r="E17" s="232"/>
      <c r="F17" s="235"/>
      <c r="G17" s="235">
        <f>SUMIF(AE18:AE20,"&lt;&gt;NOR",G18:G20)</f>
        <v>0</v>
      </c>
      <c r="H17" s="235"/>
      <c r="I17" s="235">
        <f>SUM(I18:I20)</f>
        <v>0</v>
      </c>
      <c r="J17" s="235"/>
      <c r="K17" s="235">
        <f>SUM(K18:K20)</f>
        <v>0</v>
      </c>
      <c r="L17" s="235"/>
      <c r="M17" s="235">
        <f>SUM(M18:M20)</f>
        <v>0</v>
      </c>
      <c r="N17" s="228"/>
      <c r="O17" s="228">
        <f>SUM(O18:O20)</f>
        <v>6.99565</v>
      </c>
      <c r="P17" s="228"/>
      <c r="Q17" s="228">
        <f>SUM(Q18:Q20)</f>
        <v>0</v>
      </c>
      <c r="R17" s="228"/>
      <c r="S17" s="228"/>
      <c r="T17" s="229"/>
      <c r="U17" s="228">
        <f>SUM(U18:U20)</f>
        <v>154.32</v>
      </c>
      <c r="AE17" t="s">
        <v>103</v>
      </c>
    </row>
    <row r="18" spans="1:60" ht="22.5" outlineLevel="1">
      <c r="A18" s="215">
        <v>5</v>
      </c>
      <c r="B18" s="221" t="s">
        <v>119</v>
      </c>
      <c r="C18" s="265" t="s">
        <v>120</v>
      </c>
      <c r="D18" s="223" t="s">
        <v>116</v>
      </c>
      <c r="E18" s="230">
        <v>857.31</v>
      </c>
      <c r="F18" s="233"/>
      <c r="G18" s="234">
        <f>ROUND(E18*F18,2)</f>
        <v>0</v>
      </c>
      <c r="H18" s="233"/>
      <c r="I18" s="234">
        <f>ROUND(E18*H18,2)</f>
        <v>0</v>
      </c>
      <c r="J18" s="233"/>
      <c r="K18" s="234">
        <f>ROUND(E18*J18,2)</f>
        <v>0</v>
      </c>
      <c r="L18" s="234">
        <v>21</v>
      </c>
      <c r="M18" s="234">
        <f>G18*(1+L18/100)</f>
        <v>0</v>
      </c>
      <c r="N18" s="224">
        <v>0.00816</v>
      </c>
      <c r="O18" s="224">
        <f>ROUND(E18*N18,5)</f>
        <v>6.99565</v>
      </c>
      <c r="P18" s="224">
        <v>0</v>
      </c>
      <c r="Q18" s="224">
        <f>ROUND(E18*P18,5)</f>
        <v>0</v>
      </c>
      <c r="R18" s="224"/>
      <c r="S18" s="224"/>
      <c r="T18" s="225">
        <v>0.18</v>
      </c>
      <c r="U18" s="224">
        <f>ROUND(E18*T18,2)</f>
        <v>154.32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107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12.75" outlineLevel="1">
      <c r="A19" s="215"/>
      <c r="B19" s="221"/>
      <c r="C19" s="266" t="s">
        <v>121</v>
      </c>
      <c r="D19" s="226"/>
      <c r="E19" s="231">
        <v>558.42</v>
      </c>
      <c r="F19" s="234"/>
      <c r="G19" s="234"/>
      <c r="H19" s="234"/>
      <c r="I19" s="234"/>
      <c r="J19" s="234"/>
      <c r="K19" s="234"/>
      <c r="L19" s="234"/>
      <c r="M19" s="234"/>
      <c r="N19" s="224"/>
      <c r="O19" s="224"/>
      <c r="P19" s="224"/>
      <c r="Q19" s="224"/>
      <c r="R19" s="224"/>
      <c r="S19" s="224"/>
      <c r="T19" s="225"/>
      <c r="U19" s="224"/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113</v>
      </c>
      <c r="AF19" s="214">
        <v>0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12.75" outlineLevel="1">
      <c r="A20" s="215"/>
      <c r="B20" s="221"/>
      <c r="C20" s="266" t="s">
        <v>122</v>
      </c>
      <c r="D20" s="226"/>
      <c r="E20" s="231">
        <v>298.89</v>
      </c>
      <c r="F20" s="234"/>
      <c r="G20" s="234"/>
      <c r="H20" s="234"/>
      <c r="I20" s="234"/>
      <c r="J20" s="234"/>
      <c r="K20" s="234"/>
      <c r="L20" s="234"/>
      <c r="M20" s="234"/>
      <c r="N20" s="224"/>
      <c r="O20" s="224"/>
      <c r="P20" s="224"/>
      <c r="Q20" s="224"/>
      <c r="R20" s="224"/>
      <c r="S20" s="224"/>
      <c r="T20" s="225"/>
      <c r="U20" s="224"/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113</v>
      </c>
      <c r="AF20" s="214">
        <v>0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31" ht="12.75">
      <c r="A21" s="216" t="s">
        <v>102</v>
      </c>
      <c r="B21" s="222" t="s">
        <v>69</v>
      </c>
      <c r="C21" s="267" t="s">
        <v>70</v>
      </c>
      <c r="D21" s="227"/>
      <c r="E21" s="232"/>
      <c r="F21" s="235"/>
      <c r="G21" s="235">
        <f>SUMIF(AE22:AE30,"&lt;&gt;NOR",G22:G30)</f>
        <v>0</v>
      </c>
      <c r="H21" s="235"/>
      <c r="I21" s="235">
        <f>SUM(I22:I30)</f>
        <v>0</v>
      </c>
      <c r="J21" s="235"/>
      <c r="K21" s="235">
        <f>SUM(K22:K30)</f>
        <v>0</v>
      </c>
      <c r="L21" s="235"/>
      <c r="M21" s="235">
        <f>SUM(M22:M30)</f>
        <v>0</v>
      </c>
      <c r="N21" s="228"/>
      <c r="O21" s="228">
        <f>SUM(O22:O30)</f>
        <v>5.52177</v>
      </c>
      <c r="P21" s="228"/>
      <c r="Q21" s="228">
        <f>SUM(Q22:Q30)</f>
        <v>4.98355</v>
      </c>
      <c r="R21" s="228"/>
      <c r="S21" s="228"/>
      <c r="T21" s="229"/>
      <c r="U21" s="228">
        <f>SUM(U22:U30)</f>
        <v>260.15000000000003</v>
      </c>
      <c r="AE21" t="s">
        <v>103</v>
      </c>
    </row>
    <row r="22" spans="1:60" ht="12.75" outlineLevel="1">
      <c r="A22" s="215">
        <v>6</v>
      </c>
      <c r="B22" s="221" t="s">
        <v>123</v>
      </c>
      <c r="C22" s="265" t="s">
        <v>124</v>
      </c>
      <c r="D22" s="223" t="s">
        <v>116</v>
      </c>
      <c r="E22" s="230">
        <v>996.71</v>
      </c>
      <c r="F22" s="233"/>
      <c r="G22" s="234">
        <f>ROUND(E22*F22,2)</f>
        <v>0</v>
      </c>
      <c r="H22" s="233"/>
      <c r="I22" s="234">
        <f>ROUND(E22*H22,2)</f>
        <v>0</v>
      </c>
      <c r="J22" s="233"/>
      <c r="K22" s="234">
        <f>ROUND(E22*J22,2)</f>
        <v>0</v>
      </c>
      <c r="L22" s="234">
        <v>21</v>
      </c>
      <c r="M22" s="234">
        <f>G22*(1+L22/100)</f>
        <v>0</v>
      </c>
      <c r="N22" s="224">
        <v>0</v>
      </c>
      <c r="O22" s="224">
        <f>ROUND(E22*N22,5)</f>
        <v>0</v>
      </c>
      <c r="P22" s="224">
        <v>0.005</v>
      </c>
      <c r="Q22" s="224">
        <f>ROUND(E22*P22,5)</f>
        <v>4.98355</v>
      </c>
      <c r="R22" s="224"/>
      <c r="S22" s="224"/>
      <c r="T22" s="225">
        <v>0.05</v>
      </c>
      <c r="U22" s="224">
        <f>ROUND(E22*T22,2)</f>
        <v>49.84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107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12.75" outlineLevel="1">
      <c r="A23" s="215"/>
      <c r="B23" s="221"/>
      <c r="C23" s="266" t="s">
        <v>117</v>
      </c>
      <c r="D23" s="226"/>
      <c r="E23" s="231">
        <v>649.22</v>
      </c>
      <c r="F23" s="234"/>
      <c r="G23" s="234"/>
      <c r="H23" s="234"/>
      <c r="I23" s="234"/>
      <c r="J23" s="234"/>
      <c r="K23" s="234"/>
      <c r="L23" s="234"/>
      <c r="M23" s="234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113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12.75" outlineLevel="1">
      <c r="A24" s="215"/>
      <c r="B24" s="221"/>
      <c r="C24" s="266" t="s">
        <v>118</v>
      </c>
      <c r="D24" s="226"/>
      <c r="E24" s="231">
        <v>347.49</v>
      </c>
      <c r="F24" s="234"/>
      <c r="G24" s="234"/>
      <c r="H24" s="234"/>
      <c r="I24" s="234"/>
      <c r="J24" s="234"/>
      <c r="K24" s="234"/>
      <c r="L24" s="234"/>
      <c r="M24" s="234"/>
      <c r="N24" s="224"/>
      <c r="O24" s="224"/>
      <c r="P24" s="224"/>
      <c r="Q24" s="224"/>
      <c r="R24" s="224"/>
      <c r="S24" s="224"/>
      <c r="T24" s="225"/>
      <c r="U24" s="224"/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113</v>
      </c>
      <c r="AF24" s="214">
        <v>0</v>
      </c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22.5" outlineLevel="1">
      <c r="A25" s="215">
        <v>7</v>
      </c>
      <c r="B25" s="221" t="s">
        <v>125</v>
      </c>
      <c r="C25" s="265" t="s">
        <v>126</v>
      </c>
      <c r="D25" s="223" t="s">
        <v>116</v>
      </c>
      <c r="E25" s="230">
        <v>996.71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24">
        <v>0.00403</v>
      </c>
      <c r="O25" s="224">
        <f>ROUND(E25*N25,5)</f>
        <v>4.01674</v>
      </c>
      <c r="P25" s="224">
        <v>0</v>
      </c>
      <c r="Q25" s="224">
        <f>ROUND(E25*P25,5)</f>
        <v>0</v>
      </c>
      <c r="R25" s="224"/>
      <c r="S25" s="224"/>
      <c r="T25" s="225">
        <v>0.156</v>
      </c>
      <c r="U25" s="224">
        <f>ROUND(E25*T25,2)</f>
        <v>155.49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107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12.75" outlineLevel="1">
      <c r="A26" s="215"/>
      <c r="B26" s="221"/>
      <c r="C26" s="266" t="s">
        <v>117</v>
      </c>
      <c r="D26" s="226"/>
      <c r="E26" s="231">
        <v>649.22</v>
      </c>
      <c r="F26" s="234"/>
      <c r="G26" s="234"/>
      <c r="H26" s="234"/>
      <c r="I26" s="234"/>
      <c r="J26" s="234"/>
      <c r="K26" s="234"/>
      <c r="L26" s="234"/>
      <c r="M26" s="234"/>
      <c r="N26" s="224"/>
      <c r="O26" s="224"/>
      <c r="P26" s="224"/>
      <c r="Q26" s="224"/>
      <c r="R26" s="224"/>
      <c r="S26" s="224"/>
      <c r="T26" s="225"/>
      <c r="U26" s="224"/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113</v>
      </c>
      <c r="AF26" s="214">
        <v>0</v>
      </c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12.75" outlineLevel="1">
      <c r="A27" s="215"/>
      <c r="B27" s="221"/>
      <c r="C27" s="266" t="s">
        <v>118</v>
      </c>
      <c r="D27" s="226"/>
      <c r="E27" s="231">
        <v>347.49</v>
      </c>
      <c r="F27" s="234"/>
      <c r="G27" s="234"/>
      <c r="H27" s="234"/>
      <c r="I27" s="234"/>
      <c r="J27" s="234"/>
      <c r="K27" s="234"/>
      <c r="L27" s="234"/>
      <c r="M27" s="234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113</v>
      </c>
      <c r="AF27" s="214">
        <v>0</v>
      </c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22.5" outlineLevel="1">
      <c r="A28" s="215">
        <v>8</v>
      </c>
      <c r="B28" s="221" t="s">
        <v>127</v>
      </c>
      <c r="C28" s="265" t="s">
        <v>128</v>
      </c>
      <c r="D28" s="223" t="s">
        <v>116</v>
      </c>
      <c r="E28" s="230">
        <v>996.71</v>
      </c>
      <c r="F28" s="233"/>
      <c r="G28" s="234">
        <f>ROUND(E28*F28,2)</f>
        <v>0</v>
      </c>
      <c r="H28" s="233"/>
      <c r="I28" s="234">
        <f>ROUND(E28*H28,2)</f>
        <v>0</v>
      </c>
      <c r="J28" s="233"/>
      <c r="K28" s="234">
        <f>ROUND(E28*J28,2)</f>
        <v>0</v>
      </c>
      <c r="L28" s="234">
        <v>21</v>
      </c>
      <c r="M28" s="234">
        <f>G28*(1+L28/100)</f>
        <v>0</v>
      </c>
      <c r="N28" s="224">
        <v>0.00151</v>
      </c>
      <c r="O28" s="224">
        <f>ROUND(E28*N28,5)</f>
        <v>1.50503</v>
      </c>
      <c r="P28" s="224">
        <v>0</v>
      </c>
      <c r="Q28" s="224">
        <f>ROUND(E28*P28,5)</f>
        <v>0</v>
      </c>
      <c r="R28" s="224"/>
      <c r="S28" s="224"/>
      <c r="T28" s="225">
        <v>0.055</v>
      </c>
      <c r="U28" s="224">
        <f>ROUND(E28*T28,2)</f>
        <v>54.82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107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12.75" outlineLevel="1">
      <c r="A29" s="215"/>
      <c r="B29" s="221"/>
      <c r="C29" s="266" t="s">
        <v>117</v>
      </c>
      <c r="D29" s="226"/>
      <c r="E29" s="231">
        <v>649.22</v>
      </c>
      <c r="F29" s="234"/>
      <c r="G29" s="234"/>
      <c r="H29" s="234"/>
      <c r="I29" s="234"/>
      <c r="J29" s="234"/>
      <c r="K29" s="234"/>
      <c r="L29" s="234"/>
      <c r="M29" s="234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113</v>
      </c>
      <c r="AF29" s="214">
        <v>0</v>
      </c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12.75" outlineLevel="1">
      <c r="A30" s="215"/>
      <c r="B30" s="221"/>
      <c r="C30" s="266" t="s">
        <v>118</v>
      </c>
      <c r="D30" s="226"/>
      <c r="E30" s="231">
        <v>347.49</v>
      </c>
      <c r="F30" s="234"/>
      <c r="G30" s="234"/>
      <c r="H30" s="234"/>
      <c r="I30" s="234"/>
      <c r="J30" s="234"/>
      <c r="K30" s="234"/>
      <c r="L30" s="234"/>
      <c r="M30" s="234"/>
      <c r="N30" s="224"/>
      <c r="O30" s="224"/>
      <c r="P30" s="224"/>
      <c r="Q30" s="224"/>
      <c r="R30" s="224"/>
      <c r="S30" s="224"/>
      <c r="T30" s="225"/>
      <c r="U30" s="224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113</v>
      </c>
      <c r="AF30" s="214">
        <v>0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31" ht="12.75">
      <c r="A31" s="216" t="s">
        <v>102</v>
      </c>
      <c r="B31" s="222" t="s">
        <v>71</v>
      </c>
      <c r="C31" s="267" t="s">
        <v>72</v>
      </c>
      <c r="D31" s="227"/>
      <c r="E31" s="232"/>
      <c r="F31" s="235"/>
      <c r="G31" s="235">
        <f>SUMIF(AE32:AE56,"&lt;&gt;NOR",G32:G56)</f>
        <v>0</v>
      </c>
      <c r="H31" s="235"/>
      <c r="I31" s="235">
        <f>SUM(I32:I56)</f>
        <v>0</v>
      </c>
      <c r="J31" s="235"/>
      <c r="K31" s="235">
        <f>SUM(K32:K56)</f>
        <v>0</v>
      </c>
      <c r="L31" s="235"/>
      <c r="M31" s="235">
        <f>SUM(M32:M56)</f>
        <v>0</v>
      </c>
      <c r="N31" s="228"/>
      <c r="O31" s="228">
        <f>SUM(O32:O56)</f>
        <v>7.11447</v>
      </c>
      <c r="P31" s="228"/>
      <c r="Q31" s="228">
        <f>SUM(Q32:Q56)</f>
        <v>7.29592</v>
      </c>
      <c r="R31" s="228"/>
      <c r="S31" s="228"/>
      <c r="T31" s="229"/>
      <c r="U31" s="228">
        <f>SUM(U32:U56)</f>
        <v>439.4000000000001</v>
      </c>
      <c r="AE31" t="s">
        <v>103</v>
      </c>
    </row>
    <row r="32" spans="1:60" ht="12.75" outlineLevel="1">
      <c r="A32" s="215">
        <v>9</v>
      </c>
      <c r="B32" s="221" t="s">
        <v>129</v>
      </c>
      <c r="C32" s="265" t="s">
        <v>130</v>
      </c>
      <c r="D32" s="223" t="s">
        <v>116</v>
      </c>
      <c r="E32" s="230">
        <v>996.71</v>
      </c>
      <c r="F32" s="233"/>
      <c r="G32" s="234">
        <f>ROUND(E32*F32,2)</f>
        <v>0</v>
      </c>
      <c r="H32" s="233"/>
      <c r="I32" s="234">
        <f>ROUND(E32*H32,2)</f>
        <v>0</v>
      </c>
      <c r="J32" s="233"/>
      <c r="K32" s="234">
        <f>ROUND(E32*J32,2)</f>
        <v>0</v>
      </c>
      <c r="L32" s="234">
        <v>21</v>
      </c>
      <c r="M32" s="234">
        <f>G32*(1+L32/100)</f>
        <v>0</v>
      </c>
      <c r="N32" s="224">
        <v>0</v>
      </c>
      <c r="O32" s="224">
        <f>ROUND(E32*N32,5)</f>
        <v>0</v>
      </c>
      <c r="P32" s="224">
        <v>0.00732</v>
      </c>
      <c r="Q32" s="224">
        <f>ROUND(E32*P32,5)</f>
        <v>7.29592</v>
      </c>
      <c r="R32" s="224"/>
      <c r="S32" s="224"/>
      <c r="T32" s="225">
        <v>0.08</v>
      </c>
      <c r="U32" s="224">
        <f>ROUND(E32*T32,2)</f>
        <v>79.74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107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12.75" outlineLevel="1">
      <c r="A33" s="215"/>
      <c r="B33" s="221"/>
      <c r="C33" s="266" t="s">
        <v>117</v>
      </c>
      <c r="D33" s="226"/>
      <c r="E33" s="231">
        <v>649.22</v>
      </c>
      <c r="F33" s="234"/>
      <c r="G33" s="234"/>
      <c r="H33" s="234"/>
      <c r="I33" s="234"/>
      <c r="J33" s="234"/>
      <c r="K33" s="234"/>
      <c r="L33" s="234"/>
      <c r="M33" s="234"/>
      <c r="N33" s="224"/>
      <c r="O33" s="224"/>
      <c r="P33" s="224"/>
      <c r="Q33" s="224"/>
      <c r="R33" s="224"/>
      <c r="S33" s="224"/>
      <c r="T33" s="225"/>
      <c r="U33" s="224"/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113</v>
      </c>
      <c r="AF33" s="214">
        <v>0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12.75" outlineLevel="1">
      <c r="A34" s="215"/>
      <c r="B34" s="221"/>
      <c r="C34" s="266" t="s">
        <v>118</v>
      </c>
      <c r="D34" s="226"/>
      <c r="E34" s="231">
        <v>347.49</v>
      </c>
      <c r="F34" s="234"/>
      <c r="G34" s="234"/>
      <c r="H34" s="234"/>
      <c r="I34" s="234"/>
      <c r="J34" s="234"/>
      <c r="K34" s="234"/>
      <c r="L34" s="234"/>
      <c r="M34" s="234"/>
      <c r="N34" s="224"/>
      <c r="O34" s="224"/>
      <c r="P34" s="224"/>
      <c r="Q34" s="224"/>
      <c r="R34" s="224"/>
      <c r="S34" s="224"/>
      <c r="T34" s="225"/>
      <c r="U34" s="224"/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113</v>
      </c>
      <c r="AF34" s="214">
        <v>0</v>
      </c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12.75" outlineLevel="1">
      <c r="A35" s="215">
        <v>10</v>
      </c>
      <c r="B35" s="221" t="s">
        <v>131</v>
      </c>
      <c r="C35" s="265" t="s">
        <v>132</v>
      </c>
      <c r="D35" s="223" t="s">
        <v>116</v>
      </c>
      <c r="E35" s="230">
        <v>996.71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21</v>
      </c>
      <c r="M35" s="234">
        <f>G35*(1+L35/100)</f>
        <v>0</v>
      </c>
      <c r="N35" s="224">
        <v>0.00677</v>
      </c>
      <c r="O35" s="224">
        <f>ROUND(E35*N35,5)</f>
        <v>6.74773</v>
      </c>
      <c r="P35" s="224">
        <v>0</v>
      </c>
      <c r="Q35" s="224">
        <f>ROUND(E35*P35,5)</f>
        <v>0</v>
      </c>
      <c r="R35" s="224"/>
      <c r="S35" s="224"/>
      <c r="T35" s="225">
        <v>0.312</v>
      </c>
      <c r="U35" s="224">
        <f>ROUND(E35*T35,2)</f>
        <v>310.97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107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ht="12.75" outlineLevel="1">
      <c r="A36" s="215"/>
      <c r="B36" s="221"/>
      <c r="C36" s="266" t="s">
        <v>117</v>
      </c>
      <c r="D36" s="226"/>
      <c r="E36" s="231">
        <v>649.22</v>
      </c>
      <c r="F36" s="234"/>
      <c r="G36" s="234"/>
      <c r="H36" s="234"/>
      <c r="I36" s="234"/>
      <c r="J36" s="234"/>
      <c r="K36" s="234"/>
      <c r="L36" s="234"/>
      <c r="M36" s="234"/>
      <c r="N36" s="224"/>
      <c r="O36" s="224"/>
      <c r="P36" s="224"/>
      <c r="Q36" s="224"/>
      <c r="R36" s="224"/>
      <c r="S36" s="224"/>
      <c r="T36" s="225"/>
      <c r="U36" s="224"/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113</v>
      </c>
      <c r="AF36" s="214">
        <v>0</v>
      </c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12.75" outlineLevel="1">
      <c r="A37" s="215"/>
      <c r="B37" s="221"/>
      <c r="C37" s="266" t="s">
        <v>118</v>
      </c>
      <c r="D37" s="226"/>
      <c r="E37" s="231">
        <v>347.49</v>
      </c>
      <c r="F37" s="234"/>
      <c r="G37" s="234"/>
      <c r="H37" s="234"/>
      <c r="I37" s="234"/>
      <c r="J37" s="234"/>
      <c r="K37" s="234"/>
      <c r="L37" s="234"/>
      <c r="M37" s="234"/>
      <c r="N37" s="224"/>
      <c r="O37" s="224"/>
      <c r="P37" s="224"/>
      <c r="Q37" s="224"/>
      <c r="R37" s="224"/>
      <c r="S37" s="224"/>
      <c r="T37" s="225"/>
      <c r="U37" s="224"/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113</v>
      </c>
      <c r="AF37" s="214">
        <v>0</v>
      </c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12.75" outlineLevel="1">
      <c r="A38" s="215">
        <v>11</v>
      </c>
      <c r="B38" s="221" t="s">
        <v>133</v>
      </c>
      <c r="C38" s="265" t="s">
        <v>134</v>
      </c>
      <c r="D38" s="223" t="s">
        <v>135</v>
      </c>
      <c r="E38" s="230">
        <v>69.7</v>
      </c>
      <c r="F38" s="233"/>
      <c r="G38" s="234">
        <f>ROUND(E38*F38,2)</f>
        <v>0</v>
      </c>
      <c r="H38" s="233"/>
      <c r="I38" s="234">
        <f>ROUND(E38*H38,2)</f>
        <v>0</v>
      </c>
      <c r="J38" s="233"/>
      <c r="K38" s="234">
        <f>ROUND(E38*J38,2)</f>
        <v>0</v>
      </c>
      <c r="L38" s="234">
        <v>21</v>
      </c>
      <c r="M38" s="234">
        <f>G38*(1+L38/100)</f>
        <v>0</v>
      </c>
      <c r="N38" s="224">
        <v>0.0016</v>
      </c>
      <c r="O38" s="224">
        <f>ROUND(E38*N38,5)</f>
        <v>0.11152</v>
      </c>
      <c r="P38" s="224">
        <v>0</v>
      </c>
      <c r="Q38" s="224">
        <f>ROUND(E38*P38,5)</f>
        <v>0</v>
      </c>
      <c r="R38" s="224"/>
      <c r="S38" s="224"/>
      <c r="T38" s="225">
        <v>0.24</v>
      </c>
      <c r="U38" s="224">
        <f>ROUND(E38*T38,2)</f>
        <v>16.73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107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ht="12.75" outlineLevel="1">
      <c r="A39" s="215"/>
      <c r="B39" s="221"/>
      <c r="C39" s="266" t="s">
        <v>136</v>
      </c>
      <c r="D39" s="226"/>
      <c r="E39" s="231">
        <v>45.4</v>
      </c>
      <c r="F39" s="234"/>
      <c r="G39" s="234"/>
      <c r="H39" s="234"/>
      <c r="I39" s="234"/>
      <c r="J39" s="234"/>
      <c r="K39" s="234"/>
      <c r="L39" s="234"/>
      <c r="M39" s="234"/>
      <c r="N39" s="224"/>
      <c r="O39" s="224"/>
      <c r="P39" s="224"/>
      <c r="Q39" s="224"/>
      <c r="R39" s="224"/>
      <c r="S39" s="224"/>
      <c r="T39" s="225"/>
      <c r="U39" s="224"/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113</v>
      </c>
      <c r="AF39" s="214">
        <v>0</v>
      </c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12.75" outlineLevel="1">
      <c r="A40" s="215"/>
      <c r="B40" s="221"/>
      <c r="C40" s="266" t="s">
        <v>137</v>
      </c>
      <c r="D40" s="226"/>
      <c r="E40" s="231">
        <v>24.3</v>
      </c>
      <c r="F40" s="234"/>
      <c r="G40" s="234"/>
      <c r="H40" s="234"/>
      <c r="I40" s="234"/>
      <c r="J40" s="234"/>
      <c r="K40" s="234"/>
      <c r="L40" s="234"/>
      <c r="M40" s="234"/>
      <c r="N40" s="224"/>
      <c r="O40" s="224"/>
      <c r="P40" s="224"/>
      <c r="Q40" s="224"/>
      <c r="R40" s="224"/>
      <c r="S40" s="224"/>
      <c r="T40" s="225"/>
      <c r="U40" s="224"/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113</v>
      </c>
      <c r="AF40" s="214">
        <v>0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12.75" outlineLevel="1">
      <c r="A41" s="215">
        <v>12</v>
      </c>
      <c r="B41" s="221" t="s">
        <v>138</v>
      </c>
      <c r="C41" s="265" t="s">
        <v>139</v>
      </c>
      <c r="D41" s="223" t="s">
        <v>140</v>
      </c>
      <c r="E41" s="230">
        <v>2</v>
      </c>
      <c r="F41" s="233"/>
      <c r="G41" s="234">
        <f>ROUND(E41*F41,2)</f>
        <v>0</v>
      </c>
      <c r="H41" s="233"/>
      <c r="I41" s="234">
        <f>ROUND(E41*H41,2)</f>
        <v>0</v>
      </c>
      <c r="J41" s="233"/>
      <c r="K41" s="234">
        <f>ROUND(E41*J41,2)</f>
        <v>0</v>
      </c>
      <c r="L41" s="234">
        <v>21</v>
      </c>
      <c r="M41" s="234">
        <f>G41*(1+L41/100)</f>
        <v>0</v>
      </c>
      <c r="N41" s="224">
        <v>0.00064</v>
      </c>
      <c r="O41" s="224">
        <f>ROUND(E41*N41,5)</f>
        <v>0.00128</v>
      </c>
      <c r="P41" s="224">
        <v>0</v>
      </c>
      <c r="Q41" s="224">
        <f>ROUND(E41*P41,5)</f>
        <v>0</v>
      </c>
      <c r="R41" s="224"/>
      <c r="S41" s="224"/>
      <c r="T41" s="225">
        <v>0.07899</v>
      </c>
      <c r="U41" s="224">
        <f>ROUND(E41*T41,2)</f>
        <v>0.16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107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12.75" outlineLevel="1">
      <c r="A42" s="215">
        <v>13</v>
      </c>
      <c r="B42" s="221" t="s">
        <v>141</v>
      </c>
      <c r="C42" s="265" t="s">
        <v>142</v>
      </c>
      <c r="D42" s="223" t="s">
        <v>140</v>
      </c>
      <c r="E42" s="230">
        <v>2</v>
      </c>
      <c r="F42" s="233"/>
      <c r="G42" s="234">
        <f>ROUND(E42*F42,2)</f>
        <v>0</v>
      </c>
      <c r="H42" s="233"/>
      <c r="I42" s="234">
        <f>ROUND(E42*H42,2)</f>
        <v>0</v>
      </c>
      <c r="J42" s="233"/>
      <c r="K42" s="234">
        <f>ROUND(E42*J42,2)</f>
        <v>0</v>
      </c>
      <c r="L42" s="234">
        <v>21</v>
      </c>
      <c r="M42" s="234">
        <f>G42*(1+L42/100)</f>
        <v>0</v>
      </c>
      <c r="N42" s="224">
        <v>0.00064</v>
      </c>
      <c r="O42" s="224">
        <f>ROUND(E42*N42,5)</f>
        <v>0.00128</v>
      </c>
      <c r="P42" s="224">
        <v>0</v>
      </c>
      <c r="Q42" s="224">
        <f>ROUND(E42*P42,5)</f>
        <v>0</v>
      </c>
      <c r="R42" s="224"/>
      <c r="S42" s="224"/>
      <c r="T42" s="225">
        <v>0.07899</v>
      </c>
      <c r="U42" s="224">
        <f>ROUND(E42*T42,2)</f>
        <v>0.16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107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12.75" outlineLevel="1">
      <c r="A43" s="215">
        <v>14</v>
      </c>
      <c r="B43" s="221" t="s">
        <v>143</v>
      </c>
      <c r="C43" s="265" t="s">
        <v>144</v>
      </c>
      <c r="D43" s="223" t="s">
        <v>135</v>
      </c>
      <c r="E43" s="230">
        <v>139.4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21</v>
      </c>
      <c r="M43" s="234">
        <f>G43*(1+L43/100)</f>
        <v>0</v>
      </c>
      <c r="N43" s="224">
        <v>0.00125</v>
      </c>
      <c r="O43" s="224">
        <f>ROUND(E43*N43,5)</f>
        <v>0.17425</v>
      </c>
      <c r="P43" s="224">
        <v>0</v>
      </c>
      <c r="Q43" s="224">
        <f>ROUND(E43*P43,5)</f>
        <v>0</v>
      </c>
      <c r="R43" s="224"/>
      <c r="S43" s="224"/>
      <c r="T43" s="225">
        <v>0.12</v>
      </c>
      <c r="U43" s="224">
        <f>ROUND(E43*T43,2)</f>
        <v>16.73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107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12.75" outlineLevel="1">
      <c r="A44" s="215"/>
      <c r="B44" s="221"/>
      <c r="C44" s="266" t="s">
        <v>145</v>
      </c>
      <c r="D44" s="226"/>
      <c r="E44" s="231">
        <v>90.8</v>
      </c>
      <c r="F44" s="234"/>
      <c r="G44" s="234"/>
      <c r="H44" s="234"/>
      <c r="I44" s="234"/>
      <c r="J44" s="234"/>
      <c r="K44" s="234"/>
      <c r="L44" s="234"/>
      <c r="M44" s="234"/>
      <c r="N44" s="224"/>
      <c r="O44" s="224"/>
      <c r="P44" s="224"/>
      <c r="Q44" s="224"/>
      <c r="R44" s="224"/>
      <c r="S44" s="224"/>
      <c r="T44" s="225"/>
      <c r="U44" s="224"/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113</v>
      </c>
      <c r="AF44" s="214">
        <v>0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ht="12.75" outlineLevel="1">
      <c r="A45" s="215"/>
      <c r="B45" s="221"/>
      <c r="C45" s="266" t="s">
        <v>146</v>
      </c>
      <c r="D45" s="226"/>
      <c r="E45" s="231">
        <v>48.6</v>
      </c>
      <c r="F45" s="234"/>
      <c r="G45" s="234"/>
      <c r="H45" s="234"/>
      <c r="I45" s="234"/>
      <c r="J45" s="234"/>
      <c r="K45" s="234"/>
      <c r="L45" s="234"/>
      <c r="M45" s="234"/>
      <c r="N45" s="224"/>
      <c r="O45" s="224"/>
      <c r="P45" s="224"/>
      <c r="Q45" s="224"/>
      <c r="R45" s="224"/>
      <c r="S45" s="224"/>
      <c r="T45" s="225"/>
      <c r="U45" s="224"/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113</v>
      </c>
      <c r="AF45" s="214">
        <v>0</v>
      </c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ht="12.75" outlineLevel="1">
      <c r="A46" s="215">
        <v>15</v>
      </c>
      <c r="B46" s="221" t="s">
        <v>147</v>
      </c>
      <c r="C46" s="265" t="s">
        <v>148</v>
      </c>
      <c r="D46" s="223" t="s">
        <v>135</v>
      </c>
      <c r="E46" s="230">
        <v>28.6</v>
      </c>
      <c r="F46" s="233"/>
      <c r="G46" s="234">
        <f>ROUND(E46*F46,2)</f>
        <v>0</v>
      </c>
      <c r="H46" s="233"/>
      <c r="I46" s="234">
        <f>ROUND(E46*H46,2)</f>
        <v>0</v>
      </c>
      <c r="J46" s="233"/>
      <c r="K46" s="234">
        <f>ROUND(E46*J46,2)</f>
        <v>0</v>
      </c>
      <c r="L46" s="234">
        <v>21</v>
      </c>
      <c r="M46" s="234">
        <f>G46*(1+L46/100)</f>
        <v>0</v>
      </c>
      <c r="N46" s="224">
        <v>0.0011</v>
      </c>
      <c r="O46" s="224">
        <f>ROUND(E46*N46,5)</f>
        <v>0.03146</v>
      </c>
      <c r="P46" s="224">
        <v>0</v>
      </c>
      <c r="Q46" s="224">
        <f>ROUND(E46*P46,5)</f>
        <v>0</v>
      </c>
      <c r="R46" s="224"/>
      <c r="S46" s="224"/>
      <c r="T46" s="225">
        <v>0.21</v>
      </c>
      <c r="U46" s="224">
        <f>ROUND(E46*T46,2)</f>
        <v>6.01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107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12.75" outlineLevel="1">
      <c r="A47" s="215"/>
      <c r="B47" s="221"/>
      <c r="C47" s="266" t="s">
        <v>149</v>
      </c>
      <c r="D47" s="226"/>
      <c r="E47" s="231">
        <v>14.3</v>
      </c>
      <c r="F47" s="234"/>
      <c r="G47" s="234"/>
      <c r="H47" s="234"/>
      <c r="I47" s="234"/>
      <c r="J47" s="234"/>
      <c r="K47" s="234"/>
      <c r="L47" s="234"/>
      <c r="M47" s="234"/>
      <c r="N47" s="224"/>
      <c r="O47" s="224"/>
      <c r="P47" s="224"/>
      <c r="Q47" s="224"/>
      <c r="R47" s="224"/>
      <c r="S47" s="224"/>
      <c r="T47" s="225"/>
      <c r="U47" s="224"/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113</v>
      </c>
      <c r="AF47" s="214">
        <v>0</v>
      </c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ht="12.75" outlineLevel="1">
      <c r="A48" s="215"/>
      <c r="B48" s="221"/>
      <c r="C48" s="266" t="s">
        <v>150</v>
      </c>
      <c r="D48" s="226"/>
      <c r="E48" s="231">
        <v>14.3</v>
      </c>
      <c r="F48" s="234"/>
      <c r="G48" s="234"/>
      <c r="H48" s="234"/>
      <c r="I48" s="234"/>
      <c r="J48" s="234"/>
      <c r="K48" s="234"/>
      <c r="L48" s="234"/>
      <c r="M48" s="234"/>
      <c r="N48" s="224"/>
      <c r="O48" s="224"/>
      <c r="P48" s="224"/>
      <c r="Q48" s="224"/>
      <c r="R48" s="224"/>
      <c r="S48" s="224"/>
      <c r="T48" s="225"/>
      <c r="U48" s="224"/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113</v>
      </c>
      <c r="AF48" s="214">
        <v>0</v>
      </c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12.75" outlineLevel="1">
      <c r="A49" s="215">
        <v>16</v>
      </c>
      <c r="B49" s="221" t="s">
        <v>151</v>
      </c>
      <c r="C49" s="265" t="s">
        <v>152</v>
      </c>
      <c r="D49" s="223" t="s">
        <v>135</v>
      </c>
      <c r="E49" s="230">
        <v>28.6</v>
      </c>
      <c r="F49" s="233"/>
      <c r="G49" s="234">
        <f>ROUND(E49*F49,2)</f>
        <v>0</v>
      </c>
      <c r="H49" s="233"/>
      <c r="I49" s="234">
        <f>ROUND(E49*H49,2)</f>
        <v>0</v>
      </c>
      <c r="J49" s="233"/>
      <c r="K49" s="234">
        <f>ROUND(E49*J49,2)</f>
        <v>0</v>
      </c>
      <c r="L49" s="234">
        <v>21</v>
      </c>
      <c r="M49" s="234">
        <f>G49*(1+L49/100)</f>
        <v>0</v>
      </c>
      <c r="N49" s="224">
        <v>0.0011</v>
      </c>
      <c r="O49" s="224">
        <f>ROUND(E49*N49,5)</f>
        <v>0.03146</v>
      </c>
      <c r="P49" s="224">
        <v>0</v>
      </c>
      <c r="Q49" s="224">
        <f>ROUND(E49*P49,5)</f>
        <v>0</v>
      </c>
      <c r="R49" s="224"/>
      <c r="S49" s="224"/>
      <c r="T49" s="225">
        <v>0.21</v>
      </c>
      <c r="U49" s="224">
        <f>ROUND(E49*T49,2)</f>
        <v>6.01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107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12.75" outlineLevel="1">
      <c r="A50" s="215"/>
      <c r="B50" s="221"/>
      <c r="C50" s="266" t="s">
        <v>149</v>
      </c>
      <c r="D50" s="226"/>
      <c r="E50" s="231">
        <v>14.3</v>
      </c>
      <c r="F50" s="234"/>
      <c r="G50" s="234"/>
      <c r="H50" s="234"/>
      <c r="I50" s="234"/>
      <c r="J50" s="234"/>
      <c r="K50" s="234"/>
      <c r="L50" s="234"/>
      <c r="M50" s="234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113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12.75" outlineLevel="1">
      <c r="A51" s="215"/>
      <c r="B51" s="221"/>
      <c r="C51" s="266" t="s">
        <v>150</v>
      </c>
      <c r="D51" s="226"/>
      <c r="E51" s="231">
        <v>14.3</v>
      </c>
      <c r="F51" s="234"/>
      <c r="G51" s="234"/>
      <c r="H51" s="234"/>
      <c r="I51" s="234"/>
      <c r="J51" s="234"/>
      <c r="K51" s="234"/>
      <c r="L51" s="234"/>
      <c r="M51" s="234"/>
      <c r="N51" s="224"/>
      <c r="O51" s="224"/>
      <c r="P51" s="224"/>
      <c r="Q51" s="224"/>
      <c r="R51" s="224"/>
      <c r="S51" s="224"/>
      <c r="T51" s="225"/>
      <c r="U51" s="224"/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113</v>
      </c>
      <c r="AF51" s="214">
        <v>0</v>
      </c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12.75" outlineLevel="1">
      <c r="A52" s="215">
        <v>17</v>
      </c>
      <c r="B52" s="221" t="s">
        <v>153</v>
      </c>
      <c r="C52" s="265" t="s">
        <v>154</v>
      </c>
      <c r="D52" s="223" t="s">
        <v>135</v>
      </c>
      <c r="E52" s="230">
        <v>9</v>
      </c>
      <c r="F52" s="233"/>
      <c r="G52" s="234">
        <f>ROUND(E52*F52,2)</f>
        <v>0</v>
      </c>
      <c r="H52" s="233"/>
      <c r="I52" s="234">
        <f>ROUND(E52*H52,2)</f>
        <v>0</v>
      </c>
      <c r="J52" s="233"/>
      <c r="K52" s="234">
        <f>ROUND(E52*J52,2)</f>
        <v>0</v>
      </c>
      <c r="L52" s="234">
        <v>21</v>
      </c>
      <c r="M52" s="234">
        <f>G52*(1+L52/100)</f>
        <v>0</v>
      </c>
      <c r="N52" s="224">
        <v>0.00091</v>
      </c>
      <c r="O52" s="224">
        <f>ROUND(E52*N52,5)</f>
        <v>0.00819</v>
      </c>
      <c r="P52" s="224">
        <v>0</v>
      </c>
      <c r="Q52" s="224">
        <f>ROUND(E52*P52,5)</f>
        <v>0</v>
      </c>
      <c r="R52" s="224"/>
      <c r="S52" s="224"/>
      <c r="T52" s="225">
        <v>0.21</v>
      </c>
      <c r="U52" s="224">
        <f>ROUND(E52*T52,2)</f>
        <v>1.89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107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ht="12.75" outlineLevel="1">
      <c r="A53" s="215"/>
      <c r="B53" s="221"/>
      <c r="C53" s="266" t="s">
        <v>155</v>
      </c>
      <c r="D53" s="226"/>
      <c r="E53" s="231"/>
      <c r="F53" s="234"/>
      <c r="G53" s="234"/>
      <c r="H53" s="234"/>
      <c r="I53" s="234"/>
      <c r="J53" s="234"/>
      <c r="K53" s="234"/>
      <c r="L53" s="234"/>
      <c r="M53" s="234"/>
      <c r="N53" s="224"/>
      <c r="O53" s="224"/>
      <c r="P53" s="224"/>
      <c r="Q53" s="224"/>
      <c r="R53" s="224"/>
      <c r="S53" s="224"/>
      <c r="T53" s="225"/>
      <c r="U53" s="224"/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113</v>
      </c>
      <c r="AF53" s="214">
        <v>0</v>
      </c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12.75" outlineLevel="1">
      <c r="A54" s="215"/>
      <c r="B54" s="221"/>
      <c r="C54" s="266" t="s">
        <v>156</v>
      </c>
      <c r="D54" s="226"/>
      <c r="E54" s="231">
        <v>5.4</v>
      </c>
      <c r="F54" s="234"/>
      <c r="G54" s="234"/>
      <c r="H54" s="234"/>
      <c r="I54" s="234"/>
      <c r="J54" s="234"/>
      <c r="K54" s="234"/>
      <c r="L54" s="234"/>
      <c r="M54" s="234"/>
      <c r="N54" s="224"/>
      <c r="O54" s="224"/>
      <c r="P54" s="224"/>
      <c r="Q54" s="224"/>
      <c r="R54" s="224"/>
      <c r="S54" s="224"/>
      <c r="T54" s="225"/>
      <c r="U54" s="224"/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113</v>
      </c>
      <c r="AF54" s="214">
        <v>0</v>
      </c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ht="12.75" outlineLevel="1">
      <c r="A55" s="215"/>
      <c r="B55" s="221"/>
      <c r="C55" s="266" t="s">
        <v>157</v>
      </c>
      <c r="D55" s="226"/>
      <c r="E55" s="231">
        <v>3.6</v>
      </c>
      <c r="F55" s="234"/>
      <c r="G55" s="234"/>
      <c r="H55" s="234"/>
      <c r="I55" s="234"/>
      <c r="J55" s="234"/>
      <c r="K55" s="234"/>
      <c r="L55" s="234"/>
      <c r="M55" s="234"/>
      <c r="N55" s="224"/>
      <c r="O55" s="224"/>
      <c r="P55" s="224"/>
      <c r="Q55" s="224"/>
      <c r="R55" s="224"/>
      <c r="S55" s="224"/>
      <c r="T55" s="225"/>
      <c r="U55" s="224"/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113</v>
      </c>
      <c r="AF55" s="214">
        <v>0</v>
      </c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ht="12.75" outlineLevel="1">
      <c r="A56" s="215">
        <v>18</v>
      </c>
      <c r="B56" s="221" t="s">
        <v>158</v>
      </c>
      <c r="C56" s="265" t="s">
        <v>159</v>
      </c>
      <c r="D56" s="223" t="s">
        <v>140</v>
      </c>
      <c r="E56" s="230">
        <v>5</v>
      </c>
      <c r="F56" s="233"/>
      <c r="G56" s="234">
        <f>ROUND(E56*F56,2)</f>
        <v>0</v>
      </c>
      <c r="H56" s="233"/>
      <c r="I56" s="234">
        <f>ROUND(E56*H56,2)</f>
        <v>0</v>
      </c>
      <c r="J56" s="233"/>
      <c r="K56" s="234">
        <f>ROUND(E56*J56,2)</f>
        <v>0</v>
      </c>
      <c r="L56" s="234">
        <v>21</v>
      </c>
      <c r="M56" s="234">
        <f>G56*(1+L56/100)</f>
        <v>0</v>
      </c>
      <c r="N56" s="224">
        <v>0.00146</v>
      </c>
      <c r="O56" s="224">
        <f>ROUND(E56*N56,5)</f>
        <v>0.0073</v>
      </c>
      <c r="P56" s="224">
        <v>0</v>
      </c>
      <c r="Q56" s="224">
        <f>ROUND(E56*P56,5)</f>
        <v>0</v>
      </c>
      <c r="R56" s="224"/>
      <c r="S56" s="224"/>
      <c r="T56" s="225">
        <v>0.2</v>
      </c>
      <c r="U56" s="224">
        <f>ROUND(E56*T56,2)</f>
        <v>1</v>
      </c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107</v>
      </c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31" ht="12.75">
      <c r="A57" s="216" t="s">
        <v>102</v>
      </c>
      <c r="B57" s="222" t="s">
        <v>73</v>
      </c>
      <c r="C57" s="267" t="s">
        <v>74</v>
      </c>
      <c r="D57" s="227"/>
      <c r="E57" s="232"/>
      <c r="F57" s="235"/>
      <c r="G57" s="235">
        <f>SUMIF(AE58:AE62,"&lt;&gt;NOR",G58:G62)</f>
        <v>0</v>
      </c>
      <c r="H57" s="235"/>
      <c r="I57" s="235">
        <f>SUM(I58:I62)</f>
        <v>0</v>
      </c>
      <c r="J57" s="235"/>
      <c r="K57" s="235">
        <f>SUM(K58:K62)</f>
        <v>0</v>
      </c>
      <c r="L57" s="235"/>
      <c r="M57" s="235">
        <f>SUM(M58:M62)</f>
        <v>0</v>
      </c>
      <c r="N57" s="228"/>
      <c r="O57" s="228">
        <f>SUM(O58:O62)</f>
        <v>0.25813</v>
      </c>
      <c r="P57" s="228"/>
      <c r="Q57" s="228">
        <f>SUM(Q58:Q62)</f>
        <v>0</v>
      </c>
      <c r="R57" s="228"/>
      <c r="S57" s="228"/>
      <c r="T57" s="229"/>
      <c r="U57" s="228">
        <f>SUM(U58:U62)</f>
        <v>80.35</v>
      </c>
      <c r="AE57" t="s">
        <v>103</v>
      </c>
    </row>
    <row r="58" spans="1:60" ht="12.75" outlineLevel="1">
      <c r="A58" s="215">
        <v>19</v>
      </c>
      <c r="B58" s="221" t="s">
        <v>160</v>
      </c>
      <c r="C58" s="265" t="s">
        <v>161</v>
      </c>
      <c r="D58" s="223" t="s">
        <v>140</v>
      </c>
      <c r="E58" s="230">
        <v>1</v>
      </c>
      <c r="F58" s="233"/>
      <c r="G58" s="234">
        <f>ROUND(E58*F58,2)</f>
        <v>0</v>
      </c>
      <c r="H58" s="233"/>
      <c r="I58" s="234">
        <f>ROUND(E58*H58,2)</f>
        <v>0</v>
      </c>
      <c r="J58" s="233"/>
      <c r="K58" s="234">
        <f>ROUND(E58*J58,2)</f>
        <v>0</v>
      </c>
      <c r="L58" s="234">
        <v>21</v>
      </c>
      <c r="M58" s="234">
        <f>G58*(1+L58/100)</f>
        <v>0</v>
      </c>
      <c r="N58" s="224">
        <v>0</v>
      </c>
      <c r="O58" s="224">
        <f>ROUND(E58*N58,5)</f>
        <v>0</v>
      </c>
      <c r="P58" s="224">
        <v>0</v>
      </c>
      <c r="Q58" s="224">
        <f>ROUND(E58*P58,5)</f>
        <v>0</v>
      </c>
      <c r="R58" s="224"/>
      <c r="S58" s="224"/>
      <c r="T58" s="225">
        <v>0</v>
      </c>
      <c r="U58" s="224">
        <f>ROUND(E58*T58,2)</f>
        <v>0</v>
      </c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107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ht="22.5" outlineLevel="1">
      <c r="A59" s="215">
        <v>20</v>
      </c>
      <c r="B59" s="221" t="s">
        <v>162</v>
      </c>
      <c r="C59" s="265" t="s">
        <v>163</v>
      </c>
      <c r="D59" s="223" t="s">
        <v>140</v>
      </c>
      <c r="E59" s="230">
        <v>30</v>
      </c>
      <c r="F59" s="233"/>
      <c r="G59" s="234">
        <f>ROUND(E59*F59,2)</f>
        <v>0</v>
      </c>
      <c r="H59" s="233"/>
      <c r="I59" s="234">
        <f>ROUND(E59*H59,2)</f>
        <v>0</v>
      </c>
      <c r="J59" s="233"/>
      <c r="K59" s="234">
        <f>ROUND(E59*J59,2)</f>
        <v>0</v>
      </c>
      <c r="L59" s="234">
        <v>21</v>
      </c>
      <c r="M59" s="234">
        <f>G59*(1+L59/100)</f>
        <v>0</v>
      </c>
      <c r="N59" s="224">
        <v>0.00028</v>
      </c>
      <c r="O59" s="224">
        <f>ROUND(E59*N59,5)</f>
        <v>0.0084</v>
      </c>
      <c r="P59" s="224">
        <v>0</v>
      </c>
      <c r="Q59" s="224">
        <f>ROUND(E59*P59,5)</f>
        <v>0</v>
      </c>
      <c r="R59" s="224"/>
      <c r="S59" s="224"/>
      <c r="T59" s="225">
        <v>0.244</v>
      </c>
      <c r="U59" s="224">
        <f>ROUND(E59*T59,2)</f>
        <v>7.32</v>
      </c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107</v>
      </c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ht="22.5" outlineLevel="1">
      <c r="A60" s="215">
        <v>21</v>
      </c>
      <c r="B60" s="221" t="s">
        <v>164</v>
      </c>
      <c r="C60" s="265" t="s">
        <v>165</v>
      </c>
      <c r="D60" s="223" t="s">
        <v>135</v>
      </c>
      <c r="E60" s="230">
        <v>146.9</v>
      </c>
      <c r="F60" s="233"/>
      <c r="G60" s="234">
        <f>ROUND(E60*F60,2)</f>
        <v>0</v>
      </c>
      <c r="H60" s="233"/>
      <c r="I60" s="234">
        <f>ROUND(E60*H60,2)</f>
        <v>0</v>
      </c>
      <c r="J60" s="233"/>
      <c r="K60" s="234">
        <f>ROUND(E60*J60,2)</f>
        <v>0</v>
      </c>
      <c r="L60" s="234">
        <v>21</v>
      </c>
      <c r="M60" s="234">
        <f>G60*(1+L60/100)</f>
        <v>0</v>
      </c>
      <c r="N60" s="224">
        <v>0.0017</v>
      </c>
      <c r="O60" s="224">
        <f>ROUND(E60*N60,5)</f>
        <v>0.24973</v>
      </c>
      <c r="P60" s="224">
        <v>0</v>
      </c>
      <c r="Q60" s="224">
        <f>ROUND(E60*P60,5)</f>
        <v>0</v>
      </c>
      <c r="R60" s="224"/>
      <c r="S60" s="224"/>
      <c r="T60" s="225">
        <v>0.49717</v>
      </c>
      <c r="U60" s="224">
        <f>ROUND(E60*T60,2)</f>
        <v>73.03</v>
      </c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107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ht="12.75" outlineLevel="1">
      <c r="A61" s="215"/>
      <c r="B61" s="221"/>
      <c r="C61" s="266" t="s">
        <v>166</v>
      </c>
      <c r="D61" s="226"/>
      <c r="E61" s="231">
        <v>86.5</v>
      </c>
      <c r="F61" s="234"/>
      <c r="G61" s="234"/>
      <c r="H61" s="234"/>
      <c r="I61" s="234"/>
      <c r="J61" s="234"/>
      <c r="K61" s="234"/>
      <c r="L61" s="234"/>
      <c r="M61" s="234"/>
      <c r="N61" s="224"/>
      <c r="O61" s="224"/>
      <c r="P61" s="224"/>
      <c r="Q61" s="224"/>
      <c r="R61" s="224"/>
      <c r="S61" s="224"/>
      <c r="T61" s="225"/>
      <c r="U61" s="224"/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113</v>
      </c>
      <c r="AF61" s="214">
        <v>0</v>
      </c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12.75" outlineLevel="1">
      <c r="A62" s="244"/>
      <c r="B62" s="245"/>
      <c r="C62" s="268" t="s">
        <v>167</v>
      </c>
      <c r="D62" s="246"/>
      <c r="E62" s="247">
        <v>60.4</v>
      </c>
      <c r="F62" s="248"/>
      <c r="G62" s="248"/>
      <c r="H62" s="248"/>
      <c r="I62" s="248"/>
      <c r="J62" s="248"/>
      <c r="K62" s="248"/>
      <c r="L62" s="248"/>
      <c r="M62" s="248"/>
      <c r="N62" s="249"/>
      <c r="O62" s="249"/>
      <c r="P62" s="249"/>
      <c r="Q62" s="249"/>
      <c r="R62" s="249"/>
      <c r="S62" s="249"/>
      <c r="T62" s="250"/>
      <c r="U62" s="249"/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113</v>
      </c>
      <c r="AF62" s="214">
        <v>0</v>
      </c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30" ht="12.75">
      <c r="A63" s="6"/>
      <c r="B63" s="7" t="s">
        <v>168</v>
      </c>
      <c r="C63" s="269" t="s">
        <v>168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AC63">
        <v>15</v>
      </c>
      <c r="AD63">
        <v>21</v>
      </c>
    </row>
    <row r="64" spans="1:31" ht="12.75">
      <c r="A64" s="251"/>
      <c r="B64" s="252">
        <v>26</v>
      </c>
      <c r="C64" s="270" t="s">
        <v>168</v>
      </c>
      <c r="D64" s="253"/>
      <c r="E64" s="253"/>
      <c r="F64" s="253"/>
      <c r="G64" s="264">
        <f>G8+G13+G17+G21+G31+G57</f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AC64">
        <f>SUMIF(L7:L62,AC63,G7:G62)</f>
        <v>0</v>
      </c>
      <c r="AD64">
        <f>SUMIF(L7:L62,AD63,G7:G62)</f>
        <v>0</v>
      </c>
      <c r="AE64" t="s">
        <v>169</v>
      </c>
    </row>
    <row r="65" spans="1:21" ht="12.75">
      <c r="A65" s="6"/>
      <c r="B65" s="7" t="s">
        <v>168</v>
      </c>
      <c r="C65" s="269" t="s">
        <v>168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6"/>
      <c r="B66" s="7" t="s">
        <v>168</v>
      </c>
      <c r="C66" s="269" t="s">
        <v>168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254">
        <v>33</v>
      </c>
      <c r="B67" s="254"/>
      <c r="C67" s="27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1" ht="12.75">
      <c r="A68" s="255"/>
      <c r="B68" s="256"/>
      <c r="C68" s="272"/>
      <c r="D68" s="256"/>
      <c r="E68" s="256"/>
      <c r="F68" s="256"/>
      <c r="G68" s="25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AE68" t="s">
        <v>170</v>
      </c>
    </row>
    <row r="69" spans="1:21" ht="12.75">
      <c r="A69" s="258"/>
      <c r="B69" s="259"/>
      <c r="C69" s="273"/>
      <c r="D69" s="259"/>
      <c r="E69" s="259"/>
      <c r="F69" s="259"/>
      <c r="G69" s="26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258"/>
      <c r="B70" s="259"/>
      <c r="C70" s="273"/>
      <c r="D70" s="259"/>
      <c r="E70" s="259"/>
      <c r="F70" s="259"/>
      <c r="G70" s="26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258"/>
      <c r="B71" s="259"/>
      <c r="C71" s="273"/>
      <c r="D71" s="259"/>
      <c r="E71" s="259"/>
      <c r="F71" s="259"/>
      <c r="G71" s="26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261"/>
      <c r="B72" s="262"/>
      <c r="C72" s="274"/>
      <c r="D72" s="262"/>
      <c r="E72" s="262"/>
      <c r="F72" s="262"/>
      <c r="G72" s="26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6"/>
      <c r="B73" s="7" t="s">
        <v>168</v>
      </c>
      <c r="C73" s="269" t="s">
        <v>168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3:31" ht="12.75">
      <c r="C74" s="275"/>
      <c r="AE74" t="s">
        <v>171</v>
      </c>
    </row>
  </sheetData>
  <sheetProtection/>
  <mergeCells count="6">
    <mergeCell ref="A1:G1"/>
    <mergeCell ref="C2:G2"/>
    <mergeCell ref="C3:G3"/>
    <mergeCell ref="C4:G4"/>
    <mergeCell ref="A67:C67"/>
    <mergeCell ref="A68:G72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2017-06-01T04:31:50Z</cp:lastPrinted>
  <dcterms:created xsi:type="dcterms:W3CDTF">2009-04-08T07:15:50Z</dcterms:created>
  <dcterms:modified xsi:type="dcterms:W3CDTF">2017-06-01T04:32:38Z</dcterms:modified>
  <cp:category/>
  <cp:version/>
  <cp:contentType/>
  <cp:contentStatus/>
</cp:coreProperties>
</file>