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8515" windowHeight="1204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list'!$F$4</definedName>
    <definedName name="MJ">'Krycí list'!$G$4</definedName>
    <definedName name="Mont">'Rekapitulace'!$H$14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'Položky'!$A$1:$K$94</definedName>
    <definedName name="_xlnm.Print_Area" localSheetId="1">'Rekapitulace'!$A$1:$I$20</definedName>
    <definedName name="PocetMJ">'Krycí list'!$G$7</definedName>
    <definedName name="Poznamka">'Krycí list'!$B$37</definedName>
    <definedName name="Projektant">'Krycí list'!$C$7</definedName>
    <definedName name="PSV">'Rekapitulace'!$F$14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'Rekapitulace'!$H$20</definedName>
    <definedName name="VRNKc">'Rekapitulace'!$E$19</definedName>
    <definedName name="VRNnazev">'Rekapitulace'!$A$19</definedName>
    <definedName name="VRNproc">'Rekapitulace'!$F$19</definedName>
    <definedName name="VRNzakl">'Rekapitulace'!$G$19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<sst xmlns="http://schemas.openxmlformats.org/spreadsheetml/2006/main" count="247" uniqueCount="189">
  <si>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</si>
  <si>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</si>
  <si>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</si>
  <si>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</si>
  <si>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</si>
  <si>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</si>
  <si>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</si>
  <si>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</si>
  <si>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</si>
  <si>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</si>
  <si>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</si>
  <si>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</si>
  <si>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</si>
  <si>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</si>
  <si>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</si>
  <si>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</si>
  <si>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</si>
  <si>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</si>
  <si>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</si>
  <si>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</si>
  <si>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</si>
  <si>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</si>
  <si>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</si>
  <si>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</si>
  <si>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</si>
  <si>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</si>
  <si>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</si>
  <si>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</si>
  <si>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</si>
  <si>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</si>
  <si>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</si>
  <si>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</si>
  <si>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</si>
  <si>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</si>
  <si>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</si>
  <si>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</si>
  <si>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</si>
  <si>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</si>
  <si>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</si>
  <si>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</si>
  <si>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</si>
  <si>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</si>
  <si>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</si>
  <si>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</si>
  <si>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</si>
  <si>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</si>
  <si>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</si>
  <si>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</si>
  <si>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</si>
  <si>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</si>
  <si>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</si>
  <si>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</si>
  <si>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</si>
  <si>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</si>
  <si>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</si>
  <si>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</si>
  <si>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</si>
  <si>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</si>
  <si>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</si>
  <si>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</si>
  <si>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</si>
  <si>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</si>
  <si>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</si>
  <si>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</si>
  <si>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</si>
  <si>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</si>
  <si>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</si>
  <si>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</si>
  <si>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</si>
  <si>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</si>
  <si>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ks</t>
  </si>
  <si>
    <t>Celkem za</t>
  </si>
  <si>
    <t>Oprava povrchů stěn a osvětlení tělocvičny</t>
  </si>
  <si>
    <t>ZŠ Bezručova, Kolín 2</t>
  </si>
  <si>
    <t>766</t>
  </si>
  <si>
    <t>Konstrukce truhlářské</t>
  </si>
  <si>
    <t>766 41-1812.R00</t>
  </si>
  <si>
    <t>Demontáž obložení stěn panely velikosti nad 1,5 m2</t>
  </si>
  <si>
    <t>m2</t>
  </si>
  <si>
    <t>(26,7+14,47)*2*2,2</t>
  </si>
  <si>
    <t>;odpočet dveří</t>
  </si>
  <si>
    <t>-(1,45+0,06*2)*2*2,2</t>
  </si>
  <si>
    <t>;odpočet oken a nik pro ÚT</t>
  </si>
  <si>
    <t>-2,23*2,2*6</t>
  </si>
  <si>
    <t>-2,23*1,1*2</t>
  </si>
  <si>
    <t>;odpočet vstupů do nářaďoven</t>
  </si>
  <si>
    <t>-2,4*2,2*3</t>
  </si>
  <si>
    <t>766 41-6122.R00</t>
  </si>
  <si>
    <t>Obložení stěn nad 5 m2 panely MD, pl. do 1,5 m2</t>
  </si>
  <si>
    <t>;viz demontáž</t>
  </si>
  <si>
    <t>607-21524</t>
  </si>
  <si>
    <t>Deska dřevotřísková broušená typ V 100, PD tl. 22 mm, 2050/615</t>
  </si>
  <si>
    <t>124,058*1,1</t>
  </si>
  <si>
    <t>766 66-1132.R00</t>
  </si>
  <si>
    <t>Montáž dveří do zárubně,otevíravých 2kř.do 1,45 m</t>
  </si>
  <si>
    <t>kus</t>
  </si>
  <si>
    <t>611-62146</t>
  </si>
  <si>
    <t>Dveře vnitřní fóliované plné 2kř.145x197 cm kompletizované</t>
  </si>
  <si>
    <t>767</t>
  </si>
  <si>
    <t>Konstrukce zámečnické</t>
  </si>
  <si>
    <t>767 12-2811.R00</t>
  </si>
  <si>
    <t>Demontáž stěn s drátěnou sítí šroubovaných</t>
  </si>
  <si>
    <t>2,23*1,1*8</t>
  </si>
  <si>
    <t>767 12-2112.R00</t>
  </si>
  <si>
    <t>Montáž stěn s výplní drátěnou sítí, svařovaných</t>
  </si>
  <si>
    <t>767 64-6523.R00</t>
  </si>
  <si>
    <t>Montáž dveří 2 křídlových, H do 250 cm</t>
  </si>
  <si>
    <t>767-1</t>
  </si>
  <si>
    <t>Dmtz a zpětná Mtz žebřin</t>
  </si>
  <si>
    <t>767-2</t>
  </si>
  <si>
    <t>zábrana otopných těles žárově zinkovaná</t>
  </si>
  <si>
    <t>rám z profilu jäckel 60/40</t>
  </si>
  <si>
    <t>výplň z dřevěných palubek tl. 18 mm</t>
  </si>
  <si>
    <t>767-3</t>
  </si>
  <si>
    <t>ocelové dveře dvoukřídlové</t>
  </si>
  <si>
    <t>KUS</t>
  </si>
  <si>
    <t>rám z jäcklu 60/40</t>
  </si>
  <si>
    <t>783</t>
  </si>
  <si>
    <t>Nátěry</t>
  </si>
  <si>
    <t>783 22-4900.R00</t>
  </si>
  <si>
    <t>Údržba, nátěr syntetický kov. konstr.1x + 1x email</t>
  </si>
  <si>
    <t>;oprava nátěrů zárubní</t>
  </si>
  <si>
    <t>(1,45+1,97*2)*0,186*2</t>
  </si>
  <si>
    <t>783 67-1003.R00</t>
  </si>
  <si>
    <t>Nátěr polyuretan.truhlářských výrobků 2x +1x email</t>
  </si>
  <si>
    <t>;viz montáž obložení stěn</t>
  </si>
  <si>
    <t>784</t>
  </si>
  <si>
    <t>Malby</t>
  </si>
  <si>
    <t>784 44-5913.R00</t>
  </si>
  <si>
    <t>Oprava, malba latex 2x, 1bar. obrus. místn. do 8 m</t>
  </si>
  <si>
    <t>;strop</t>
  </si>
  <si>
    <t>26,7*14,47</t>
  </si>
  <si>
    <t>;stěny</t>
  </si>
  <si>
    <t>(26,7+14,47)*2*(6,5-2,2)</t>
  </si>
  <si>
    <t xml:space="preserve">;odpočet oken </t>
  </si>
  <si>
    <t>-2,23*(5,0-2,2)*9</t>
  </si>
  <si>
    <t>-2,23*1,2*9</t>
  </si>
  <si>
    <t>;ostění oken</t>
  </si>
  <si>
    <t>(3,8*2+2,23)*0,4*9</t>
  </si>
  <si>
    <t>(1,2*2+2,23)*0,4*9</t>
  </si>
  <si>
    <t>;nářaďovna</t>
  </si>
  <si>
    <t>9,57*2,6</t>
  </si>
  <si>
    <t>(9,56+2,6)*2*2,8</t>
  </si>
  <si>
    <t>-0,75*0,75*4</t>
  </si>
  <si>
    <t>5,68*2,6</t>
  </si>
  <si>
    <t>(5,68+2,6)*2*2,8</t>
  </si>
  <si>
    <t>786</t>
  </si>
  <si>
    <t>Čalounické úpravy</t>
  </si>
  <si>
    <t>786 67-3230.R00</t>
  </si>
  <si>
    <t>Montáž čalounění stěn s molitanovou výplní s povrchem z koženky</t>
  </si>
  <si>
    <t>4,45*2,2*2</t>
  </si>
  <si>
    <t>96</t>
  </si>
  <si>
    <t>Bourání konstrukcí</t>
  </si>
  <si>
    <t>968 06-1125.R00</t>
  </si>
  <si>
    <t>Vyvěšení dřevěných dveřních křídel pl. do 2 m2</t>
  </si>
  <si>
    <t>979 08-1111.R00</t>
  </si>
  <si>
    <t>Odvoz suti a vybour. hmot na skládku do 1 km</t>
  </si>
  <si>
    <t>t</t>
  </si>
  <si>
    <t>3,058+0,333</t>
  </si>
  <si>
    <t>979 08-1121.R00</t>
  </si>
  <si>
    <t>Příplatek k odvozu za každý další 1 km</t>
  </si>
  <si>
    <t>3,391*12</t>
  </si>
  <si>
    <t>979 08-2111.R00</t>
  </si>
  <si>
    <t>Vnitrostaveništní doprava suti do 10 m</t>
  </si>
  <si>
    <t>979 08-2121.R00</t>
  </si>
  <si>
    <t>Příplatek k vnitrost. dopravě suti za dalších 5 m</t>
  </si>
  <si>
    <t>3,391*3</t>
  </si>
  <si>
    <t>979 99-0101.R00</t>
  </si>
  <si>
    <t>Poplatek za skládku suti</t>
  </si>
  <si>
    <t>M21</t>
  </si>
  <si>
    <t>Elektromontáže</t>
  </si>
  <si>
    <t>210 81-0001.RT1</t>
  </si>
  <si>
    <t>Kabel CYKY-m 750 V 2 x 1,5 mm2  včetně dodávky</t>
  </si>
  <si>
    <t>m</t>
  </si>
  <si>
    <t>27*3</t>
  </si>
  <si>
    <t>15+6+4,5</t>
  </si>
  <si>
    <t>15*0,75</t>
  </si>
  <si>
    <t>210 20-0118.R00</t>
  </si>
  <si>
    <t>Montáž svítidla LEDE 120 W, světlomet</t>
  </si>
  <si>
    <t>21-2</t>
  </si>
  <si>
    <t>Demontáž stávajících svítidel a spínačů</t>
  </si>
  <si>
    <t>kpl</t>
  </si>
  <si>
    <t>21-1</t>
  </si>
  <si>
    <t>Svítidlo LED 112 W, svítivost 11078lm stmívatelné</t>
  </si>
  <si>
    <t>21-3</t>
  </si>
  <si>
    <t>Elektroinstalační práce</t>
  </si>
  <si>
    <t>napojení na stávající rozvody</t>
  </si>
  <si>
    <t>rám dveří z profilu jäckel 80/40
výplň z dřevěných palubek tl. 18 mm</t>
  </si>
  <si>
    <t>Město Kolín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</si>
</sst>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  <numFmt numFmtId="167" formatCode="#,##0.00000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50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35" fillId="23" borderId="6" applyNumberFormat="0" applyFont="0" applyAlignment="0" applyProtection="0"/>
    <xf numFmtId="9" fontId="35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6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6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5" fontId="0" fillId="0" borderId="25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5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31" xfId="0" applyNumberFormat="1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6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40" xfId="46" applyFont="1" applyFill="1" applyBorder="1" applyAlignment="1">
      <alignment horizontal="center"/>
      <protection/>
    </xf>
    <xf numFmtId="0" fontId="5" fillId="0" borderId="40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13" fillId="0" borderId="58" xfId="46" applyFont="1" applyFill="1" applyBorder="1">
      <alignment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8" fillId="0" borderId="62" xfId="46" applyNumberFormat="1" applyFont="1" applyFill="1" applyBorder="1">
      <alignment/>
      <protection/>
    </xf>
    <xf numFmtId="0" fontId="14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 applyAlignment="1">
      <alignment wrapText="1"/>
      <protection/>
    </xf>
    <xf numFmtId="49" fontId="0" fillId="0" borderId="61" xfId="46" applyNumberFormat="1" applyFont="1" applyFill="1" applyBorder="1" applyAlignment="1">
      <alignment horizontal="center" shrinkToFit="1"/>
      <protection/>
    </xf>
    <xf numFmtId="4" fontId="0" fillId="0" borderId="61" xfId="46" applyNumberFormat="1" applyFont="1" applyFill="1" applyBorder="1" applyAlignment="1">
      <alignment horizontal="right"/>
      <protection/>
    </xf>
    <xf numFmtId="4" fontId="0" fillId="0" borderId="61" xfId="46" applyNumberFormat="1" applyFont="1" applyFill="1" applyBorder="1">
      <alignment/>
      <protection/>
    </xf>
    <xf numFmtId="167" fontId="0" fillId="0" borderId="61" xfId="46" applyNumberFormat="1" applyFont="1" applyFill="1" applyBorder="1">
      <alignment/>
      <protection/>
    </xf>
    <xf numFmtId="0" fontId="9" fillId="0" borderId="61" xfId="46" applyFont="1" applyFill="1" applyBorder="1" applyAlignment="1">
      <alignment horizontal="center"/>
      <protection/>
    </xf>
    <xf numFmtId="49" fontId="9" fillId="0" borderId="61" xfId="46" applyNumberFormat="1" applyFont="1" applyFill="1" applyBorder="1" applyAlignment="1">
      <alignment horizontal="left"/>
      <protection/>
    </xf>
    <xf numFmtId="0" fontId="8" fillId="0" borderId="61" xfId="46" applyFont="1" applyFill="1" applyBorder="1">
      <alignment/>
      <protection/>
    </xf>
    <xf numFmtId="4" fontId="16" fillId="0" borderId="61" xfId="46" applyNumberFormat="1" applyFont="1" applyFill="1" applyBorder="1" applyAlignment="1">
      <alignment horizontal="right" wrapText="1"/>
      <protection/>
    </xf>
    <xf numFmtId="0" fontId="16" fillId="0" borderId="61" xfId="46" applyFont="1" applyFill="1" applyBorder="1" applyAlignment="1">
      <alignment horizontal="left" wrapText="1"/>
      <protection/>
    </xf>
    <xf numFmtId="0" fontId="16" fillId="0" borderId="61" xfId="0" applyFont="1" applyFill="1" applyBorder="1" applyAlignment="1">
      <alignment horizontal="right"/>
    </xf>
    <xf numFmtId="0" fontId="0" fillId="0" borderId="61" xfId="46" applyFill="1" applyBorder="1">
      <alignment/>
      <protection/>
    </xf>
    <xf numFmtId="0" fontId="14" fillId="0" borderId="0" xfId="46" applyFont="1">
      <alignment/>
      <protection/>
    </xf>
    <xf numFmtId="0" fontId="0" fillId="0" borderId="63" xfId="46" applyFill="1" applyBorder="1" applyAlignment="1">
      <alignment horizontal="center"/>
      <protection/>
    </xf>
    <xf numFmtId="49" fontId="4" fillId="0" borderId="63" xfId="46" applyNumberFormat="1" applyFont="1" applyFill="1" applyBorder="1" applyAlignment="1">
      <alignment horizontal="left"/>
      <protection/>
    </xf>
    <xf numFmtId="0" fontId="4" fillId="0" borderId="63" xfId="46" applyFont="1" applyFill="1" applyBorder="1">
      <alignment/>
      <protection/>
    </xf>
    <xf numFmtId="4" fontId="0" fillId="0" borderId="63" xfId="46" applyNumberFormat="1" applyFill="1" applyBorder="1" applyAlignment="1">
      <alignment horizontal="right"/>
      <protection/>
    </xf>
    <xf numFmtId="4" fontId="6" fillId="0" borderId="63" xfId="46" applyNumberFormat="1" applyFont="1" applyFill="1" applyBorder="1">
      <alignment/>
      <protection/>
    </xf>
    <xf numFmtId="0" fontId="6" fillId="0" borderId="63" xfId="46" applyFont="1" applyFill="1" applyBorder="1">
      <alignment/>
      <protection/>
    </xf>
    <xf numFmtId="167" fontId="6" fillId="0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7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8" fillId="0" borderId="0" xfId="46" applyFont="1" applyBorder="1">
      <alignment/>
      <protection/>
    </xf>
    <xf numFmtId="3" fontId="18" fillId="0" borderId="0" xfId="46" applyNumberFormat="1" applyFont="1" applyBorder="1" applyAlignment="1">
      <alignment horizontal="right"/>
      <protection/>
    </xf>
    <xf numFmtId="4" fontId="18" fillId="0" borderId="0" xfId="46" applyNumberFormat="1" applyFont="1" applyBorder="1">
      <alignment/>
      <protection/>
    </xf>
    <xf numFmtId="0" fontId="1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5" fillId="0" borderId="25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3" fontId="6" fillId="0" borderId="45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6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0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0" xfId="46" applyBorder="1" applyAlignment="1">
      <alignment horizontal="left" shrinkToFit="1"/>
      <protection/>
    </xf>
    <xf numFmtId="0" fontId="15" fillId="0" borderId="17" xfId="46" applyFont="1" applyFill="1" applyBorder="1" applyAlignment="1">
      <alignment horizontal="left" wrapText="1" indent="1"/>
      <protection/>
    </xf>
    <xf numFmtId="0" fontId="15" fillId="0" borderId="0" xfId="46" applyFont="1" applyFill="1" applyBorder="1" applyAlignment="1">
      <alignment horizontal="left" wrapText="1" indent="1"/>
      <protection/>
    </xf>
    <xf numFmtId="0" fontId="15" fillId="0" borderId="16" xfId="46" applyFont="1" applyFill="1" applyBorder="1" applyAlignment="1">
      <alignment horizontal="left" wrapText="1" indent="1"/>
      <protection/>
    </xf>
    <xf numFmtId="3" fontId="16" fillId="0" borderId="17" xfId="46" applyNumberFormat="1" applyFont="1" applyFill="1" applyBorder="1" applyAlignment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7">
      <selection activeCell="F33" sqref="F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73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/>
      <c r="B6" s="9"/>
      <c r="C6" s="10" t="s">
        <v>72</v>
      </c>
      <c r="D6" s="11"/>
      <c r="E6" s="11"/>
      <c r="F6" s="19"/>
      <c r="G6" s="13"/>
    </row>
    <row r="7" spans="1:9" ht="12.75">
      <c r="A7" s="14" t="s">
        <v>8</v>
      </c>
      <c r="B7" s="16"/>
      <c r="C7" s="182"/>
      <c r="D7" s="183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82" t="s">
        <v>188</v>
      </c>
      <c r="D8" s="183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84"/>
      <c r="F11" s="185"/>
      <c r="G11" s="186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75" customHeight="1">
      <c r="A14" s="41"/>
      <c r="B14" s="42" t="s">
        <v>19</v>
      </c>
      <c r="C14" s="43">
        <f>Dodavka</f>
        <v>0</v>
      </c>
      <c r="D14" s="44"/>
      <c r="E14" s="45"/>
      <c r="F14" s="46"/>
      <c r="G14" s="43"/>
    </row>
    <row r="15" spans="1:7" ht="15.75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7" ht="15.7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7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7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/>
      <c r="G29" s="18"/>
    </row>
    <row r="30" spans="1:7" ht="12.75">
      <c r="A30" s="14" t="s">
        <v>39</v>
      </c>
      <c r="B30" s="16"/>
      <c r="C30" s="58">
        <v>15</v>
      </c>
      <c r="D30" s="16" t="s">
        <v>40</v>
      </c>
      <c r="E30" s="17"/>
      <c r="F30" s="59"/>
      <c r="G30" s="18"/>
    </row>
    <row r="31" spans="1:7" ht="12.75">
      <c r="A31" s="14" t="s">
        <v>41</v>
      </c>
      <c r="B31" s="16"/>
      <c r="C31" s="58">
        <v>15</v>
      </c>
      <c r="D31" s="16" t="s">
        <v>40</v>
      </c>
      <c r="E31" s="17"/>
      <c r="F31" s="60">
        <f>ROUND(PRODUCT(F30,C31/100),0)</f>
        <v>0</v>
      </c>
      <c r="G31" s="28"/>
    </row>
    <row r="32" spans="1:7" ht="12.75">
      <c r="A32" s="14" t="s">
        <v>39</v>
      </c>
      <c r="B32" s="16"/>
      <c r="C32" s="58">
        <v>21</v>
      </c>
      <c r="D32" s="16" t="s">
        <v>40</v>
      </c>
      <c r="E32" s="17"/>
      <c r="F32" s="59">
        <v>0</v>
      </c>
      <c r="G32" s="18"/>
    </row>
    <row r="33" spans="1:7" ht="12.75">
      <c r="A33" s="14" t="s">
        <v>41</v>
      </c>
      <c r="B33" s="16"/>
      <c r="C33" s="58">
        <v>21</v>
      </c>
      <c r="D33" s="16" t="s">
        <v>40</v>
      </c>
      <c r="E33" s="17"/>
      <c r="F33" s="60">
        <f>ROUND(PRODUCT(F32,C33/100),0)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7" t="s">
        <v>187</v>
      </c>
      <c r="C37" s="187"/>
      <c r="D37" s="187"/>
      <c r="E37" s="187"/>
      <c r="F37" s="187"/>
      <c r="G37" s="187"/>
      <c r="H37" t="s">
        <v>4</v>
      </c>
    </row>
    <row r="38" spans="1:8" ht="12.75" customHeight="1">
      <c r="A38" s="68"/>
      <c r="B38" s="187"/>
      <c r="C38" s="187"/>
      <c r="D38" s="187"/>
      <c r="E38" s="187"/>
      <c r="F38" s="187"/>
      <c r="G38" s="187"/>
      <c r="H38" t="s">
        <v>4</v>
      </c>
    </row>
    <row r="39" spans="1:8" ht="12.75">
      <c r="A39" s="68"/>
      <c r="B39" s="187"/>
      <c r="C39" s="187"/>
      <c r="D39" s="187"/>
      <c r="E39" s="187"/>
      <c r="F39" s="187"/>
      <c r="G39" s="187"/>
      <c r="H39" t="s">
        <v>4</v>
      </c>
    </row>
    <row r="40" spans="1:8" ht="12.75">
      <c r="A40" s="68"/>
      <c r="B40" s="187"/>
      <c r="C40" s="187"/>
      <c r="D40" s="187"/>
      <c r="E40" s="187"/>
      <c r="F40" s="187"/>
      <c r="G40" s="187"/>
      <c r="H40" t="s">
        <v>4</v>
      </c>
    </row>
    <row r="41" spans="1:8" ht="12.75">
      <c r="A41" s="68"/>
      <c r="B41" s="187"/>
      <c r="C41" s="187"/>
      <c r="D41" s="187"/>
      <c r="E41" s="187"/>
      <c r="F41" s="187"/>
      <c r="G41" s="187"/>
      <c r="H41" t="s">
        <v>4</v>
      </c>
    </row>
    <row r="42" spans="1:8" ht="12.75">
      <c r="A42" s="68"/>
      <c r="B42" s="187"/>
      <c r="C42" s="187"/>
      <c r="D42" s="187"/>
      <c r="E42" s="187"/>
      <c r="F42" s="187"/>
      <c r="G42" s="187"/>
      <c r="H42" t="s">
        <v>4</v>
      </c>
    </row>
    <row r="43" spans="1:8" ht="12.75">
      <c r="A43" s="68"/>
      <c r="B43" s="187"/>
      <c r="C43" s="187"/>
      <c r="D43" s="187"/>
      <c r="E43" s="187"/>
      <c r="F43" s="187"/>
      <c r="G43" s="187"/>
      <c r="H43" t="s">
        <v>4</v>
      </c>
    </row>
    <row r="44" spans="1:8" ht="12.75">
      <c r="A44" s="68"/>
      <c r="B44" s="187"/>
      <c r="C44" s="187"/>
      <c r="D44" s="187"/>
      <c r="E44" s="187"/>
      <c r="F44" s="187"/>
      <c r="G44" s="187"/>
      <c r="H44" t="s">
        <v>4</v>
      </c>
    </row>
    <row r="45" spans="1:8" ht="12.75">
      <c r="A45" s="68"/>
      <c r="B45" s="187"/>
      <c r="C45" s="187"/>
      <c r="D45" s="187"/>
      <c r="E45" s="187"/>
      <c r="F45" s="187"/>
      <c r="G45" s="187"/>
      <c r="H45" t="s">
        <v>4</v>
      </c>
    </row>
    <row r="46" spans="2:7" ht="12.75">
      <c r="B46" s="188"/>
      <c r="C46" s="188"/>
      <c r="D46" s="188"/>
      <c r="E46" s="188"/>
      <c r="F46" s="188"/>
      <c r="G46" s="188"/>
    </row>
    <row r="47" spans="2:7" ht="12.75">
      <c r="B47" s="188"/>
      <c r="C47" s="188"/>
      <c r="D47" s="188"/>
      <c r="E47" s="188"/>
      <c r="F47" s="188"/>
      <c r="G47" s="188"/>
    </row>
    <row r="48" spans="2:7" ht="12.75">
      <c r="B48" s="188"/>
      <c r="C48" s="188"/>
      <c r="D48" s="188"/>
      <c r="E48" s="188"/>
      <c r="F48" s="188"/>
      <c r="G48" s="188"/>
    </row>
    <row r="49" spans="2:7" ht="12.75">
      <c r="B49" s="188"/>
      <c r="C49" s="188"/>
      <c r="D49" s="188"/>
      <c r="E49" s="188"/>
      <c r="F49" s="188"/>
      <c r="G49" s="188"/>
    </row>
    <row r="50" spans="2:7" ht="12.75">
      <c r="B50" s="188"/>
      <c r="C50" s="188"/>
      <c r="D50" s="188"/>
      <c r="E50" s="188"/>
      <c r="F50" s="188"/>
      <c r="G50" s="188"/>
    </row>
    <row r="51" spans="2:7" ht="12.75">
      <c r="B51" s="188"/>
      <c r="C51" s="188"/>
      <c r="D51" s="188"/>
      <c r="E51" s="188"/>
      <c r="F51" s="188"/>
      <c r="G51" s="188"/>
    </row>
    <row r="52" spans="2:7" ht="12.75">
      <c r="B52" s="188"/>
      <c r="C52" s="188"/>
      <c r="D52" s="188"/>
      <c r="E52" s="188"/>
      <c r="F52" s="188"/>
      <c r="G52" s="188"/>
    </row>
    <row r="53" spans="2:7" ht="12.75">
      <c r="B53" s="188"/>
      <c r="C53" s="188"/>
      <c r="D53" s="188"/>
      <c r="E53" s="188"/>
      <c r="F53" s="188"/>
      <c r="G53" s="188"/>
    </row>
    <row r="54" spans="2:7" ht="12.75">
      <c r="B54" s="188"/>
      <c r="C54" s="188"/>
      <c r="D54" s="188"/>
      <c r="E54" s="188"/>
      <c r="F54" s="188"/>
      <c r="G54" s="188"/>
    </row>
    <row r="55" spans="2:7" ht="12.75">
      <c r="B55" s="188"/>
      <c r="C55" s="188"/>
      <c r="D55" s="188"/>
      <c r="E55" s="188"/>
      <c r="F55" s="188"/>
      <c r="G55" s="188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1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9" t="s">
        <v>5</v>
      </c>
      <c r="B1" s="190"/>
      <c r="C1" s="69" t="str">
        <f>CONCATENATE(cislostavby," ",nazevstavby)</f>
        <v> Oprava povrchů stěn a osvětlení tělocvičny</v>
      </c>
      <c r="D1" s="70"/>
      <c r="E1" s="71"/>
      <c r="F1" s="70"/>
      <c r="G1" s="72"/>
      <c r="H1" s="73"/>
      <c r="I1" s="74"/>
    </row>
    <row r="2" spans="1:9" ht="13.5" thickBot="1">
      <c r="A2" s="191" t="s">
        <v>1</v>
      </c>
      <c r="B2" s="192"/>
      <c r="C2" s="75" t="str">
        <f>CONCATENATE(cisloobjektu," ",nazevobjektu)</f>
        <v> ZŠ Bezručova, Kolín 2</v>
      </c>
      <c r="D2" s="76"/>
      <c r="E2" s="77"/>
      <c r="F2" s="76"/>
      <c r="G2" s="193"/>
      <c r="H2" s="193"/>
      <c r="I2" s="194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8" t="str">
        <f>Položky!B7</f>
        <v>766</v>
      </c>
      <c r="B7" s="85" t="str">
        <f>Položky!C7</f>
        <v>Konstrukce truhlářské</v>
      </c>
      <c r="C7" s="86"/>
      <c r="D7" s="87"/>
      <c r="E7" s="179">
        <f>Položky!BC24</f>
        <v>0</v>
      </c>
      <c r="F7" s="180">
        <f>Položky!BD24</f>
        <v>0</v>
      </c>
      <c r="G7" s="180">
        <f>Položky!BE24</f>
        <v>0</v>
      </c>
      <c r="H7" s="180">
        <f>Položky!BF24</f>
        <v>0</v>
      </c>
      <c r="I7" s="181">
        <f>Položky!BG24</f>
        <v>0</v>
      </c>
    </row>
    <row r="8" spans="1:9" s="30" customFormat="1" ht="12.75">
      <c r="A8" s="178" t="str">
        <f>Položky!B25</f>
        <v>767</v>
      </c>
      <c r="B8" s="85" t="str">
        <f>Položky!C25</f>
        <v>Konstrukce zámečnické</v>
      </c>
      <c r="C8" s="86"/>
      <c r="D8" s="87"/>
      <c r="E8" s="179">
        <f>Položky!BC39</f>
        <v>0</v>
      </c>
      <c r="F8" s="180">
        <f>Položky!BD39</f>
        <v>0</v>
      </c>
      <c r="G8" s="180">
        <f>Položky!BE39</f>
        <v>0</v>
      </c>
      <c r="H8" s="180">
        <f>Položky!BF39</f>
        <v>0</v>
      </c>
      <c r="I8" s="181">
        <f>Položky!BG39</f>
        <v>0</v>
      </c>
    </row>
    <row r="9" spans="1:9" s="30" customFormat="1" ht="12.75">
      <c r="A9" s="178" t="str">
        <f>Položky!B40</f>
        <v>783</v>
      </c>
      <c r="B9" s="85" t="str">
        <f>Položky!C40</f>
        <v>Nátěry</v>
      </c>
      <c r="C9" s="86"/>
      <c r="D9" s="87"/>
      <c r="E9" s="179">
        <f>Položky!BC47</f>
        <v>0</v>
      </c>
      <c r="F9" s="180">
        <f>Položky!BD47</f>
        <v>0</v>
      </c>
      <c r="G9" s="180">
        <f>Položky!BE47</f>
        <v>0</v>
      </c>
      <c r="H9" s="180">
        <f>Položky!BF47</f>
        <v>0</v>
      </c>
      <c r="I9" s="181">
        <f>Položky!BG47</f>
        <v>0</v>
      </c>
    </row>
    <row r="10" spans="1:9" s="30" customFormat="1" ht="12.75">
      <c r="A10" s="178" t="str">
        <f>Položky!B48</f>
        <v>784</v>
      </c>
      <c r="B10" s="85" t="str">
        <f>Položky!C48</f>
        <v>Malby</v>
      </c>
      <c r="C10" s="86"/>
      <c r="D10" s="87"/>
      <c r="E10" s="179">
        <f>Položky!BC66</f>
        <v>0</v>
      </c>
      <c r="F10" s="180">
        <f>Položky!BD66</f>
        <v>0</v>
      </c>
      <c r="G10" s="180">
        <f>Položky!BE66</f>
        <v>0</v>
      </c>
      <c r="H10" s="180">
        <f>Položky!BF66</f>
        <v>0</v>
      </c>
      <c r="I10" s="181">
        <f>Položky!BG66</f>
        <v>0</v>
      </c>
    </row>
    <row r="11" spans="1:9" s="30" customFormat="1" ht="12.75">
      <c r="A11" s="178" t="str">
        <f>Položky!B67</f>
        <v>786</v>
      </c>
      <c r="B11" s="85" t="str">
        <f>Položky!C67</f>
        <v>Čalounické úpravy</v>
      </c>
      <c r="C11" s="86"/>
      <c r="D11" s="87"/>
      <c r="E11" s="179">
        <f>Položky!BC70</f>
        <v>0</v>
      </c>
      <c r="F11" s="180">
        <f>Položky!BD70</f>
        <v>0</v>
      </c>
      <c r="G11" s="180">
        <f>Položky!BE70</f>
        <v>0</v>
      </c>
      <c r="H11" s="180">
        <f>Položky!BF70</f>
        <v>0</v>
      </c>
      <c r="I11" s="181">
        <f>Položky!BG70</f>
        <v>0</v>
      </c>
    </row>
    <row r="12" spans="1:9" s="30" customFormat="1" ht="12.75">
      <c r="A12" s="178" t="str">
        <f>Položky!B71</f>
        <v>96</v>
      </c>
      <c r="B12" s="85" t="str">
        <f>Položky!C71</f>
        <v>Bourání konstrukcí</v>
      </c>
      <c r="C12" s="86"/>
      <c r="D12" s="87"/>
      <c r="E12" s="179">
        <f>Položky!BC82</f>
        <v>0</v>
      </c>
      <c r="F12" s="180">
        <f>Položky!BD82</f>
        <v>0</v>
      </c>
      <c r="G12" s="180">
        <f>Položky!BE82</f>
        <v>0</v>
      </c>
      <c r="H12" s="180">
        <f>Položky!BF82</f>
        <v>0</v>
      </c>
      <c r="I12" s="181">
        <f>Položky!BG82</f>
        <v>0</v>
      </c>
    </row>
    <row r="13" spans="1:9" s="30" customFormat="1" ht="13.5" thickBot="1">
      <c r="A13" s="178" t="str">
        <f>Položky!B83</f>
        <v>M21</v>
      </c>
      <c r="B13" s="85" t="str">
        <f>Položky!C83</f>
        <v>Elektromontáže</v>
      </c>
      <c r="C13" s="86"/>
      <c r="D13" s="87"/>
      <c r="E13" s="179">
        <f>Položky!BC94</f>
        <v>0</v>
      </c>
      <c r="F13" s="180">
        <f>Položky!BD94</f>
        <v>0</v>
      </c>
      <c r="G13" s="180">
        <f>Položky!BE94</f>
        <v>0</v>
      </c>
      <c r="H13" s="180">
        <f>Položky!BF94</f>
        <v>0</v>
      </c>
      <c r="I13" s="181">
        <f>Položky!BG94</f>
        <v>0</v>
      </c>
    </row>
    <row r="14" spans="1:9" s="93" customFormat="1" ht="13.5" thickBot="1">
      <c r="A14" s="88"/>
      <c r="B14" s="80" t="s">
        <v>50</v>
      </c>
      <c r="C14" s="80"/>
      <c r="D14" s="89"/>
      <c r="E14" s="90">
        <f>SUM(E7:E13)</f>
        <v>0</v>
      </c>
      <c r="F14" s="91">
        <f>SUM(F7:F13)</f>
        <v>0</v>
      </c>
      <c r="G14" s="91">
        <f>SUM(G7:G13)</f>
        <v>0</v>
      </c>
      <c r="H14" s="91">
        <f>SUM(H7:H13)</f>
        <v>0</v>
      </c>
      <c r="I14" s="92">
        <f>SUM(I7:I13)</f>
        <v>0</v>
      </c>
    </row>
    <row r="15" spans="1:9" ht="12.75">
      <c r="A15" s="86"/>
      <c r="B15" s="86"/>
      <c r="C15" s="86"/>
      <c r="D15" s="86"/>
      <c r="E15" s="86"/>
      <c r="F15" s="86"/>
      <c r="G15" s="86"/>
      <c r="H15" s="86"/>
      <c r="I15" s="86"/>
    </row>
    <row r="16" spans="1:57" ht="19.5" customHeight="1">
      <c r="A16" s="94" t="s">
        <v>51</v>
      </c>
      <c r="B16" s="94"/>
      <c r="C16" s="94"/>
      <c r="D16" s="94"/>
      <c r="E16" s="94"/>
      <c r="F16" s="94"/>
      <c r="G16" s="95"/>
      <c r="H16" s="94"/>
      <c r="I16" s="94"/>
      <c r="BA16" s="31"/>
      <c r="BB16" s="31"/>
      <c r="BC16" s="31"/>
      <c r="BD16" s="31"/>
      <c r="BE16" s="31"/>
    </row>
    <row r="17" spans="1:9" ht="13.5" thickBot="1">
      <c r="A17" s="96"/>
      <c r="B17" s="96"/>
      <c r="C17" s="96"/>
      <c r="D17" s="96"/>
      <c r="E17" s="96"/>
      <c r="F17" s="96"/>
      <c r="G17" s="96"/>
      <c r="H17" s="96"/>
      <c r="I17" s="96"/>
    </row>
    <row r="18" spans="1:9" ht="12.75">
      <c r="A18" s="97" t="s">
        <v>52</v>
      </c>
      <c r="B18" s="98"/>
      <c r="C18" s="98"/>
      <c r="D18" s="99"/>
      <c r="E18" s="100" t="s">
        <v>53</v>
      </c>
      <c r="F18" s="101" t="s">
        <v>54</v>
      </c>
      <c r="G18" s="102" t="s">
        <v>55</v>
      </c>
      <c r="H18" s="103"/>
      <c r="I18" s="104" t="s">
        <v>53</v>
      </c>
    </row>
    <row r="19" spans="1:53" ht="12.75">
      <c r="A19" s="105"/>
      <c r="B19" s="106"/>
      <c r="C19" s="106"/>
      <c r="D19" s="107"/>
      <c r="E19" s="108"/>
      <c r="F19" s="109"/>
      <c r="G19" s="110">
        <f>CHOOSE(BA19+1,HSV+PSV,HSV+PSV+Mont,HSV+PSV+Dodavka+Mont,HSV,PSV,Mont,Dodavka,Mont+Dodavka,0)</f>
        <v>0</v>
      </c>
      <c r="H19" s="111"/>
      <c r="I19" s="112">
        <f>E19+F19*G19/100</f>
        <v>0</v>
      </c>
      <c r="BA19">
        <v>8</v>
      </c>
    </row>
    <row r="20" spans="1:9" ht="13.5" thickBot="1">
      <c r="A20" s="113"/>
      <c r="B20" s="114" t="s">
        <v>56</v>
      </c>
      <c r="C20" s="115"/>
      <c r="D20" s="116"/>
      <c r="E20" s="117"/>
      <c r="F20" s="118"/>
      <c r="G20" s="118"/>
      <c r="H20" s="195">
        <f>SUM(H19:H19)</f>
        <v>0</v>
      </c>
      <c r="I20" s="196"/>
    </row>
    <row r="22" spans="2:9" ht="12.75">
      <c r="B22" s="93"/>
      <c r="F22" s="119"/>
      <c r="G22" s="120"/>
      <c r="H22" s="120"/>
      <c r="I22" s="121"/>
    </row>
    <row r="23" spans="6:9" ht="12.75"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</sheetData>
  <sheetProtection/>
  <mergeCells count="4">
    <mergeCell ref="A1:B1"/>
    <mergeCell ref="A2:B2"/>
    <mergeCell ref="G2:I2"/>
    <mergeCell ref="H20:I20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161"/>
  <sheetViews>
    <sheetView showGridLines="0" showZeros="0" zoomScale="80" zoomScaleNormal="80" zoomScalePageLayoutView="0" workbookViewId="0" topLeftCell="A41">
      <selection activeCell="G97" sqref="G97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72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0" width="13.125" style="122" customWidth="1"/>
    <col min="11" max="11" width="13.625" style="122" customWidth="1"/>
    <col min="12" max="16384" width="9.125" style="122" customWidth="1"/>
  </cols>
  <sheetData>
    <row r="1" spans="1:9" ht="15.75">
      <c r="A1" s="199" t="s">
        <v>57</v>
      </c>
      <c r="B1" s="199"/>
      <c r="C1" s="199"/>
      <c r="D1" s="199"/>
      <c r="E1" s="199"/>
      <c r="F1" s="199"/>
      <c r="G1" s="199"/>
      <c r="H1" s="199"/>
      <c r="I1" s="199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89" t="s">
        <v>5</v>
      </c>
      <c r="B3" s="190"/>
      <c r="C3" s="69" t="str">
        <f>CONCATENATE(cislostavby," ",nazevstavby)</f>
        <v> Oprava povrchů stěn a osvětlení tělocvičny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200" t="s">
        <v>1</v>
      </c>
      <c r="B4" s="192"/>
      <c r="C4" s="75" t="str">
        <f>CONCATENATE(cisloobjektu," ",nazevobjektu)</f>
        <v> ZŠ Bezručova, Kolín 2</v>
      </c>
      <c r="D4" s="76"/>
      <c r="E4" s="77"/>
      <c r="F4" s="76"/>
      <c r="G4" s="201"/>
      <c r="H4" s="201"/>
      <c r="I4" s="202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11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  <c r="J6" s="138" t="s">
        <v>67</v>
      </c>
      <c r="K6" s="138" t="s">
        <v>68</v>
      </c>
    </row>
    <row r="7" spans="1:17" ht="12.75">
      <c r="A7" s="139" t="s">
        <v>69</v>
      </c>
      <c r="B7" s="140" t="s">
        <v>74</v>
      </c>
      <c r="C7" s="141" t="s">
        <v>75</v>
      </c>
      <c r="D7" s="142"/>
      <c r="E7" s="143"/>
      <c r="F7" s="143"/>
      <c r="G7" s="144"/>
      <c r="H7" s="145"/>
      <c r="I7" s="145"/>
      <c r="J7" s="145"/>
      <c r="K7" s="145"/>
      <c r="Q7" s="146"/>
    </row>
    <row r="8" spans="1:59" ht="12.75">
      <c r="A8" s="147">
        <v>1</v>
      </c>
      <c r="B8" s="148" t="s">
        <v>76</v>
      </c>
      <c r="C8" s="149" t="s">
        <v>77</v>
      </c>
      <c r="D8" s="150" t="s">
        <v>78</v>
      </c>
      <c r="E8" s="151">
        <v>124.058</v>
      </c>
      <c r="F8" s="151">
        <v>67</v>
      </c>
      <c r="G8" s="152">
        <v>0</v>
      </c>
      <c r="H8" s="153">
        <v>0</v>
      </c>
      <c r="I8" s="153">
        <f>E8*H8</f>
        <v>0</v>
      </c>
      <c r="J8" s="153">
        <v>-0.02465</v>
      </c>
      <c r="K8" s="153">
        <f>E8*J8</f>
        <v>-3.0580297</v>
      </c>
      <c r="Q8" s="146"/>
      <c r="BB8" s="122">
        <v>2</v>
      </c>
      <c r="BC8" s="122">
        <f>IF(BB8=1,G8,0)</f>
        <v>0</v>
      </c>
      <c r="BD8" s="122">
        <f>IF(BB8=2,G8,0)</f>
        <v>0</v>
      </c>
      <c r="BE8" s="122">
        <f>IF(BB8=3,G8,0)</f>
        <v>0</v>
      </c>
      <c r="BF8" s="122">
        <f>IF(BB8=4,G8,0)</f>
        <v>0</v>
      </c>
      <c r="BG8" s="122">
        <f>IF(BB8=5,G8,0)</f>
        <v>0</v>
      </c>
    </row>
    <row r="9" spans="1:17" ht="12.75">
      <c r="A9" s="154"/>
      <c r="B9" s="155"/>
      <c r="C9" s="197" t="s">
        <v>79</v>
      </c>
      <c r="D9" s="198"/>
      <c r="E9" s="157">
        <v>181.148</v>
      </c>
      <c r="F9" s="158"/>
      <c r="G9" s="159"/>
      <c r="H9" s="160"/>
      <c r="I9" s="160"/>
      <c r="J9" s="160"/>
      <c r="K9" s="160"/>
      <c r="O9" s="161"/>
      <c r="Q9" s="146"/>
    </row>
    <row r="10" spans="1:17" ht="12.75">
      <c r="A10" s="154"/>
      <c r="B10" s="155"/>
      <c r="C10" s="197" t="s">
        <v>80</v>
      </c>
      <c r="D10" s="198"/>
      <c r="E10" s="157">
        <v>0</v>
      </c>
      <c r="F10" s="158"/>
      <c r="G10" s="159"/>
      <c r="H10" s="160"/>
      <c r="I10" s="160"/>
      <c r="J10" s="160"/>
      <c r="K10" s="160"/>
      <c r="O10" s="161"/>
      <c r="Q10" s="146"/>
    </row>
    <row r="11" spans="1:17" ht="12.75">
      <c r="A11" s="154"/>
      <c r="B11" s="155"/>
      <c r="C11" s="197" t="s">
        <v>81</v>
      </c>
      <c r="D11" s="198"/>
      <c r="E11" s="157">
        <v>-6.908</v>
      </c>
      <c r="F11" s="158"/>
      <c r="G11" s="159"/>
      <c r="H11" s="160"/>
      <c r="I11" s="160"/>
      <c r="J11" s="160"/>
      <c r="K11" s="160"/>
      <c r="O11" s="161"/>
      <c r="Q11" s="146"/>
    </row>
    <row r="12" spans="1:17" ht="12.75">
      <c r="A12" s="154"/>
      <c r="B12" s="155"/>
      <c r="C12" s="197" t="s">
        <v>82</v>
      </c>
      <c r="D12" s="198"/>
      <c r="E12" s="157">
        <v>0</v>
      </c>
      <c r="F12" s="158"/>
      <c r="G12" s="159"/>
      <c r="H12" s="160"/>
      <c r="I12" s="160"/>
      <c r="J12" s="160"/>
      <c r="K12" s="160"/>
      <c r="O12" s="161"/>
      <c r="Q12" s="146"/>
    </row>
    <row r="13" spans="1:17" ht="12.75">
      <c r="A13" s="154"/>
      <c r="B13" s="155"/>
      <c r="C13" s="197" t="s">
        <v>83</v>
      </c>
      <c r="D13" s="198"/>
      <c r="E13" s="157">
        <v>-29.436</v>
      </c>
      <c r="F13" s="158"/>
      <c r="G13" s="159"/>
      <c r="H13" s="160"/>
      <c r="I13" s="160"/>
      <c r="J13" s="160"/>
      <c r="K13" s="160"/>
      <c r="O13" s="161"/>
      <c r="Q13" s="146"/>
    </row>
    <row r="14" spans="1:17" ht="12.75">
      <c r="A14" s="154"/>
      <c r="B14" s="155"/>
      <c r="C14" s="197" t="s">
        <v>84</v>
      </c>
      <c r="D14" s="198"/>
      <c r="E14" s="157">
        <v>-4.906</v>
      </c>
      <c r="F14" s="158"/>
      <c r="G14" s="159"/>
      <c r="H14" s="160"/>
      <c r="I14" s="160"/>
      <c r="J14" s="160"/>
      <c r="K14" s="160"/>
      <c r="O14" s="161"/>
      <c r="Q14" s="146"/>
    </row>
    <row r="15" spans="1:17" ht="12.75">
      <c r="A15" s="154"/>
      <c r="B15" s="155"/>
      <c r="C15" s="197" t="s">
        <v>85</v>
      </c>
      <c r="D15" s="198"/>
      <c r="E15" s="157">
        <v>0</v>
      </c>
      <c r="F15" s="158"/>
      <c r="G15" s="159"/>
      <c r="H15" s="160"/>
      <c r="I15" s="160"/>
      <c r="J15" s="160"/>
      <c r="K15" s="160"/>
      <c r="O15" s="161"/>
      <c r="Q15" s="146"/>
    </row>
    <row r="16" spans="1:17" ht="12.75">
      <c r="A16" s="154"/>
      <c r="B16" s="155"/>
      <c r="C16" s="197" t="s">
        <v>86</v>
      </c>
      <c r="D16" s="198"/>
      <c r="E16" s="157">
        <v>-15.84</v>
      </c>
      <c r="F16" s="158"/>
      <c r="G16" s="159"/>
      <c r="H16" s="160"/>
      <c r="I16" s="160"/>
      <c r="J16" s="160"/>
      <c r="K16" s="160"/>
      <c r="O16" s="161"/>
      <c r="Q16" s="146"/>
    </row>
    <row r="17" spans="1:59" ht="12.75">
      <c r="A17" s="147">
        <v>2</v>
      </c>
      <c r="B17" s="148" t="s">
        <v>87</v>
      </c>
      <c r="C17" s="149" t="s">
        <v>88</v>
      </c>
      <c r="D17" s="150" t="s">
        <v>78</v>
      </c>
      <c r="E17" s="151">
        <v>124.058</v>
      </c>
      <c r="F17" s="151">
        <v>263</v>
      </c>
      <c r="G17" s="152">
        <v>0</v>
      </c>
      <c r="H17" s="153">
        <v>0.00017</v>
      </c>
      <c r="I17" s="153">
        <f>E17*H17</f>
        <v>0.021089860000000002</v>
      </c>
      <c r="J17" s="153">
        <v>0</v>
      </c>
      <c r="K17" s="153">
        <f>E17*J17</f>
        <v>0</v>
      </c>
      <c r="Q17" s="146"/>
      <c r="BB17" s="122">
        <v>2</v>
      </c>
      <c r="BC17" s="122">
        <f>IF(BB17=1,G17,0)</f>
        <v>0</v>
      </c>
      <c r="BD17" s="122">
        <f>IF(BB17=2,G17,0)</f>
        <v>0</v>
      </c>
      <c r="BE17" s="122">
        <f>IF(BB17=3,G17,0)</f>
        <v>0</v>
      </c>
      <c r="BF17" s="122">
        <f>IF(BB17=4,G17,0)</f>
        <v>0</v>
      </c>
      <c r="BG17" s="122">
        <f>IF(BB17=5,G17,0)</f>
        <v>0</v>
      </c>
    </row>
    <row r="18" spans="1:17" ht="12.75">
      <c r="A18" s="154"/>
      <c r="B18" s="155"/>
      <c r="C18" s="197" t="s">
        <v>89</v>
      </c>
      <c r="D18" s="198"/>
      <c r="E18" s="157">
        <v>0</v>
      </c>
      <c r="F18" s="158"/>
      <c r="G18" s="159"/>
      <c r="H18" s="160"/>
      <c r="I18" s="160"/>
      <c r="J18" s="160"/>
      <c r="K18" s="160"/>
      <c r="O18" s="161"/>
      <c r="Q18" s="146"/>
    </row>
    <row r="19" spans="1:17" ht="12.75">
      <c r="A19" s="154"/>
      <c r="B19" s="155"/>
      <c r="C19" s="206">
        <v>124058</v>
      </c>
      <c r="D19" s="198"/>
      <c r="E19" s="157">
        <v>124.058</v>
      </c>
      <c r="F19" s="158"/>
      <c r="G19" s="159"/>
      <c r="H19" s="160"/>
      <c r="I19" s="160"/>
      <c r="J19" s="160"/>
      <c r="K19" s="160"/>
      <c r="M19" s="169"/>
      <c r="O19" s="161"/>
      <c r="Q19" s="146"/>
    </row>
    <row r="20" spans="1:59" ht="25.5">
      <c r="A20" s="147">
        <v>3</v>
      </c>
      <c r="B20" s="148" t="s">
        <v>90</v>
      </c>
      <c r="C20" s="149" t="s">
        <v>91</v>
      </c>
      <c r="D20" s="150" t="s">
        <v>78</v>
      </c>
      <c r="E20" s="151">
        <v>136.4638</v>
      </c>
      <c r="F20" s="151">
        <v>165</v>
      </c>
      <c r="G20" s="152">
        <v>0</v>
      </c>
      <c r="H20" s="153">
        <v>0.0165</v>
      </c>
      <c r="I20" s="153">
        <f>E20*H20</f>
        <v>2.2516527</v>
      </c>
      <c r="J20" s="153">
        <v>0</v>
      </c>
      <c r="K20" s="153">
        <f>E20*J20</f>
        <v>0</v>
      </c>
      <c r="Q20" s="146"/>
      <c r="BB20" s="122">
        <v>2</v>
      </c>
      <c r="BC20" s="122">
        <f>IF(BB20=1,G20,0)</f>
        <v>0</v>
      </c>
      <c r="BD20" s="122">
        <f>IF(BB20=2,G20,0)</f>
        <v>0</v>
      </c>
      <c r="BE20" s="122">
        <f>IF(BB20=3,G20,0)</f>
        <v>0</v>
      </c>
      <c r="BF20" s="122">
        <f>IF(BB20=4,G20,0)</f>
        <v>0</v>
      </c>
      <c r="BG20" s="122">
        <f>IF(BB20=5,G20,0)</f>
        <v>0</v>
      </c>
    </row>
    <row r="21" spans="1:17" ht="12.75">
      <c r="A21" s="154"/>
      <c r="B21" s="155"/>
      <c r="C21" s="197" t="s">
        <v>92</v>
      </c>
      <c r="D21" s="198"/>
      <c r="E21" s="157">
        <v>136.4638</v>
      </c>
      <c r="F21" s="158"/>
      <c r="G21" s="159"/>
      <c r="H21" s="160"/>
      <c r="I21" s="160"/>
      <c r="J21" s="160"/>
      <c r="K21" s="160"/>
      <c r="O21" s="161"/>
      <c r="Q21" s="146"/>
    </row>
    <row r="22" spans="1:59" ht="12.75">
      <c r="A22" s="147">
        <v>4</v>
      </c>
      <c r="B22" s="148" t="s">
        <v>93</v>
      </c>
      <c r="C22" s="149" t="s">
        <v>94</v>
      </c>
      <c r="D22" s="150" t="s">
        <v>95</v>
      </c>
      <c r="E22" s="151">
        <v>2</v>
      </c>
      <c r="F22" s="151">
        <v>678</v>
      </c>
      <c r="G22" s="152">
        <v>0</v>
      </c>
      <c r="H22" s="153">
        <v>0</v>
      </c>
      <c r="I22" s="153">
        <f>E22*H22</f>
        <v>0</v>
      </c>
      <c r="J22" s="153">
        <v>0</v>
      </c>
      <c r="K22" s="153">
        <f>E22*J22</f>
        <v>0</v>
      </c>
      <c r="Q22" s="146"/>
      <c r="BB22" s="122">
        <v>2</v>
      </c>
      <c r="BC22" s="122">
        <f>IF(BB22=1,G22,0)</f>
        <v>0</v>
      </c>
      <c r="BD22" s="122">
        <f>IF(BB22=2,G22,0)</f>
        <v>0</v>
      </c>
      <c r="BE22" s="122">
        <f>IF(BB22=3,G22,0)</f>
        <v>0</v>
      </c>
      <c r="BF22" s="122">
        <f>IF(BB22=4,G22,0)</f>
        <v>0</v>
      </c>
      <c r="BG22" s="122">
        <f>IF(BB22=5,G22,0)</f>
        <v>0</v>
      </c>
    </row>
    <row r="23" spans="1:59" ht="25.5">
      <c r="A23" s="147">
        <v>5</v>
      </c>
      <c r="B23" s="148" t="s">
        <v>96</v>
      </c>
      <c r="C23" s="149" t="s">
        <v>97</v>
      </c>
      <c r="D23" s="150" t="s">
        <v>95</v>
      </c>
      <c r="E23" s="151">
        <v>2</v>
      </c>
      <c r="F23" s="151">
        <v>6250</v>
      </c>
      <c r="G23" s="152">
        <v>0</v>
      </c>
      <c r="H23" s="153">
        <v>0.038</v>
      </c>
      <c r="I23" s="153">
        <f>E23*H23</f>
        <v>0.076</v>
      </c>
      <c r="J23" s="153">
        <v>0</v>
      </c>
      <c r="K23" s="153">
        <f>E23*J23</f>
        <v>0</v>
      </c>
      <c r="Q23" s="146"/>
      <c r="BB23" s="122">
        <v>2</v>
      </c>
      <c r="BC23" s="122">
        <f>IF(BB23=1,G23,0)</f>
        <v>0</v>
      </c>
      <c r="BD23" s="122">
        <f>IF(BB23=2,G23,0)</f>
        <v>0</v>
      </c>
      <c r="BE23" s="122">
        <f>IF(BB23=3,G23,0)</f>
        <v>0</v>
      </c>
      <c r="BF23" s="122">
        <f>IF(BB23=4,G23,0)</f>
        <v>0</v>
      </c>
      <c r="BG23" s="122">
        <f>IF(BB23=5,G23,0)</f>
        <v>0</v>
      </c>
    </row>
    <row r="24" spans="1:59" ht="12.75">
      <c r="A24" s="162"/>
      <c r="B24" s="163" t="s">
        <v>71</v>
      </c>
      <c r="C24" s="164" t="str">
        <f>CONCATENATE(B7," ",C7)</f>
        <v>766 Konstrukce truhlářské</v>
      </c>
      <c r="D24" s="162"/>
      <c r="E24" s="165"/>
      <c r="F24" s="165"/>
      <c r="G24" s="166">
        <f>SUM(G7:G23)</f>
        <v>0</v>
      </c>
      <c r="H24" s="167"/>
      <c r="I24" s="168">
        <f>SUM(I7:I23)</f>
        <v>2.3487425600000003</v>
      </c>
      <c r="J24" s="167"/>
      <c r="K24" s="168">
        <f>SUM(K7:K23)</f>
        <v>-3.0580297</v>
      </c>
      <c r="Q24" s="146"/>
      <c r="BC24" s="169">
        <f>SUM(BC7:BC23)</f>
        <v>0</v>
      </c>
      <c r="BD24" s="169">
        <f>SUM(BD7:BD23)</f>
        <v>0</v>
      </c>
      <c r="BE24" s="169">
        <f>SUM(BE7:BE23)</f>
        <v>0</v>
      </c>
      <c r="BF24" s="169">
        <f>SUM(BF7:BF23)</f>
        <v>0</v>
      </c>
      <c r="BG24" s="169">
        <f>SUM(BG7:BG23)</f>
        <v>0</v>
      </c>
    </row>
    <row r="25" spans="1:17" ht="12.75">
      <c r="A25" s="139" t="s">
        <v>69</v>
      </c>
      <c r="B25" s="140" t="s">
        <v>98</v>
      </c>
      <c r="C25" s="141" t="s">
        <v>99</v>
      </c>
      <c r="D25" s="142"/>
      <c r="E25" s="143"/>
      <c r="F25" s="143"/>
      <c r="G25" s="144"/>
      <c r="H25" s="145"/>
      <c r="I25" s="145"/>
      <c r="J25" s="145"/>
      <c r="K25" s="145"/>
      <c r="Q25" s="146"/>
    </row>
    <row r="26" spans="1:59" ht="12.75">
      <c r="A26" s="147">
        <v>6</v>
      </c>
      <c r="B26" s="148" t="s">
        <v>100</v>
      </c>
      <c r="C26" s="149" t="s">
        <v>101</v>
      </c>
      <c r="D26" s="150" t="s">
        <v>78</v>
      </c>
      <c r="E26" s="151">
        <v>19.624</v>
      </c>
      <c r="F26" s="151">
        <v>248.5</v>
      </c>
      <c r="G26" s="152">
        <v>0</v>
      </c>
      <c r="H26" s="153">
        <v>0</v>
      </c>
      <c r="I26" s="153">
        <f>E26*H26</f>
        <v>0</v>
      </c>
      <c r="J26" s="153">
        <v>-0.017</v>
      </c>
      <c r="K26" s="153">
        <f>E26*J26</f>
        <v>-0.333608</v>
      </c>
      <c r="Q26" s="146"/>
      <c r="BB26" s="122">
        <v>2</v>
      </c>
      <c r="BC26" s="122">
        <f>IF(BB26=1,G26,0)</f>
        <v>0</v>
      </c>
      <c r="BD26" s="122">
        <f>IF(BB26=2,G26,0)</f>
        <v>0</v>
      </c>
      <c r="BE26" s="122">
        <f>IF(BB26=3,G26,0)</f>
        <v>0</v>
      </c>
      <c r="BF26" s="122">
        <f>IF(BB26=4,G26,0)</f>
        <v>0</v>
      </c>
      <c r="BG26" s="122">
        <f>IF(BB26=5,G26,0)</f>
        <v>0</v>
      </c>
    </row>
    <row r="27" spans="1:17" ht="12.75">
      <c r="A27" s="154"/>
      <c r="B27" s="155"/>
      <c r="C27" s="197" t="s">
        <v>102</v>
      </c>
      <c r="D27" s="198"/>
      <c r="E27" s="157">
        <v>19.624</v>
      </c>
      <c r="F27" s="158"/>
      <c r="G27" s="159"/>
      <c r="H27" s="160"/>
      <c r="I27" s="160"/>
      <c r="J27" s="160"/>
      <c r="K27" s="160"/>
      <c r="O27" s="161"/>
      <c r="Q27" s="146"/>
    </row>
    <row r="28" spans="1:59" ht="12.75">
      <c r="A28" s="147">
        <v>7</v>
      </c>
      <c r="B28" s="148" t="s">
        <v>103</v>
      </c>
      <c r="C28" s="149" t="s">
        <v>104</v>
      </c>
      <c r="D28" s="150" t="s">
        <v>78</v>
      </c>
      <c r="E28" s="151">
        <v>19.624</v>
      </c>
      <c r="F28" s="151">
        <v>264</v>
      </c>
      <c r="G28" s="152">
        <v>0</v>
      </c>
      <c r="H28" s="153">
        <v>0.00011</v>
      </c>
      <c r="I28" s="153">
        <f>E28*H28</f>
        <v>0.00215864</v>
      </c>
      <c r="J28" s="153">
        <v>0</v>
      </c>
      <c r="K28" s="153">
        <f>E28*J28</f>
        <v>0</v>
      </c>
      <c r="Q28" s="146"/>
      <c r="BB28" s="122">
        <v>2</v>
      </c>
      <c r="BC28" s="122">
        <f>IF(BB28=1,G28,0)</f>
        <v>0</v>
      </c>
      <c r="BD28" s="122">
        <f>IF(BB28=2,G28,0)</f>
        <v>0</v>
      </c>
      <c r="BE28" s="122">
        <f>IF(BB28=3,G28,0)</f>
        <v>0</v>
      </c>
      <c r="BF28" s="122">
        <f>IF(BB28=4,G28,0)</f>
        <v>0</v>
      </c>
      <c r="BG28" s="122">
        <f>IF(BB28=5,G28,0)</f>
        <v>0</v>
      </c>
    </row>
    <row r="29" spans="1:17" ht="12.75">
      <c r="A29" s="154"/>
      <c r="B29" s="155"/>
      <c r="C29" s="197" t="s">
        <v>102</v>
      </c>
      <c r="D29" s="198"/>
      <c r="E29" s="157">
        <v>19.624</v>
      </c>
      <c r="F29" s="158"/>
      <c r="G29" s="159"/>
      <c r="H29" s="160"/>
      <c r="I29" s="160"/>
      <c r="J29" s="160"/>
      <c r="K29" s="160"/>
      <c r="O29" s="161"/>
      <c r="Q29" s="146"/>
    </row>
    <row r="30" spans="1:59" ht="12.75">
      <c r="A30" s="147">
        <v>8</v>
      </c>
      <c r="B30" s="148" t="s">
        <v>105</v>
      </c>
      <c r="C30" s="149" t="s">
        <v>106</v>
      </c>
      <c r="D30" s="150" t="s">
        <v>95</v>
      </c>
      <c r="E30" s="151">
        <v>2</v>
      </c>
      <c r="F30" s="151">
        <v>1792</v>
      </c>
      <c r="G30" s="152">
        <v>0</v>
      </c>
      <c r="H30" s="153">
        <v>0.00087</v>
      </c>
      <c r="I30" s="153">
        <f>E30*H30</f>
        <v>0.00174</v>
      </c>
      <c r="J30" s="153">
        <v>0</v>
      </c>
      <c r="K30" s="153">
        <f>E30*J30</f>
        <v>0</v>
      </c>
      <c r="Q30" s="146"/>
      <c r="BB30" s="122">
        <v>2</v>
      </c>
      <c r="BC30" s="122">
        <f>IF(BB30=1,G30,0)</f>
        <v>0</v>
      </c>
      <c r="BD30" s="122">
        <f>IF(BB30=2,G30,0)</f>
        <v>0</v>
      </c>
      <c r="BE30" s="122">
        <f>IF(BB30=3,G30,0)</f>
        <v>0</v>
      </c>
      <c r="BF30" s="122">
        <f>IF(BB30=4,G30,0)</f>
        <v>0</v>
      </c>
      <c r="BG30" s="122">
        <f>IF(BB30=5,G30,0)</f>
        <v>0</v>
      </c>
    </row>
    <row r="31" spans="1:59" ht="12.75">
      <c r="A31" s="147">
        <v>9</v>
      </c>
      <c r="B31" s="148" t="s">
        <v>107</v>
      </c>
      <c r="C31" s="149" t="s">
        <v>108</v>
      </c>
      <c r="D31" s="150" t="s">
        <v>70</v>
      </c>
      <c r="E31" s="151">
        <v>6</v>
      </c>
      <c r="F31" s="151">
        <v>450</v>
      </c>
      <c r="G31" s="152">
        <v>0</v>
      </c>
      <c r="H31" s="153">
        <v>0</v>
      </c>
      <c r="I31" s="153">
        <f>E31*H31</f>
        <v>0</v>
      </c>
      <c r="J31" s="153">
        <v>0</v>
      </c>
      <c r="K31" s="153">
        <f>E31*J31</f>
        <v>0</v>
      </c>
      <c r="Q31" s="146"/>
      <c r="BB31" s="122">
        <v>2</v>
      </c>
      <c r="BC31" s="122">
        <f>IF(BB31=1,G31,0)</f>
        <v>0</v>
      </c>
      <c r="BD31" s="122">
        <f>IF(BB31=2,G31,0)</f>
        <v>0</v>
      </c>
      <c r="BE31" s="122">
        <f>IF(BB31=3,G31,0)</f>
        <v>0</v>
      </c>
      <c r="BF31" s="122">
        <f>IF(BB31=4,G31,0)</f>
        <v>0</v>
      </c>
      <c r="BG31" s="122">
        <f>IF(BB31=5,G31,0)</f>
        <v>0</v>
      </c>
    </row>
    <row r="32" spans="1:59" ht="12.75">
      <c r="A32" s="147">
        <v>10</v>
      </c>
      <c r="B32" s="148" t="s">
        <v>109</v>
      </c>
      <c r="C32" s="149" t="s">
        <v>110</v>
      </c>
      <c r="D32" s="150" t="s">
        <v>95</v>
      </c>
      <c r="E32" s="151">
        <v>8</v>
      </c>
      <c r="F32" s="151">
        <v>3150</v>
      </c>
      <c r="G32" s="152">
        <v>0</v>
      </c>
      <c r="H32" s="153">
        <v>0</v>
      </c>
      <c r="I32" s="153">
        <f>E32*H32</f>
        <v>0</v>
      </c>
      <c r="J32" s="153">
        <v>0</v>
      </c>
      <c r="K32" s="153">
        <f>E32*J32</f>
        <v>0</v>
      </c>
      <c r="Q32" s="146"/>
      <c r="BB32" s="122">
        <v>2</v>
      </c>
      <c r="BC32" s="122">
        <f>IF(BB32=1,G32,0)</f>
        <v>0</v>
      </c>
      <c r="BD32" s="122">
        <f>IF(BB32=2,G32,0)</f>
        <v>0</v>
      </c>
      <c r="BE32" s="122">
        <f>IF(BB32=3,G32,0)</f>
        <v>0</v>
      </c>
      <c r="BF32" s="122">
        <f>IF(BB32=4,G32,0)</f>
        <v>0</v>
      </c>
      <c r="BG32" s="122">
        <f>IF(BB32=5,G32,0)</f>
        <v>0</v>
      </c>
    </row>
    <row r="33" spans="1:17" ht="12.75">
      <c r="A33" s="154"/>
      <c r="B33" s="155"/>
      <c r="C33" s="203" t="s">
        <v>111</v>
      </c>
      <c r="D33" s="204"/>
      <c r="E33" s="204"/>
      <c r="F33" s="204"/>
      <c r="G33" s="205"/>
      <c r="H33" s="156"/>
      <c r="I33" s="156"/>
      <c r="J33" s="156"/>
      <c r="K33" s="156"/>
      <c r="Q33" s="146"/>
    </row>
    <row r="34" spans="1:17" ht="12.75">
      <c r="A34" s="154"/>
      <c r="B34" s="155"/>
      <c r="C34" s="203" t="s">
        <v>112</v>
      </c>
      <c r="D34" s="204"/>
      <c r="E34" s="204"/>
      <c r="F34" s="204"/>
      <c r="G34" s="205"/>
      <c r="H34" s="156"/>
      <c r="I34" s="156"/>
      <c r="J34" s="156"/>
      <c r="K34" s="156"/>
      <c r="Q34" s="146"/>
    </row>
    <row r="35" spans="1:17" ht="12.75">
      <c r="A35" s="154"/>
      <c r="B35" s="155"/>
      <c r="C35" s="197">
        <v>8</v>
      </c>
      <c r="D35" s="198"/>
      <c r="E35" s="157">
        <v>8</v>
      </c>
      <c r="F35" s="158"/>
      <c r="G35" s="159"/>
      <c r="H35" s="160"/>
      <c r="I35" s="160"/>
      <c r="J35" s="160"/>
      <c r="K35" s="160"/>
      <c r="O35" s="161"/>
      <c r="Q35" s="146"/>
    </row>
    <row r="36" spans="1:59" ht="12.75">
      <c r="A36" s="147">
        <v>11</v>
      </c>
      <c r="B36" s="148" t="s">
        <v>113</v>
      </c>
      <c r="C36" s="149" t="s">
        <v>114</v>
      </c>
      <c r="D36" s="150" t="s">
        <v>115</v>
      </c>
      <c r="E36" s="151">
        <v>2</v>
      </c>
      <c r="F36" s="151">
        <v>9750</v>
      </c>
      <c r="G36" s="152">
        <v>0</v>
      </c>
      <c r="H36" s="153">
        <v>0</v>
      </c>
      <c r="I36" s="153">
        <f>E36*H36</f>
        <v>0</v>
      </c>
      <c r="J36" s="153">
        <v>0</v>
      </c>
      <c r="K36" s="153">
        <f>E36*J36</f>
        <v>0</v>
      </c>
      <c r="Q36" s="146"/>
      <c r="BB36" s="122">
        <v>2</v>
      </c>
      <c r="BC36" s="122">
        <f>IF(BB36=1,G36,0)</f>
        <v>0</v>
      </c>
      <c r="BD36" s="122">
        <f>IF(BB36=2,G36,0)</f>
        <v>0</v>
      </c>
      <c r="BE36" s="122">
        <f>IF(BB36=3,G36,0)</f>
        <v>0</v>
      </c>
      <c r="BF36" s="122">
        <f>IF(BB36=4,G36,0)</f>
        <v>0</v>
      </c>
      <c r="BG36" s="122">
        <f>IF(BB36=5,G36,0)</f>
        <v>0</v>
      </c>
    </row>
    <row r="37" spans="1:17" ht="12.75">
      <c r="A37" s="154"/>
      <c r="B37" s="155"/>
      <c r="C37" s="203" t="s">
        <v>116</v>
      </c>
      <c r="D37" s="204"/>
      <c r="E37" s="204"/>
      <c r="F37" s="204"/>
      <c r="G37" s="205"/>
      <c r="H37" s="156"/>
      <c r="I37" s="156"/>
      <c r="J37" s="156"/>
      <c r="K37" s="156"/>
      <c r="Q37" s="146"/>
    </row>
    <row r="38" spans="1:17" ht="12.75">
      <c r="A38" s="154"/>
      <c r="B38" s="155"/>
      <c r="C38" s="203" t="s">
        <v>112</v>
      </c>
      <c r="D38" s="204"/>
      <c r="E38" s="204"/>
      <c r="F38" s="204"/>
      <c r="G38" s="205"/>
      <c r="H38" s="156"/>
      <c r="I38" s="156"/>
      <c r="J38" s="156"/>
      <c r="K38" s="156"/>
      <c r="Q38" s="146"/>
    </row>
    <row r="39" spans="1:59" ht="12.75">
      <c r="A39" s="162"/>
      <c r="B39" s="163" t="s">
        <v>71</v>
      </c>
      <c r="C39" s="164" t="str">
        <f>CONCATENATE(B25," ",C25)</f>
        <v>767 Konstrukce zámečnické</v>
      </c>
      <c r="D39" s="162"/>
      <c r="E39" s="165"/>
      <c r="F39" s="165"/>
      <c r="G39" s="166">
        <f>SUM(G25:G38)</f>
        <v>0</v>
      </c>
      <c r="H39" s="167"/>
      <c r="I39" s="168">
        <f>SUM(I25:I38)</f>
        <v>0.00389864</v>
      </c>
      <c r="J39" s="167"/>
      <c r="K39" s="168">
        <f>SUM(K25:K38)</f>
        <v>-0.333608</v>
      </c>
      <c r="Q39" s="146"/>
      <c r="BC39" s="169">
        <f>SUM(BC25:BC38)</f>
        <v>0</v>
      </c>
      <c r="BD39" s="169">
        <f>SUM(BD25:BD38)</f>
        <v>0</v>
      </c>
      <c r="BE39" s="169">
        <f>SUM(BE25:BE38)</f>
        <v>0</v>
      </c>
      <c r="BF39" s="169">
        <f>SUM(BF25:BF38)</f>
        <v>0</v>
      </c>
      <c r="BG39" s="169">
        <f>SUM(BG25:BG38)</f>
        <v>0</v>
      </c>
    </row>
    <row r="40" spans="1:17" ht="12.75">
      <c r="A40" s="139" t="s">
        <v>69</v>
      </c>
      <c r="B40" s="140" t="s">
        <v>117</v>
      </c>
      <c r="C40" s="141" t="s">
        <v>118</v>
      </c>
      <c r="D40" s="142"/>
      <c r="E40" s="143"/>
      <c r="F40" s="143"/>
      <c r="G40" s="144"/>
      <c r="H40" s="145"/>
      <c r="I40" s="145"/>
      <c r="J40" s="145"/>
      <c r="K40" s="145"/>
      <c r="Q40" s="146"/>
    </row>
    <row r="41" spans="1:59" ht="12.75">
      <c r="A41" s="147">
        <v>12</v>
      </c>
      <c r="B41" s="148" t="s">
        <v>119</v>
      </c>
      <c r="C41" s="149" t="s">
        <v>120</v>
      </c>
      <c r="D41" s="150" t="s">
        <v>78</v>
      </c>
      <c r="E41" s="151">
        <v>2.0051</v>
      </c>
      <c r="F41" s="151">
        <v>109.5</v>
      </c>
      <c r="G41" s="152">
        <v>0</v>
      </c>
      <c r="H41" s="153">
        <v>0.00025</v>
      </c>
      <c r="I41" s="153">
        <f>E41*H41</f>
        <v>0.000501275</v>
      </c>
      <c r="J41" s="153">
        <v>0</v>
      </c>
      <c r="K41" s="153">
        <f>E41*J41</f>
        <v>0</v>
      </c>
      <c r="Q41" s="146"/>
      <c r="BB41" s="122">
        <v>2</v>
      </c>
      <c r="BC41" s="122">
        <f>IF(BB41=1,G41,0)</f>
        <v>0</v>
      </c>
      <c r="BD41" s="122">
        <f>IF(BB41=2,G41,0)</f>
        <v>0</v>
      </c>
      <c r="BE41" s="122">
        <f>IF(BB41=3,G41,0)</f>
        <v>0</v>
      </c>
      <c r="BF41" s="122">
        <f>IF(BB41=4,G41,0)</f>
        <v>0</v>
      </c>
      <c r="BG41" s="122">
        <f>IF(BB41=5,G41,0)</f>
        <v>0</v>
      </c>
    </row>
    <row r="42" spans="1:17" ht="12.75">
      <c r="A42" s="154"/>
      <c r="B42" s="155"/>
      <c r="C42" s="197" t="s">
        <v>121</v>
      </c>
      <c r="D42" s="198"/>
      <c r="E42" s="157">
        <v>0</v>
      </c>
      <c r="F42" s="158"/>
      <c r="G42" s="159"/>
      <c r="H42" s="160"/>
      <c r="I42" s="160"/>
      <c r="J42" s="160"/>
      <c r="K42" s="160"/>
      <c r="O42" s="161"/>
      <c r="Q42" s="146"/>
    </row>
    <row r="43" spans="1:17" ht="12.75">
      <c r="A43" s="154"/>
      <c r="B43" s="155"/>
      <c r="C43" s="197" t="s">
        <v>122</v>
      </c>
      <c r="D43" s="198"/>
      <c r="E43" s="157">
        <v>2.0051</v>
      </c>
      <c r="F43" s="158"/>
      <c r="G43" s="159"/>
      <c r="H43" s="160"/>
      <c r="I43" s="160"/>
      <c r="J43" s="160"/>
      <c r="K43" s="160"/>
      <c r="O43" s="161"/>
      <c r="Q43" s="146"/>
    </row>
    <row r="44" spans="1:59" ht="12.75">
      <c r="A44" s="147">
        <v>13</v>
      </c>
      <c r="B44" s="148" t="s">
        <v>123</v>
      </c>
      <c r="C44" s="149" t="s">
        <v>124</v>
      </c>
      <c r="D44" s="150" t="s">
        <v>78</v>
      </c>
      <c r="E44" s="151">
        <v>124.058</v>
      </c>
      <c r="F44" s="151">
        <v>242.5</v>
      </c>
      <c r="G44" s="152">
        <v>0</v>
      </c>
      <c r="H44" s="153">
        <v>0.00056</v>
      </c>
      <c r="I44" s="153">
        <f>E44*H44</f>
        <v>0.06947248</v>
      </c>
      <c r="J44" s="153">
        <v>0</v>
      </c>
      <c r="K44" s="153">
        <f>E44*J44</f>
        <v>0</v>
      </c>
      <c r="Q44" s="146"/>
      <c r="BB44" s="122">
        <v>2</v>
      </c>
      <c r="BC44" s="122">
        <f>IF(BB44=1,G44,0)</f>
        <v>0</v>
      </c>
      <c r="BD44" s="122">
        <f>IF(BB44=2,G44,0)</f>
        <v>0</v>
      </c>
      <c r="BE44" s="122">
        <f>IF(BB44=3,G44,0)</f>
        <v>0</v>
      </c>
      <c r="BF44" s="122">
        <f>IF(BB44=4,G44,0)</f>
        <v>0</v>
      </c>
      <c r="BG44" s="122">
        <f>IF(BB44=5,G44,0)</f>
        <v>0</v>
      </c>
    </row>
    <row r="45" spans="1:17" ht="12.75">
      <c r="A45" s="154"/>
      <c r="B45" s="155"/>
      <c r="C45" s="197" t="s">
        <v>125</v>
      </c>
      <c r="D45" s="198"/>
      <c r="E45" s="157">
        <v>0</v>
      </c>
      <c r="F45" s="158"/>
      <c r="G45" s="159"/>
      <c r="H45" s="160"/>
      <c r="I45" s="160"/>
      <c r="J45" s="160"/>
      <c r="K45" s="160"/>
      <c r="O45" s="161"/>
      <c r="Q45" s="146"/>
    </row>
    <row r="46" spans="1:17" ht="12.75">
      <c r="A46" s="154"/>
      <c r="B46" s="155"/>
      <c r="C46" s="206">
        <v>124058</v>
      </c>
      <c r="D46" s="198"/>
      <c r="E46" s="157">
        <v>124.058</v>
      </c>
      <c r="F46" s="158"/>
      <c r="G46" s="159"/>
      <c r="H46" s="160"/>
      <c r="I46" s="160"/>
      <c r="J46" s="160"/>
      <c r="K46" s="160"/>
      <c r="M46" s="169"/>
      <c r="O46" s="161"/>
      <c r="Q46" s="146"/>
    </row>
    <row r="47" spans="1:59" ht="12.75">
      <c r="A47" s="162"/>
      <c r="B47" s="163" t="s">
        <v>71</v>
      </c>
      <c r="C47" s="164" t="str">
        <f>CONCATENATE(B40," ",C40)</f>
        <v>783 Nátěry</v>
      </c>
      <c r="D47" s="162"/>
      <c r="E47" s="165"/>
      <c r="F47" s="165"/>
      <c r="G47" s="166">
        <f>SUM(G40:G46)</f>
        <v>0</v>
      </c>
      <c r="H47" s="167"/>
      <c r="I47" s="168">
        <f>SUM(I40:I46)</f>
        <v>0.069973755</v>
      </c>
      <c r="J47" s="167"/>
      <c r="K47" s="168">
        <f>SUM(K40:K46)</f>
        <v>0</v>
      </c>
      <c r="Q47" s="146"/>
      <c r="BC47" s="169">
        <f>SUM(BC40:BC46)</f>
        <v>0</v>
      </c>
      <c r="BD47" s="169">
        <f>SUM(BD40:BD46)</f>
        <v>0</v>
      </c>
      <c r="BE47" s="169">
        <f>SUM(BE40:BE46)</f>
        <v>0</v>
      </c>
      <c r="BF47" s="169">
        <f>SUM(BF40:BF46)</f>
        <v>0</v>
      </c>
      <c r="BG47" s="169">
        <f>SUM(BG40:BG46)</f>
        <v>0</v>
      </c>
    </row>
    <row r="48" spans="1:17" ht="12.75">
      <c r="A48" s="139" t="s">
        <v>69</v>
      </c>
      <c r="B48" s="140" t="s">
        <v>126</v>
      </c>
      <c r="C48" s="141" t="s">
        <v>127</v>
      </c>
      <c r="D48" s="142"/>
      <c r="E48" s="143"/>
      <c r="F48" s="143"/>
      <c r="G48" s="144"/>
      <c r="H48" s="145"/>
      <c r="I48" s="145"/>
      <c r="J48" s="145"/>
      <c r="K48" s="145"/>
      <c r="Q48" s="146"/>
    </row>
    <row r="49" spans="1:59" ht="12.75">
      <c r="A49" s="147">
        <v>14</v>
      </c>
      <c r="B49" s="148" t="s">
        <v>128</v>
      </c>
      <c r="C49" s="149" t="s">
        <v>129</v>
      </c>
      <c r="D49" s="150" t="s">
        <v>78</v>
      </c>
      <c r="E49" s="151">
        <v>864.051</v>
      </c>
      <c r="F49" s="151">
        <v>67.5</v>
      </c>
      <c r="G49" s="152">
        <v>0</v>
      </c>
      <c r="H49" s="153">
        <v>0.00043</v>
      </c>
      <c r="I49" s="153">
        <f>E49*H49</f>
        <v>0.37154193</v>
      </c>
      <c r="J49" s="153">
        <v>0</v>
      </c>
      <c r="K49" s="153">
        <f>E49*J49</f>
        <v>0</v>
      </c>
      <c r="Q49" s="146"/>
      <c r="BB49" s="122">
        <v>2</v>
      </c>
      <c r="BC49" s="122">
        <f>IF(BB49=1,G49,0)</f>
        <v>0</v>
      </c>
      <c r="BD49" s="122">
        <f>IF(BB49=2,G49,0)</f>
        <v>0</v>
      </c>
      <c r="BE49" s="122">
        <f>IF(BB49=3,G49,0)</f>
        <v>0</v>
      </c>
      <c r="BF49" s="122">
        <f>IF(BB49=4,G49,0)</f>
        <v>0</v>
      </c>
      <c r="BG49" s="122">
        <f>IF(BB49=5,G49,0)</f>
        <v>0</v>
      </c>
    </row>
    <row r="50" spans="1:17" ht="12.75">
      <c r="A50" s="154"/>
      <c r="B50" s="155"/>
      <c r="C50" s="197" t="s">
        <v>130</v>
      </c>
      <c r="D50" s="198"/>
      <c r="E50" s="157">
        <v>0</v>
      </c>
      <c r="F50" s="158"/>
      <c r="G50" s="159"/>
      <c r="H50" s="160"/>
      <c r="I50" s="160"/>
      <c r="J50" s="160"/>
      <c r="K50" s="160"/>
      <c r="O50" s="161"/>
      <c r="Q50" s="146"/>
    </row>
    <row r="51" spans="1:17" ht="12.75">
      <c r="A51" s="154"/>
      <c r="B51" s="155"/>
      <c r="C51" s="197" t="s">
        <v>131</v>
      </c>
      <c r="D51" s="198"/>
      <c r="E51" s="157">
        <v>386.349</v>
      </c>
      <c r="F51" s="158"/>
      <c r="G51" s="159"/>
      <c r="H51" s="160"/>
      <c r="I51" s="160"/>
      <c r="J51" s="160"/>
      <c r="K51" s="160"/>
      <c r="O51" s="161"/>
      <c r="Q51" s="146"/>
    </row>
    <row r="52" spans="1:17" ht="12.75">
      <c r="A52" s="154"/>
      <c r="B52" s="155"/>
      <c r="C52" s="197" t="s">
        <v>132</v>
      </c>
      <c r="D52" s="198"/>
      <c r="E52" s="157">
        <v>0</v>
      </c>
      <c r="F52" s="158"/>
      <c r="G52" s="159"/>
      <c r="H52" s="160"/>
      <c r="I52" s="160"/>
      <c r="J52" s="160"/>
      <c r="K52" s="160"/>
      <c r="O52" s="161"/>
      <c r="Q52" s="146"/>
    </row>
    <row r="53" spans="1:17" ht="12.75">
      <c r="A53" s="154"/>
      <c r="B53" s="155"/>
      <c r="C53" s="197" t="s">
        <v>133</v>
      </c>
      <c r="D53" s="198"/>
      <c r="E53" s="157">
        <v>354.062</v>
      </c>
      <c r="F53" s="158"/>
      <c r="G53" s="159"/>
      <c r="H53" s="160"/>
      <c r="I53" s="160"/>
      <c r="J53" s="160"/>
      <c r="K53" s="160"/>
      <c r="O53" s="161"/>
      <c r="Q53" s="146"/>
    </row>
    <row r="54" spans="1:17" ht="12.75">
      <c r="A54" s="154"/>
      <c r="B54" s="155"/>
      <c r="C54" s="197" t="s">
        <v>134</v>
      </c>
      <c r="D54" s="198"/>
      <c r="E54" s="157">
        <v>0</v>
      </c>
      <c r="F54" s="158"/>
      <c r="G54" s="159"/>
      <c r="H54" s="160"/>
      <c r="I54" s="160"/>
      <c r="J54" s="160"/>
      <c r="K54" s="160"/>
      <c r="O54" s="161"/>
      <c r="Q54" s="146"/>
    </row>
    <row r="55" spans="1:17" ht="12.75">
      <c r="A55" s="154"/>
      <c r="B55" s="155"/>
      <c r="C55" s="197" t="s">
        <v>135</v>
      </c>
      <c r="D55" s="198"/>
      <c r="E55" s="157">
        <v>-56.196</v>
      </c>
      <c r="F55" s="158"/>
      <c r="G55" s="159"/>
      <c r="H55" s="160"/>
      <c r="I55" s="160"/>
      <c r="J55" s="160"/>
      <c r="K55" s="160"/>
      <c r="O55" s="161"/>
      <c r="Q55" s="146"/>
    </row>
    <row r="56" spans="1:17" ht="12.75">
      <c r="A56" s="154"/>
      <c r="B56" s="155"/>
      <c r="C56" s="197" t="s">
        <v>136</v>
      </c>
      <c r="D56" s="198"/>
      <c r="E56" s="157">
        <v>-24.084</v>
      </c>
      <c r="F56" s="158"/>
      <c r="G56" s="159"/>
      <c r="H56" s="160"/>
      <c r="I56" s="160"/>
      <c r="J56" s="160"/>
      <c r="K56" s="160"/>
      <c r="O56" s="161"/>
      <c r="Q56" s="146"/>
    </row>
    <row r="57" spans="1:17" ht="12.75">
      <c r="A57" s="154"/>
      <c r="B57" s="155"/>
      <c r="C57" s="197" t="s">
        <v>137</v>
      </c>
      <c r="D57" s="198"/>
      <c r="E57" s="157">
        <v>0</v>
      </c>
      <c r="F57" s="158"/>
      <c r="G57" s="159"/>
      <c r="H57" s="160"/>
      <c r="I57" s="160"/>
      <c r="J57" s="160"/>
      <c r="K57" s="160"/>
      <c r="O57" s="161"/>
      <c r="Q57" s="146"/>
    </row>
    <row r="58" spans="1:17" ht="12.75">
      <c r="A58" s="154"/>
      <c r="B58" s="155"/>
      <c r="C58" s="197" t="s">
        <v>138</v>
      </c>
      <c r="D58" s="198"/>
      <c r="E58" s="157">
        <v>35.388</v>
      </c>
      <c r="F58" s="158"/>
      <c r="G58" s="159"/>
      <c r="H58" s="160"/>
      <c r="I58" s="160"/>
      <c r="J58" s="160"/>
      <c r="K58" s="160"/>
      <c r="O58" s="161"/>
      <c r="Q58" s="146"/>
    </row>
    <row r="59" spans="1:17" ht="12.75">
      <c r="A59" s="154"/>
      <c r="B59" s="155"/>
      <c r="C59" s="197" t="s">
        <v>139</v>
      </c>
      <c r="D59" s="198"/>
      <c r="E59" s="157">
        <v>16.668</v>
      </c>
      <c r="F59" s="158"/>
      <c r="G59" s="159"/>
      <c r="H59" s="160"/>
      <c r="I59" s="160"/>
      <c r="J59" s="160"/>
      <c r="K59" s="160"/>
      <c r="O59" s="161"/>
      <c r="Q59" s="146"/>
    </row>
    <row r="60" spans="1:17" ht="12.75">
      <c r="A60" s="154"/>
      <c r="B60" s="155"/>
      <c r="C60" s="197" t="s">
        <v>140</v>
      </c>
      <c r="D60" s="198"/>
      <c r="E60" s="157">
        <v>0</v>
      </c>
      <c r="F60" s="158"/>
      <c r="G60" s="159"/>
      <c r="H60" s="160"/>
      <c r="I60" s="160"/>
      <c r="J60" s="160"/>
      <c r="K60" s="160"/>
      <c r="O60" s="161"/>
      <c r="Q60" s="146"/>
    </row>
    <row r="61" spans="1:17" ht="12.75">
      <c r="A61" s="154"/>
      <c r="B61" s="155"/>
      <c r="C61" s="197" t="s">
        <v>141</v>
      </c>
      <c r="D61" s="198"/>
      <c r="E61" s="157">
        <v>24.882</v>
      </c>
      <c r="F61" s="158"/>
      <c r="G61" s="159"/>
      <c r="H61" s="160"/>
      <c r="I61" s="160"/>
      <c r="J61" s="160"/>
      <c r="K61" s="160"/>
      <c r="O61" s="161"/>
      <c r="Q61" s="146"/>
    </row>
    <row r="62" spans="1:17" ht="12.75">
      <c r="A62" s="154"/>
      <c r="B62" s="155"/>
      <c r="C62" s="197" t="s">
        <v>142</v>
      </c>
      <c r="D62" s="198"/>
      <c r="E62" s="157">
        <v>68.096</v>
      </c>
      <c r="F62" s="158"/>
      <c r="G62" s="159"/>
      <c r="H62" s="160"/>
      <c r="I62" s="160"/>
      <c r="J62" s="160"/>
      <c r="K62" s="160"/>
      <c r="O62" s="161"/>
      <c r="Q62" s="146"/>
    </row>
    <row r="63" spans="1:17" ht="12.75">
      <c r="A63" s="154"/>
      <c r="B63" s="155"/>
      <c r="C63" s="197" t="s">
        <v>143</v>
      </c>
      <c r="D63" s="198"/>
      <c r="E63" s="157">
        <v>-2.25</v>
      </c>
      <c r="F63" s="158"/>
      <c r="G63" s="159"/>
      <c r="H63" s="160"/>
      <c r="I63" s="160"/>
      <c r="J63" s="160"/>
      <c r="K63" s="160"/>
      <c r="O63" s="161"/>
      <c r="Q63" s="146"/>
    </row>
    <row r="64" spans="1:17" ht="12.75">
      <c r="A64" s="154"/>
      <c r="B64" s="155"/>
      <c r="C64" s="197" t="s">
        <v>144</v>
      </c>
      <c r="D64" s="198"/>
      <c r="E64" s="157">
        <v>14.768</v>
      </c>
      <c r="F64" s="158"/>
      <c r="G64" s="159"/>
      <c r="H64" s="160"/>
      <c r="I64" s="160"/>
      <c r="J64" s="160"/>
      <c r="K64" s="160"/>
      <c r="O64" s="161"/>
      <c r="Q64" s="146"/>
    </row>
    <row r="65" spans="1:17" ht="12.75">
      <c r="A65" s="154"/>
      <c r="B65" s="155"/>
      <c r="C65" s="197" t="s">
        <v>145</v>
      </c>
      <c r="D65" s="198"/>
      <c r="E65" s="157">
        <v>46.368</v>
      </c>
      <c r="F65" s="158"/>
      <c r="G65" s="159"/>
      <c r="H65" s="160"/>
      <c r="I65" s="160"/>
      <c r="J65" s="160"/>
      <c r="K65" s="160"/>
      <c r="O65" s="161"/>
      <c r="Q65" s="146"/>
    </row>
    <row r="66" spans="1:59" ht="12.75">
      <c r="A66" s="162"/>
      <c r="B66" s="163" t="s">
        <v>71</v>
      </c>
      <c r="C66" s="164" t="str">
        <f>CONCATENATE(B48," ",C48)</f>
        <v>784 Malby</v>
      </c>
      <c r="D66" s="162"/>
      <c r="E66" s="165"/>
      <c r="F66" s="165"/>
      <c r="G66" s="166">
        <f>SUM(G48:G65)</f>
        <v>0</v>
      </c>
      <c r="H66" s="167"/>
      <c r="I66" s="168">
        <f>SUM(I48:I65)</f>
        <v>0.37154193</v>
      </c>
      <c r="J66" s="167"/>
      <c r="K66" s="168">
        <f>SUM(K48:K65)</f>
        <v>0</v>
      </c>
      <c r="Q66" s="146"/>
      <c r="BC66" s="169">
        <f>SUM(BC48:BC65)</f>
        <v>0</v>
      </c>
      <c r="BD66" s="169">
        <f>SUM(BD48:BD65)</f>
        <v>0</v>
      </c>
      <c r="BE66" s="169">
        <f>SUM(BE48:BE65)</f>
        <v>0</v>
      </c>
      <c r="BF66" s="169">
        <f>SUM(BF48:BF65)</f>
        <v>0</v>
      </c>
      <c r="BG66" s="169">
        <f>SUM(BG48:BG65)</f>
        <v>0</v>
      </c>
    </row>
    <row r="67" spans="1:17" ht="12.75">
      <c r="A67" s="139" t="s">
        <v>69</v>
      </c>
      <c r="B67" s="140" t="s">
        <v>146</v>
      </c>
      <c r="C67" s="141" t="s">
        <v>147</v>
      </c>
      <c r="D67" s="142"/>
      <c r="E67" s="143"/>
      <c r="F67" s="143"/>
      <c r="G67" s="144"/>
      <c r="H67" s="145"/>
      <c r="I67" s="145"/>
      <c r="J67" s="145"/>
      <c r="K67" s="145"/>
      <c r="Q67" s="146"/>
    </row>
    <row r="68" spans="1:59" ht="25.5">
      <c r="A68" s="147">
        <v>15</v>
      </c>
      <c r="B68" s="148" t="s">
        <v>148</v>
      </c>
      <c r="C68" s="149" t="s">
        <v>149</v>
      </c>
      <c r="D68" s="150" t="s">
        <v>78</v>
      </c>
      <c r="E68" s="151">
        <v>19.58</v>
      </c>
      <c r="F68" s="151">
        <v>1213</v>
      </c>
      <c r="G68" s="152">
        <v>0</v>
      </c>
      <c r="H68" s="153">
        <v>0.00557</v>
      </c>
      <c r="I68" s="153">
        <f>E68*H68</f>
        <v>0.1090606</v>
      </c>
      <c r="J68" s="153">
        <v>0</v>
      </c>
      <c r="K68" s="153">
        <f>E68*J68</f>
        <v>0</v>
      </c>
      <c r="Q68" s="146"/>
      <c r="BB68" s="122">
        <v>2</v>
      </c>
      <c r="BC68" s="122">
        <f>IF(BB68=1,G68,0)</f>
        <v>0</v>
      </c>
      <c r="BD68" s="122">
        <f>IF(BB68=2,G68,0)</f>
        <v>0</v>
      </c>
      <c r="BE68" s="122">
        <f>IF(BB68=3,G68,0)</f>
        <v>0</v>
      </c>
      <c r="BF68" s="122">
        <f>IF(BB68=4,G68,0)</f>
        <v>0</v>
      </c>
      <c r="BG68" s="122">
        <f>IF(BB68=5,G68,0)</f>
        <v>0</v>
      </c>
    </row>
    <row r="69" spans="1:17" ht="12.75">
      <c r="A69" s="154"/>
      <c r="B69" s="155"/>
      <c r="C69" s="197" t="s">
        <v>150</v>
      </c>
      <c r="D69" s="198"/>
      <c r="E69" s="157">
        <v>19.58</v>
      </c>
      <c r="F69" s="158"/>
      <c r="G69" s="159"/>
      <c r="H69" s="160"/>
      <c r="I69" s="160"/>
      <c r="J69" s="160"/>
      <c r="K69" s="160"/>
      <c r="O69" s="161"/>
      <c r="Q69" s="146"/>
    </row>
    <row r="70" spans="1:59" ht="12.75">
      <c r="A70" s="162"/>
      <c r="B70" s="163" t="s">
        <v>71</v>
      </c>
      <c r="C70" s="164" t="str">
        <f>CONCATENATE(B67," ",C67)</f>
        <v>786 Čalounické úpravy</v>
      </c>
      <c r="D70" s="162"/>
      <c r="E70" s="165"/>
      <c r="F70" s="165"/>
      <c r="G70" s="166">
        <f>SUM(G67:G69)</f>
        <v>0</v>
      </c>
      <c r="H70" s="167"/>
      <c r="I70" s="168">
        <f>SUM(I67:I69)</f>
        <v>0.1090606</v>
      </c>
      <c r="J70" s="167"/>
      <c r="K70" s="168">
        <f>SUM(K67:K69)</f>
        <v>0</v>
      </c>
      <c r="Q70" s="146"/>
      <c r="BC70" s="169">
        <f>SUM(BC67:BC69)</f>
        <v>0</v>
      </c>
      <c r="BD70" s="169">
        <f>SUM(BD67:BD69)</f>
        <v>0</v>
      </c>
      <c r="BE70" s="169">
        <f>SUM(BE67:BE69)</f>
        <v>0</v>
      </c>
      <c r="BF70" s="169">
        <f>SUM(BF67:BF69)</f>
        <v>0</v>
      </c>
      <c r="BG70" s="169">
        <f>SUM(BG67:BG69)</f>
        <v>0</v>
      </c>
    </row>
    <row r="71" spans="1:17" ht="12.75">
      <c r="A71" s="139" t="s">
        <v>69</v>
      </c>
      <c r="B71" s="140" t="s">
        <v>151</v>
      </c>
      <c r="C71" s="141" t="s">
        <v>152</v>
      </c>
      <c r="D71" s="142"/>
      <c r="E71" s="143"/>
      <c r="F71" s="143"/>
      <c r="G71" s="144"/>
      <c r="H71" s="145"/>
      <c r="I71" s="145"/>
      <c r="J71" s="145"/>
      <c r="K71" s="145"/>
      <c r="Q71" s="146"/>
    </row>
    <row r="72" spans="1:59" ht="12.75">
      <c r="A72" s="147">
        <v>16</v>
      </c>
      <c r="B72" s="148" t="s">
        <v>153</v>
      </c>
      <c r="C72" s="149" t="s">
        <v>154</v>
      </c>
      <c r="D72" s="150" t="s">
        <v>95</v>
      </c>
      <c r="E72" s="151">
        <v>4</v>
      </c>
      <c r="F72" s="151">
        <v>10.8</v>
      </c>
      <c r="G72" s="152">
        <v>0</v>
      </c>
      <c r="H72" s="153">
        <v>0</v>
      </c>
      <c r="I72" s="153">
        <f>E72*H72</f>
        <v>0</v>
      </c>
      <c r="J72" s="153">
        <v>0</v>
      </c>
      <c r="K72" s="153">
        <f>E72*J72</f>
        <v>0</v>
      </c>
      <c r="Q72" s="146"/>
      <c r="BB72" s="122">
        <v>1</v>
      </c>
      <c r="BC72" s="122">
        <f>IF(BB72=1,G72,0)</f>
        <v>0</v>
      </c>
      <c r="BD72" s="122">
        <f>IF(BB72=2,G72,0)</f>
        <v>0</v>
      </c>
      <c r="BE72" s="122">
        <f>IF(BB72=3,G72,0)</f>
        <v>0</v>
      </c>
      <c r="BF72" s="122">
        <f>IF(BB72=4,G72,0)</f>
        <v>0</v>
      </c>
      <c r="BG72" s="122">
        <f>IF(BB72=5,G72,0)</f>
        <v>0</v>
      </c>
    </row>
    <row r="73" spans="1:17" ht="12.75">
      <c r="A73" s="154"/>
      <c r="B73" s="155"/>
      <c r="C73" s="197">
        <v>4</v>
      </c>
      <c r="D73" s="198"/>
      <c r="E73" s="157">
        <v>4</v>
      </c>
      <c r="F73" s="158"/>
      <c r="G73" s="159"/>
      <c r="H73" s="160"/>
      <c r="I73" s="160"/>
      <c r="J73" s="160"/>
      <c r="K73" s="160"/>
      <c r="O73" s="161"/>
      <c r="Q73" s="146"/>
    </row>
    <row r="74" spans="1:59" ht="12.75">
      <c r="A74" s="147">
        <v>17</v>
      </c>
      <c r="B74" s="148" t="s">
        <v>155</v>
      </c>
      <c r="C74" s="149" t="s">
        <v>156</v>
      </c>
      <c r="D74" s="150" t="s">
        <v>157</v>
      </c>
      <c r="E74" s="151">
        <v>3.391</v>
      </c>
      <c r="F74" s="151">
        <v>252</v>
      </c>
      <c r="G74" s="152">
        <v>0</v>
      </c>
      <c r="H74" s="153">
        <v>0</v>
      </c>
      <c r="I74" s="153">
        <f>E74*H74</f>
        <v>0</v>
      </c>
      <c r="J74" s="153">
        <v>0</v>
      </c>
      <c r="K74" s="153">
        <f>E74*J74</f>
        <v>0</v>
      </c>
      <c r="Q74" s="146"/>
      <c r="BB74" s="122">
        <v>1</v>
      </c>
      <c r="BC74" s="122">
        <f>IF(BB74=1,G74,0)</f>
        <v>0</v>
      </c>
      <c r="BD74" s="122">
        <f>IF(BB74=2,G74,0)</f>
        <v>0</v>
      </c>
      <c r="BE74" s="122">
        <f>IF(BB74=3,G74,0)</f>
        <v>0</v>
      </c>
      <c r="BF74" s="122">
        <f>IF(BB74=4,G74,0)</f>
        <v>0</v>
      </c>
      <c r="BG74" s="122">
        <f>IF(BB74=5,G74,0)</f>
        <v>0</v>
      </c>
    </row>
    <row r="75" spans="1:17" ht="12.75">
      <c r="A75" s="154"/>
      <c r="B75" s="155"/>
      <c r="C75" s="197" t="s">
        <v>158</v>
      </c>
      <c r="D75" s="198"/>
      <c r="E75" s="157">
        <v>3.391</v>
      </c>
      <c r="F75" s="158"/>
      <c r="G75" s="159"/>
      <c r="H75" s="160"/>
      <c r="I75" s="160"/>
      <c r="J75" s="160"/>
      <c r="K75" s="160"/>
      <c r="O75" s="161"/>
      <c r="Q75" s="146"/>
    </row>
    <row r="76" spans="1:59" ht="12.75">
      <c r="A76" s="147">
        <v>18</v>
      </c>
      <c r="B76" s="148" t="s">
        <v>159</v>
      </c>
      <c r="C76" s="149" t="s">
        <v>160</v>
      </c>
      <c r="D76" s="150" t="s">
        <v>157</v>
      </c>
      <c r="E76" s="151">
        <v>40.692</v>
      </c>
      <c r="F76" s="151">
        <v>14.6</v>
      </c>
      <c r="G76" s="152">
        <v>0</v>
      </c>
      <c r="H76" s="153">
        <v>0</v>
      </c>
      <c r="I76" s="153">
        <f>E76*H76</f>
        <v>0</v>
      </c>
      <c r="J76" s="153">
        <v>0</v>
      </c>
      <c r="K76" s="153">
        <f>E76*J76</f>
        <v>0</v>
      </c>
      <c r="Q76" s="146"/>
      <c r="BB76" s="122">
        <v>1</v>
      </c>
      <c r="BC76" s="122">
        <f>IF(BB76=1,G76,0)</f>
        <v>0</v>
      </c>
      <c r="BD76" s="122">
        <f>IF(BB76=2,G76,0)</f>
        <v>0</v>
      </c>
      <c r="BE76" s="122">
        <f>IF(BB76=3,G76,0)</f>
        <v>0</v>
      </c>
      <c r="BF76" s="122">
        <f>IF(BB76=4,G76,0)</f>
        <v>0</v>
      </c>
      <c r="BG76" s="122">
        <f>IF(BB76=5,G76,0)</f>
        <v>0</v>
      </c>
    </row>
    <row r="77" spans="1:17" ht="12.75">
      <c r="A77" s="154"/>
      <c r="B77" s="155"/>
      <c r="C77" s="197" t="s">
        <v>161</v>
      </c>
      <c r="D77" s="198"/>
      <c r="E77" s="157">
        <v>40.692</v>
      </c>
      <c r="F77" s="158"/>
      <c r="G77" s="159"/>
      <c r="H77" s="160"/>
      <c r="I77" s="160"/>
      <c r="J77" s="160"/>
      <c r="K77" s="160"/>
      <c r="O77" s="161"/>
      <c r="Q77" s="146"/>
    </row>
    <row r="78" spans="1:59" ht="12.75">
      <c r="A78" s="147">
        <v>19</v>
      </c>
      <c r="B78" s="148" t="s">
        <v>162</v>
      </c>
      <c r="C78" s="149" t="s">
        <v>163</v>
      </c>
      <c r="D78" s="150" t="s">
        <v>157</v>
      </c>
      <c r="E78" s="151">
        <v>3.391</v>
      </c>
      <c r="F78" s="151">
        <v>203.5</v>
      </c>
      <c r="G78" s="152">
        <v>0</v>
      </c>
      <c r="H78" s="153">
        <v>0</v>
      </c>
      <c r="I78" s="153">
        <f>E78*H78</f>
        <v>0</v>
      </c>
      <c r="J78" s="153">
        <v>0</v>
      </c>
      <c r="K78" s="153">
        <f>E78*J78</f>
        <v>0</v>
      </c>
      <c r="Q78" s="146"/>
      <c r="BB78" s="122">
        <v>1</v>
      </c>
      <c r="BC78" s="122">
        <f>IF(BB78=1,G78,0)</f>
        <v>0</v>
      </c>
      <c r="BD78" s="122">
        <f>IF(BB78=2,G78,0)</f>
        <v>0</v>
      </c>
      <c r="BE78" s="122">
        <f>IF(BB78=3,G78,0)</f>
        <v>0</v>
      </c>
      <c r="BF78" s="122">
        <f>IF(BB78=4,G78,0)</f>
        <v>0</v>
      </c>
      <c r="BG78" s="122">
        <f>IF(BB78=5,G78,0)</f>
        <v>0</v>
      </c>
    </row>
    <row r="79" spans="1:59" ht="12.75">
      <c r="A79" s="147">
        <v>20</v>
      </c>
      <c r="B79" s="148" t="s">
        <v>164</v>
      </c>
      <c r="C79" s="149" t="s">
        <v>165</v>
      </c>
      <c r="D79" s="150" t="s">
        <v>157</v>
      </c>
      <c r="E79" s="151">
        <v>10.173</v>
      </c>
      <c r="F79" s="151">
        <v>22.7</v>
      </c>
      <c r="G79" s="152">
        <v>0</v>
      </c>
      <c r="H79" s="153">
        <v>0</v>
      </c>
      <c r="I79" s="153">
        <f>E79*H79</f>
        <v>0</v>
      </c>
      <c r="J79" s="153">
        <v>0</v>
      </c>
      <c r="K79" s="153">
        <f>E79*J79</f>
        <v>0</v>
      </c>
      <c r="Q79" s="146"/>
      <c r="BB79" s="122">
        <v>1</v>
      </c>
      <c r="BC79" s="122">
        <f>IF(BB79=1,G79,0)</f>
        <v>0</v>
      </c>
      <c r="BD79" s="122">
        <f>IF(BB79=2,G79,0)</f>
        <v>0</v>
      </c>
      <c r="BE79" s="122">
        <f>IF(BB79=3,G79,0)</f>
        <v>0</v>
      </c>
      <c r="BF79" s="122">
        <f>IF(BB79=4,G79,0)</f>
        <v>0</v>
      </c>
      <c r="BG79" s="122">
        <f>IF(BB79=5,G79,0)</f>
        <v>0</v>
      </c>
    </row>
    <row r="80" spans="1:17" ht="12.75">
      <c r="A80" s="154"/>
      <c r="B80" s="155"/>
      <c r="C80" s="197" t="s">
        <v>166</v>
      </c>
      <c r="D80" s="198"/>
      <c r="E80" s="157">
        <v>10.173</v>
      </c>
      <c r="F80" s="158"/>
      <c r="G80" s="159"/>
      <c r="H80" s="160"/>
      <c r="I80" s="160"/>
      <c r="J80" s="160"/>
      <c r="K80" s="160"/>
      <c r="O80" s="161"/>
      <c r="Q80" s="146"/>
    </row>
    <row r="81" spans="1:59" ht="12.75">
      <c r="A81" s="147">
        <v>21</v>
      </c>
      <c r="B81" s="148" t="s">
        <v>167</v>
      </c>
      <c r="C81" s="149" t="s">
        <v>168</v>
      </c>
      <c r="D81" s="150" t="s">
        <v>157</v>
      </c>
      <c r="E81" s="151">
        <v>3.391</v>
      </c>
      <c r="F81" s="151">
        <v>150</v>
      </c>
      <c r="G81" s="152">
        <v>0</v>
      </c>
      <c r="H81" s="153">
        <v>0</v>
      </c>
      <c r="I81" s="153">
        <f>E81*H81</f>
        <v>0</v>
      </c>
      <c r="J81" s="153">
        <v>0</v>
      </c>
      <c r="K81" s="153">
        <f>E81*J81</f>
        <v>0</v>
      </c>
      <c r="Q81" s="146"/>
      <c r="BB81" s="122">
        <v>1</v>
      </c>
      <c r="BC81" s="122">
        <f>IF(BB81=1,G81,0)</f>
        <v>0</v>
      </c>
      <c r="BD81" s="122">
        <f>IF(BB81=2,G81,0)</f>
        <v>0</v>
      </c>
      <c r="BE81" s="122">
        <f>IF(BB81=3,G81,0)</f>
        <v>0</v>
      </c>
      <c r="BF81" s="122">
        <f>IF(BB81=4,G81,0)</f>
        <v>0</v>
      </c>
      <c r="BG81" s="122">
        <f>IF(BB81=5,G81,0)</f>
        <v>0</v>
      </c>
    </row>
    <row r="82" spans="1:59" ht="12.75">
      <c r="A82" s="162"/>
      <c r="B82" s="163" t="s">
        <v>71</v>
      </c>
      <c r="C82" s="164" t="str">
        <f>CONCATENATE(B71," ",C71)</f>
        <v>96 Bourání konstrukcí</v>
      </c>
      <c r="D82" s="162"/>
      <c r="E82" s="165"/>
      <c r="F82" s="165"/>
      <c r="G82" s="166">
        <f>SUM(G71:G81)</f>
        <v>0</v>
      </c>
      <c r="H82" s="167"/>
      <c r="I82" s="168">
        <f>SUM(I71:I81)</f>
        <v>0</v>
      </c>
      <c r="J82" s="167"/>
      <c r="K82" s="168">
        <f>SUM(K71:K81)</f>
        <v>0</v>
      </c>
      <c r="Q82" s="146"/>
      <c r="BC82" s="169">
        <f>SUM(BC71:BC81)</f>
        <v>0</v>
      </c>
      <c r="BD82" s="169">
        <f>SUM(BD71:BD81)</f>
        <v>0</v>
      </c>
      <c r="BE82" s="169">
        <f>SUM(BE71:BE81)</f>
        <v>0</v>
      </c>
      <c r="BF82" s="169">
        <f>SUM(BF71:BF81)</f>
        <v>0</v>
      </c>
      <c r="BG82" s="169">
        <f>SUM(BG71:BG81)</f>
        <v>0</v>
      </c>
    </row>
    <row r="83" spans="1:17" ht="12.75">
      <c r="A83" s="139" t="s">
        <v>69</v>
      </c>
      <c r="B83" s="140" t="s">
        <v>169</v>
      </c>
      <c r="C83" s="141" t="s">
        <v>170</v>
      </c>
      <c r="D83" s="142"/>
      <c r="E83" s="143"/>
      <c r="F83" s="143"/>
      <c r="G83" s="144"/>
      <c r="H83" s="145"/>
      <c r="I83" s="145"/>
      <c r="J83" s="145"/>
      <c r="K83" s="145"/>
      <c r="Q83" s="146"/>
    </row>
    <row r="84" spans="1:59" ht="12.75">
      <c r="A84" s="147">
        <v>22</v>
      </c>
      <c r="B84" s="148" t="s">
        <v>171</v>
      </c>
      <c r="C84" s="149" t="s">
        <v>172</v>
      </c>
      <c r="D84" s="150" t="s">
        <v>173</v>
      </c>
      <c r="E84" s="151">
        <v>117.75</v>
      </c>
      <c r="F84" s="151">
        <v>26.7</v>
      </c>
      <c r="G84" s="152">
        <v>0</v>
      </c>
      <c r="H84" s="153">
        <v>0.00014</v>
      </c>
      <c r="I84" s="153">
        <f>E84*H84</f>
        <v>0.016485</v>
      </c>
      <c r="J84" s="153">
        <v>0</v>
      </c>
      <c r="K84" s="153">
        <f>E84*J84</f>
        <v>0</v>
      </c>
      <c r="Q84" s="146"/>
      <c r="BB84" s="122">
        <v>4</v>
      </c>
      <c r="BC84" s="122">
        <f>IF(BB84=1,G84,0)</f>
        <v>0</v>
      </c>
      <c r="BD84" s="122">
        <f>IF(BB84=2,G84,0)</f>
        <v>0</v>
      </c>
      <c r="BE84" s="122">
        <f>IF(BB84=3,G84,0)</f>
        <v>0</v>
      </c>
      <c r="BF84" s="122">
        <f>IF(BB84=4,G84,0)</f>
        <v>0</v>
      </c>
      <c r="BG84" s="122">
        <f>IF(BB84=5,G84,0)</f>
        <v>0</v>
      </c>
    </row>
    <row r="85" spans="1:17" ht="12.75">
      <c r="A85" s="154"/>
      <c r="B85" s="155"/>
      <c r="C85" s="197" t="s">
        <v>174</v>
      </c>
      <c r="D85" s="198"/>
      <c r="E85" s="157">
        <v>81</v>
      </c>
      <c r="F85" s="158"/>
      <c r="G85" s="159"/>
      <c r="H85" s="160"/>
      <c r="I85" s="160"/>
      <c r="J85" s="160"/>
      <c r="K85" s="160"/>
      <c r="O85" s="161"/>
      <c r="Q85" s="146"/>
    </row>
    <row r="86" spans="1:17" ht="12.75">
      <c r="A86" s="154"/>
      <c r="B86" s="155"/>
      <c r="C86" s="197" t="s">
        <v>175</v>
      </c>
      <c r="D86" s="198"/>
      <c r="E86" s="157">
        <v>25.5</v>
      </c>
      <c r="F86" s="158"/>
      <c r="G86" s="159"/>
      <c r="H86" s="160"/>
      <c r="I86" s="160"/>
      <c r="J86" s="160"/>
      <c r="K86" s="160"/>
      <c r="O86" s="161"/>
      <c r="Q86" s="146"/>
    </row>
    <row r="87" spans="1:17" ht="12.75">
      <c r="A87" s="154"/>
      <c r="B87" s="155"/>
      <c r="C87" s="197" t="s">
        <v>176</v>
      </c>
      <c r="D87" s="198"/>
      <c r="E87" s="157">
        <v>11.25</v>
      </c>
      <c r="F87" s="158"/>
      <c r="G87" s="159"/>
      <c r="H87" s="160"/>
      <c r="I87" s="160"/>
      <c r="J87" s="160"/>
      <c r="K87" s="160"/>
      <c r="O87" s="161"/>
      <c r="Q87" s="146"/>
    </row>
    <row r="88" spans="1:59" ht="12.75">
      <c r="A88" s="147">
        <v>23</v>
      </c>
      <c r="B88" s="148" t="s">
        <v>177</v>
      </c>
      <c r="C88" s="149" t="s">
        <v>178</v>
      </c>
      <c r="D88" s="150" t="s">
        <v>95</v>
      </c>
      <c r="E88" s="151">
        <v>15</v>
      </c>
      <c r="F88" s="151">
        <v>269.5</v>
      </c>
      <c r="G88" s="152">
        <v>0</v>
      </c>
      <c r="H88" s="153">
        <v>0</v>
      </c>
      <c r="I88" s="153">
        <f>E88*H88</f>
        <v>0</v>
      </c>
      <c r="J88" s="153">
        <v>0</v>
      </c>
      <c r="K88" s="153">
        <f>E88*J88</f>
        <v>0</v>
      </c>
      <c r="Q88" s="146"/>
      <c r="BB88" s="122">
        <v>4</v>
      </c>
      <c r="BC88" s="122">
        <f>IF(BB88=1,G88,0)</f>
        <v>0</v>
      </c>
      <c r="BD88" s="122">
        <f>IF(BB88=2,G88,0)</f>
        <v>0</v>
      </c>
      <c r="BE88" s="122">
        <f>IF(BB88=3,G88,0)</f>
        <v>0</v>
      </c>
      <c r="BF88" s="122">
        <f>IF(BB88=4,G88,0)</f>
        <v>0</v>
      </c>
      <c r="BG88" s="122">
        <f>IF(BB88=5,G88,0)</f>
        <v>0</v>
      </c>
    </row>
    <row r="89" spans="1:59" ht="12.75">
      <c r="A89" s="147">
        <v>24</v>
      </c>
      <c r="B89" s="148" t="s">
        <v>179</v>
      </c>
      <c r="C89" s="149" t="s">
        <v>180</v>
      </c>
      <c r="D89" s="150" t="s">
        <v>181</v>
      </c>
      <c r="E89" s="151">
        <v>1</v>
      </c>
      <c r="F89" s="151">
        <v>2500</v>
      </c>
      <c r="G89" s="152">
        <v>0</v>
      </c>
      <c r="H89" s="153">
        <v>0</v>
      </c>
      <c r="I89" s="153">
        <f>E89*H89</f>
        <v>0</v>
      </c>
      <c r="J89" s="153">
        <v>0</v>
      </c>
      <c r="K89" s="153">
        <f>E89*J89</f>
        <v>0</v>
      </c>
      <c r="Q89" s="146"/>
      <c r="BB89" s="122">
        <v>4</v>
      </c>
      <c r="BC89" s="122">
        <f>IF(BB89=1,G89,0)</f>
        <v>0</v>
      </c>
      <c r="BD89" s="122">
        <f>IF(BB89=2,G89,0)</f>
        <v>0</v>
      </c>
      <c r="BE89" s="122">
        <f>IF(BB89=3,G89,0)</f>
        <v>0</v>
      </c>
      <c r="BF89" s="122">
        <f>IF(BB89=4,G89,0)</f>
        <v>0</v>
      </c>
      <c r="BG89" s="122">
        <f>IF(BB89=5,G89,0)</f>
        <v>0</v>
      </c>
    </row>
    <row r="90" spans="1:59" ht="12.75">
      <c r="A90" s="147">
        <v>25</v>
      </c>
      <c r="B90" s="148" t="s">
        <v>182</v>
      </c>
      <c r="C90" s="149" t="s">
        <v>183</v>
      </c>
      <c r="D90" s="150" t="s">
        <v>95</v>
      </c>
      <c r="E90" s="151">
        <v>15</v>
      </c>
      <c r="F90" s="151">
        <v>11200</v>
      </c>
      <c r="G90" s="152">
        <v>0</v>
      </c>
      <c r="H90" s="153">
        <v>0</v>
      </c>
      <c r="I90" s="153">
        <f>E90*H90</f>
        <v>0</v>
      </c>
      <c r="J90" s="153">
        <v>0</v>
      </c>
      <c r="K90" s="153">
        <f>E90*J90</f>
        <v>0</v>
      </c>
      <c r="Q90" s="146"/>
      <c r="BB90" s="122">
        <v>4</v>
      </c>
      <c r="BC90" s="122">
        <f>IF(BB90=1,G90,0)</f>
        <v>0</v>
      </c>
      <c r="BD90" s="122">
        <f>IF(BB90=2,G90,0)</f>
        <v>0</v>
      </c>
      <c r="BE90" s="122">
        <f>IF(BB90=3,G90,0)</f>
        <v>0</v>
      </c>
      <c r="BF90" s="122">
        <f>IF(BB90=4,G90,0)</f>
        <v>0</v>
      </c>
      <c r="BG90" s="122">
        <f>IF(BB90=5,G90,0)</f>
        <v>0</v>
      </c>
    </row>
    <row r="91" spans="1:59" ht="12.75">
      <c r="A91" s="147">
        <v>26</v>
      </c>
      <c r="B91" s="148" t="s">
        <v>184</v>
      </c>
      <c r="C91" s="149" t="s">
        <v>185</v>
      </c>
      <c r="D91" s="150" t="s">
        <v>181</v>
      </c>
      <c r="E91" s="151">
        <v>1</v>
      </c>
      <c r="F91" s="151">
        <v>3500</v>
      </c>
      <c r="G91" s="152">
        <v>0</v>
      </c>
      <c r="H91" s="153">
        <v>0</v>
      </c>
      <c r="I91" s="153">
        <f>E91*H91</f>
        <v>0</v>
      </c>
      <c r="J91" s="153">
        <v>0</v>
      </c>
      <c r="K91" s="153">
        <f>E91*J91</f>
        <v>0</v>
      </c>
      <c r="Q91" s="146"/>
      <c r="BB91" s="122">
        <v>4</v>
      </c>
      <c r="BC91" s="122">
        <f>IF(BB91=1,G91,0)</f>
        <v>0</v>
      </c>
      <c r="BD91" s="122">
        <f>IF(BB91=2,G91,0)</f>
        <v>0</v>
      </c>
      <c r="BE91" s="122">
        <f>IF(BB91=3,G91,0)</f>
        <v>0</v>
      </c>
      <c r="BF91" s="122">
        <f>IF(BB91=4,G91,0)</f>
        <v>0</v>
      </c>
      <c r="BG91" s="122">
        <f>IF(BB91=5,G91,0)</f>
        <v>0</v>
      </c>
    </row>
    <row r="92" spans="1:17" ht="12.75">
      <c r="A92" s="154"/>
      <c r="B92" s="155"/>
      <c r="C92" s="203" t="s">
        <v>186</v>
      </c>
      <c r="D92" s="204"/>
      <c r="E92" s="204"/>
      <c r="F92" s="204"/>
      <c r="G92" s="205"/>
      <c r="H92" s="156"/>
      <c r="I92" s="156"/>
      <c r="J92" s="156"/>
      <c r="K92" s="156"/>
      <c r="Q92" s="146"/>
    </row>
    <row r="93" spans="1:17" ht="12.75">
      <c r="A93" s="154"/>
      <c r="B93" s="155"/>
      <c r="C93" s="203"/>
      <c r="D93" s="204"/>
      <c r="E93" s="204"/>
      <c r="F93" s="204"/>
      <c r="G93" s="205"/>
      <c r="H93" s="156"/>
      <c r="I93" s="156"/>
      <c r="J93" s="156"/>
      <c r="K93" s="156"/>
      <c r="Q93" s="146"/>
    </row>
    <row r="94" spans="1:59" ht="12.75">
      <c r="A94" s="162"/>
      <c r="B94" s="163" t="s">
        <v>71</v>
      </c>
      <c r="C94" s="164" t="str">
        <f>CONCATENATE(B83," ",C83)</f>
        <v>M21 Elektromontáže</v>
      </c>
      <c r="D94" s="162"/>
      <c r="E94" s="165"/>
      <c r="F94" s="165"/>
      <c r="G94" s="166">
        <f>SUM(G83:G93)</f>
        <v>0</v>
      </c>
      <c r="H94" s="167"/>
      <c r="I94" s="168">
        <f>SUM(I83:I93)</f>
        <v>0.016485</v>
      </c>
      <c r="J94" s="167"/>
      <c r="K94" s="168">
        <f>SUM(K83:K93)</f>
        <v>0</v>
      </c>
      <c r="Q94" s="146"/>
      <c r="BC94" s="169">
        <f>SUM(BC83:BC93)</f>
        <v>0</v>
      </c>
      <c r="BD94" s="169">
        <f>SUM(BD83:BD93)</f>
        <v>0</v>
      </c>
      <c r="BE94" s="169">
        <f>SUM(BE83:BE93)</f>
        <v>0</v>
      </c>
      <c r="BF94" s="169">
        <f>SUM(BF83:BF93)</f>
        <v>0</v>
      </c>
      <c r="BG94" s="169">
        <f>SUM(BG83:BG93)</f>
        <v>0</v>
      </c>
    </row>
    <row r="95" ht="12.75">
      <c r="E95" s="122"/>
    </row>
    <row r="96" ht="12.75">
      <c r="E96" s="122"/>
    </row>
    <row r="97" ht="12.75">
      <c r="E97" s="122"/>
    </row>
    <row r="98" ht="12.75">
      <c r="E98" s="122"/>
    </row>
    <row r="99" ht="12.75">
      <c r="E99" s="122"/>
    </row>
    <row r="100" ht="12.75">
      <c r="E100" s="122"/>
    </row>
    <row r="101" ht="12.75">
      <c r="E101" s="122"/>
    </row>
    <row r="102" ht="12.75">
      <c r="E102" s="122"/>
    </row>
    <row r="103" ht="12.75">
      <c r="E103" s="122"/>
    </row>
    <row r="104" ht="12.75">
      <c r="E104" s="122"/>
    </row>
    <row r="105" ht="12.75">
      <c r="E105" s="122"/>
    </row>
    <row r="106" ht="12.75">
      <c r="E106" s="122"/>
    </row>
    <row r="107" ht="12.75">
      <c r="E107" s="122"/>
    </row>
    <row r="108" ht="12.75">
      <c r="E108" s="122"/>
    </row>
    <row r="109" ht="12.75">
      <c r="E109" s="122"/>
    </row>
    <row r="110" ht="12.75">
      <c r="E110" s="122"/>
    </row>
    <row r="111" ht="12.75">
      <c r="E111" s="122"/>
    </row>
    <row r="112" ht="12.75">
      <c r="E112" s="122"/>
    </row>
    <row r="113" ht="12.75">
      <c r="E113" s="122"/>
    </row>
    <row r="114" ht="12.75">
      <c r="E114" s="122"/>
    </row>
    <row r="115" ht="12.75">
      <c r="E115" s="122"/>
    </row>
    <row r="116" ht="12.75">
      <c r="E116" s="122"/>
    </row>
    <row r="117" ht="12.75">
      <c r="E117" s="122"/>
    </row>
    <row r="118" spans="1:7" ht="12.75">
      <c r="A118" s="170"/>
      <c r="B118" s="170"/>
      <c r="C118" s="170"/>
      <c r="D118" s="170"/>
      <c r="E118" s="170"/>
      <c r="F118" s="170"/>
      <c r="G118" s="170"/>
    </row>
    <row r="119" spans="1:7" ht="12.75">
      <c r="A119" s="170"/>
      <c r="B119" s="170"/>
      <c r="C119" s="170"/>
      <c r="D119" s="170"/>
      <c r="E119" s="170"/>
      <c r="F119" s="170"/>
      <c r="G119" s="170"/>
    </row>
    <row r="120" spans="1:7" ht="12.75">
      <c r="A120" s="170"/>
      <c r="B120" s="170"/>
      <c r="C120" s="170"/>
      <c r="D120" s="170"/>
      <c r="E120" s="170"/>
      <c r="F120" s="170"/>
      <c r="G120" s="170"/>
    </row>
    <row r="121" spans="1:7" ht="12.75">
      <c r="A121" s="170"/>
      <c r="B121" s="170"/>
      <c r="C121" s="170"/>
      <c r="D121" s="170"/>
      <c r="E121" s="170"/>
      <c r="F121" s="170"/>
      <c r="G121" s="170"/>
    </row>
    <row r="122" ht="12.75">
      <c r="E122" s="122"/>
    </row>
    <row r="123" ht="12.75">
      <c r="E123" s="122"/>
    </row>
    <row r="124" ht="12.75">
      <c r="E124" s="122"/>
    </row>
    <row r="125" ht="12.75">
      <c r="E125" s="122"/>
    </row>
    <row r="126" ht="12.75">
      <c r="E126" s="122"/>
    </row>
    <row r="127" ht="12.75">
      <c r="E127" s="122"/>
    </row>
    <row r="128" ht="12.75">
      <c r="E128" s="122"/>
    </row>
    <row r="129" ht="12.75">
      <c r="E129" s="122"/>
    </row>
    <row r="130" ht="12.75">
      <c r="E130" s="122"/>
    </row>
    <row r="131" ht="12.75">
      <c r="E131" s="122"/>
    </row>
    <row r="132" ht="12.75">
      <c r="E132" s="122"/>
    </row>
    <row r="133" ht="12.75">
      <c r="E133" s="122"/>
    </row>
    <row r="134" ht="12.75">
      <c r="E134" s="122"/>
    </row>
    <row r="135" ht="12.75">
      <c r="E135" s="122"/>
    </row>
    <row r="136" ht="12.75">
      <c r="E136" s="122"/>
    </row>
    <row r="137" ht="12.75">
      <c r="E137" s="122"/>
    </row>
    <row r="138" ht="12.75">
      <c r="E138" s="122"/>
    </row>
    <row r="139" ht="12.75">
      <c r="E139" s="122"/>
    </row>
    <row r="140" ht="12.75">
      <c r="E140" s="122"/>
    </row>
    <row r="141" ht="12.75">
      <c r="E141" s="122"/>
    </row>
    <row r="142" ht="12.75">
      <c r="E142" s="122"/>
    </row>
    <row r="143" ht="12.75">
      <c r="E143" s="122"/>
    </row>
    <row r="144" ht="12.75">
      <c r="E144" s="122"/>
    </row>
    <row r="145" ht="12.75">
      <c r="E145" s="122"/>
    </row>
    <row r="146" ht="12.75">
      <c r="E146" s="122"/>
    </row>
    <row r="147" spans="1:2" ht="12.75">
      <c r="A147" s="171"/>
      <c r="B147" s="171"/>
    </row>
    <row r="148" spans="1:7" ht="12.75">
      <c r="A148" s="170"/>
      <c r="B148" s="170"/>
      <c r="C148" s="173"/>
      <c r="D148" s="173"/>
      <c r="E148" s="174"/>
      <c r="F148" s="173"/>
      <c r="G148" s="175"/>
    </row>
    <row r="149" spans="1:7" ht="12.75">
      <c r="A149" s="176"/>
      <c r="B149" s="176"/>
      <c r="C149" s="170"/>
      <c r="D149" s="170"/>
      <c r="E149" s="177"/>
      <c r="F149" s="170"/>
      <c r="G149" s="170"/>
    </row>
    <row r="150" spans="1:7" ht="12.75">
      <c r="A150" s="170"/>
      <c r="B150" s="170"/>
      <c r="C150" s="170"/>
      <c r="D150" s="170"/>
      <c r="E150" s="177"/>
      <c r="F150" s="170"/>
      <c r="G150" s="170"/>
    </row>
    <row r="151" spans="1:7" ht="12.75">
      <c r="A151" s="170"/>
      <c r="B151" s="170"/>
      <c r="C151" s="170"/>
      <c r="D151" s="170"/>
      <c r="E151" s="177"/>
      <c r="F151" s="170"/>
      <c r="G151" s="170"/>
    </row>
    <row r="152" spans="1:7" ht="12.75">
      <c r="A152" s="170"/>
      <c r="B152" s="170"/>
      <c r="C152" s="170"/>
      <c r="D152" s="170"/>
      <c r="E152" s="177"/>
      <c r="F152" s="170"/>
      <c r="G152" s="170"/>
    </row>
    <row r="153" spans="1:7" ht="12.75">
      <c r="A153" s="170"/>
      <c r="B153" s="170"/>
      <c r="C153" s="170"/>
      <c r="D153" s="170"/>
      <c r="E153" s="177"/>
      <c r="F153" s="170"/>
      <c r="G153" s="170"/>
    </row>
    <row r="154" spans="1:7" ht="12.75">
      <c r="A154" s="170"/>
      <c r="B154" s="170"/>
      <c r="C154" s="170"/>
      <c r="D154" s="170"/>
      <c r="E154" s="177"/>
      <c r="F154" s="170"/>
      <c r="G154" s="170"/>
    </row>
    <row r="155" spans="1:7" ht="12.75">
      <c r="A155" s="170"/>
      <c r="B155" s="170"/>
      <c r="C155" s="170"/>
      <c r="D155" s="170"/>
      <c r="E155" s="177"/>
      <c r="F155" s="170"/>
      <c r="G155" s="170"/>
    </row>
    <row r="156" spans="1:7" ht="12.75">
      <c r="A156" s="170"/>
      <c r="B156" s="170"/>
      <c r="C156" s="170"/>
      <c r="D156" s="170"/>
      <c r="E156" s="177"/>
      <c r="F156" s="170"/>
      <c r="G156" s="170"/>
    </row>
    <row r="157" spans="1:7" ht="12.75">
      <c r="A157" s="170"/>
      <c r="B157" s="170"/>
      <c r="C157" s="170"/>
      <c r="D157" s="170"/>
      <c r="E157" s="177"/>
      <c r="F157" s="170"/>
      <c r="G157" s="170"/>
    </row>
    <row r="158" spans="1:7" ht="12.75">
      <c r="A158" s="170"/>
      <c r="B158" s="170"/>
      <c r="C158" s="170"/>
      <c r="D158" s="170"/>
      <c r="E158" s="177"/>
      <c r="F158" s="170"/>
      <c r="G158" s="170"/>
    </row>
    <row r="159" spans="1:7" ht="12.75">
      <c r="A159" s="170"/>
      <c r="B159" s="170"/>
      <c r="C159" s="170"/>
      <c r="D159" s="170"/>
      <c r="E159" s="177"/>
      <c r="F159" s="170"/>
      <c r="G159" s="170"/>
    </row>
    <row r="160" spans="1:7" ht="12.75">
      <c r="A160" s="170"/>
      <c r="B160" s="170"/>
      <c r="C160" s="170"/>
      <c r="D160" s="170"/>
      <c r="E160" s="177"/>
      <c r="F160" s="170"/>
      <c r="G160" s="170"/>
    </row>
    <row r="161" spans="1:7" ht="12.75">
      <c r="A161" s="170"/>
      <c r="B161" s="170"/>
      <c r="C161" s="170"/>
      <c r="D161" s="170"/>
      <c r="E161" s="177"/>
      <c r="F161" s="170"/>
      <c r="G161" s="170"/>
    </row>
  </sheetData>
  <sheetProtection/>
  <mergeCells count="52">
    <mergeCell ref="C85:D85"/>
    <mergeCell ref="C86:D86"/>
    <mergeCell ref="C87:D87"/>
    <mergeCell ref="C92:G92"/>
    <mergeCell ref="C93:G93"/>
    <mergeCell ref="C73:D73"/>
    <mergeCell ref="C75:D75"/>
    <mergeCell ref="C77:D77"/>
    <mergeCell ref="C80:D80"/>
    <mergeCell ref="C64:D64"/>
    <mergeCell ref="C65:D65"/>
    <mergeCell ref="C69:D69"/>
    <mergeCell ref="C58:D58"/>
    <mergeCell ref="C59:D59"/>
    <mergeCell ref="C60:D60"/>
    <mergeCell ref="C61:D61"/>
    <mergeCell ref="C62:D62"/>
    <mergeCell ref="C63:D63"/>
    <mergeCell ref="C50:D50"/>
    <mergeCell ref="C51:D51"/>
    <mergeCell ref="C52:D52"/>
    <mergeCell ref="C53:D53"/>
    <mergeCell ref="C54:D54"/>
    <mergeCell ref="C55:D55"/>
    <mergeCell ref="C29:D29"/>
    <mergeCell ref="C33:G33"/>
    <mergeCell ref="C34:G34"/>
    <mergeCell ref="C35:D35"/>
    <mergeCell ref="C56:D56"/>
    <mergeCell ref="C57:D57"/>
    <mergeCell ref="C42:D42"/>
    <mergeCell ref="C43:D43"/>
    <mergeCell ref="C45:D45"/>
    <mergeCell ref="C46:D46"/>
    <mergeCell ref="C37:G37"/>
    <mergeCell ref="C38:G38"/>
    <mergeCell ref="C13:D13"/>
    <mergeCell ref="C14:D14"/>
    <mergeCell ref="C15:D15"/>
    <mergeCell ref="C16:D16"/>
    <mergeCell ref="C18:D18"/>
    <mergeCell ref="C19:D19"/>
    <mergeCell ref="C21:D21"/>
    <mergeCell ref="C27:D27"/>
    <mergeCell ref="C11:D11"/>
    <mergeCell ref="C12:D12"/>
    <mergeCell ref="A1:I1"/>
    <mergeCell ref="A3:B3"/>
    <mergeCell ref="A4:B4"/>
    <mergeCell ref="G4:I4"/>
    <mergeCell ref="C9:D9"/>
    <mergeCell ref="C10:D10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Vladimíra Nováková</cp:lastModifiedBy>
  <dcterms:created xsi:type="dcterms:W3CDTF">2016-01-11T13:16:43Z</dcterms:created>
  <dcterms:modified xsi:type="dcterms:W3CDTF">2017-05-22T08:20:04Z</dcterms:modified>
  <cp:category/>
  <cp:version/>
  <cp:contentType/>
  <cp:contentStatus/>
</cp:coreProperties>
</file>