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375" windowWidth="15855" windowHeight="55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list'!$F$4</definedName>
    <definedName name="MJ">'Krycí list'!$G$4</definedName>
    <definedName name="Mont">'Rekapitulace'!$H$18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'Položky'!$A$1:$G$70</definedName>
    <definedName name="_xlnm.Print_Area" localSheetId="1">'Rekapitulace'!$A$1:$I$26</definedName>
    <definedName name="PocetMJ">'Krycí list'!$G$7</definedName>
    <definedName name="Poznamka">'Krycí list'!$B$37</definedName>
    <definedName name="Projektant">'Krycí list'!$C$7</definedName>
    <definedName name="PSV">'Rekapitulace'!$F$18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<sst xmlns="http://schemas.openxmlformats.org/spreadsheetml/2006/main" count="262" uniqueCount="180">
  <si>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</si>
  <si>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</si>
  <si>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</si>
  <si>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</si>
  <si>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</si>
  <si>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</si>
  <si>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</si>
  <si>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</si>
  <si>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</si>
  <si>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</si>
  <si>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</si>
  <si>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</si>
  <si>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</si>
  <si>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</si>
  <si>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</si>
  <si>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</si>
  <si>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</si>
  <si>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</si>
  <si>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</si>
  <si>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</si>
  <si>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</si>
  <si>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</si>
  <si>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</si>
  <si>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</si>
  <si>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</si>
  <si>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</si>
  <si>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</si>
  <si>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</si>
  <si>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</si>
  <si>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</si>
  <si>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</si>
  <si>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</si>
  <si>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</si>
  <si>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</si>
  <si>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</si>
  <si>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</si>
  <si>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</si>
  <si>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</si>
  <si>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</si>
  <si>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</si>
  <si>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</si>
  <si>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</si>
  <si>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</si>
  <si>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</si>
  <si>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</si>
  <si>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</si>
  <si>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</si>
  <si>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</si>
  <si>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</si>
  <si>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</si>
  <si>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</si>
  <si>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</si>
  <si>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</si>
  <si>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</si>
  <si>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</si>
  <si>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</si>
  <si>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</si>
  <si>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</si>
  <si>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</si>
  <si>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</si>
  <si>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</si>
  <si>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</si>
  <si>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</si>
  <si>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</si>
  <si>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</si>
  <si>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</si>
  <si>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</si>
  <si>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Město KOLÍN, Městský úřad Kolín.</t>
  </si>
  <si>
    <t>OPRAVA  VODOJEMU V Zibohlavech</t>
  </si>
  <si>
    <t>61</t>
  </si>
  <si>
    <t>Upravy povrchů vnitřní</t>
  </si>
  <si>
    <t>614 47-1713.R00</t>
  </si>
  <si>
    <t>Vyspravení-reprofilace beton. kcí. / Planitop Rasa Ripara/STROPY, KOPULE,vnitřní,50%</t>
  </si>
  <si>
    <t>m2</t>
  </si>
  <si>
    <t>601 01-1193.R00</t>
  </si>
  <si>
    <t>Kontaktní - základní nátěr na bet. povrchy a průvlaky, spodních a kopule  / Malech</t>
  </si>
  <si>
    <t>601 01-1141.RT3</t>
  </si>
  <si>
    <t>Omítka stropů štuková 033/29 (ip 29 K) ručně tloušťka vrstvy 4 mm</t>
  </si>
  <si>
    <t>612 10-0033.RAA</t>
  </si>
  <si>
    <t>Oprava omítek stěn vnitřních vápenocem. štukových oprava z 50 %, penetrace,malba</t>
  </si>
  <si>
    <t>289 90-2111.R00</t>
  </si>
  <si>
    <t>Otlučení nebo odsekání omítek stěn / porušená vnitř.om KOPULE - obnažení armatury50%</t>
  </si>
  <si>
    <t>216 90-4391.R00</t>
  </si>
  <si>
    <t>Příplatek za ruční dočištění ocelovými kartáči / otryskání armatury na bílý kov.</t>
  </si>
  <si>
    <t>289 90-2211.R00</t>
  </si>
  <si>
    <t>Otlučení nebo odsekání omítek líce kleneb stropů/ porušená omítka průvlaků, .3strop,50%</t>
  </si>
  <si>
    <t>216 90-4112.R00</t>
  </si>
  <si>
    <t>Očištění tlakovou  vodou zdiva stěn a rubu nosníků / všechny plochy vnitř.</t>
  </si>
  <si>
    <t>62</t>
  </si>
  <si>
    <t>Upravy povrchů vnější</t>
  </si>
  <si>
    <t>622 11-0020.RAA</t>
  </si>
  <si>
    <t>Oprava omítek stěn vnějších břizolitových oprava z 10 % plochy</t>
  </si>
  <si>
    <t>602 01-5187.RT2</t>
  </si>
  <si>
    <t>Omítka strukturovaná weber.pas silikon rýhovaná, tloušťka vrstvy 2,5 mm/ celkem plochy</t>
  </si>
  <si>
    <t>585-81709</t>
  </si>
  <si>
    <t>Přednátěr  Weber,/  .Ton micro pod strukturovanou om.</t>
  </si>
  <si>
    <t>kg</t>
  </si>
  <si>
    <t>Vyspravení-reprofilace beton kcí. / Planitop Rasa Ripara/ KOPULE A NÁDRŽ vnější, 50%</t>
  </si>
  <si>
    <t>Kontaktní-základní nátěr na bet.povrchy/KOPULE a NÁDRŽ vnější plocha/pod reprofilaci</t>
  </si>
  <si>
    <t>Příplatek za ruční dočištění ocelovými kartáči /vnější pl.</t>
  </si>
  <si>
    <t xml:space="preserve">Očištění tlakovou vodou zdiva vnějších opr. stěn </t>
  </si>
  <si>
    <t>622 48-1211.RT2</t>
  </si>
  <si>
    <t>Montáž výztužné sítě do stěrkového tmelu včetně výztužné sítě / na trhliny a díry</t>
  </si>
  <si>
    <t>63</t>
  </si>
  <si>
    <t>Podlahy a podlahové konstrukce</t>
  </si>
  <si>
    <t>631 41-6211.R00</t>
  </si>
  <si>
    <t>Podkladní nášlapná  vrstva  podlah- /Topcem pronto 7m2*4ks*0,02tl.</t>
  </si>
  <si>
    <t>m3</t>
  </si>
  <si>
    <t xml:space="preserve">Přednátěr weber.podlah stropů </t>
  </si>
  <si>
    <t>430 00-0000.RAA</t>
  </si>
  <si>
    <t>Stupeň betonový 30 x 15 cm, včetně bednění na přímém schodišti</t>
  </si>
  <si>
    <t>m</t>
  </si>
  <si>
    <t>94</t>
  </si>
  <si>
    <t>Lešení a stavební výtahy</t>
  </si>
  <si>
    <t>941 94-1832.R00</t>
  </si>
  <si>
    <t xml:space="preserve">Demontáž lešení leh.řad.s podlahami,š.1 m, H 30 m </t>
  </si>
  <si>
    <t>941 95-5001.R00</t>
  </si>
  <si>
    <t>Lešení lehké pomocné, výška podlahy do 1,2 m / vnitřní</t>
  </si>
  <si>
    <t>941 94-1032.R00</t>
  </si>
  <si>
    <t xml:space="preserve">Montáž lešení leh.řad.s podlahami,š.do 1 m, H 30 m </t>
  </si>
  <si>
    <t>941 94-1191.R00</t>
  </si>
  <si>
    <t>Příplatek za každý měsíc použití lešení k pol.1032 /do 1 měs</t>
  </si>
  <si>
    <t>95</t>
  </si>
  <si>
    <t>Dokončovací kce na pozem.stav.</t>
  </si>
  <si>
    <t>952 90-2110.R00</t>
  </si>
  <si>
    <t xml:space="preserve">Čištění zametáním v místnostech a chodbách </t>
  </si>
  <si>
    <t>952 90-1110.R00</t>
  </si>
  <si>
    <t xml:space="preserve">Čištění mytím vsech  ploch oken a dveří </t>
  </si>
  <si>
    <t>96</t>
  </si>
  <si>
    <t>Bourání konstrukcí</t>
  </si>
  <si>
    <t>979 08-1111.R00</t>
  </si>
  <si>
    <t>Odvoz suti a vybour. hmot na skládku do 1 km /Šumbor 20km.</t>
  </si>
  <si>
    <t>t</t>
  </si>
  <si>
    <t>979 08-1121.R00</t>
  </si>
  <si>
    <t>Příplatek k odvozu za každý další 1 km skl. v Šumbor, 20 km/ 19kmx10t</t>
  </si>
  <si>
    <t>979 08-2111.R00</t>
  </si>
  <si>
    <t xml:space="preserve">Vnitrostaveništní doprava suti do 10 m </t>
  </si>
  <si>
    <t>979 99-9997.R00</t>
  </si>
  <si>
    <t xml:space="preserve">Poplatek za skládku čistá suť Šumbor </t>
  </si>
  <si>
    <t>979 08-2121.R00</t>
  </si>
  <si>
    <t>Příplatek k vnitrost. dopravě suti za dalších 5 m / 2 díly x 10t</t>
  </si>
  <si>
    <t>99</t>
  </si>
  <si>
    <t>Staveništní přesun hmot</t>
  </si>
  <si>
    <t>998 01-1003.R00</t>
  </si>
  <si>
    <t xml:space="preserve">Přesun hmot pro budovy zděné výšky do 24 m </t>
  </si>
  <si>
    <t>711</t>
  </si>
  <si>
    <t>Izolace proti vodě</t>
  </si>
  <si>
    <t>711 21-0020.RAA</t>
  </si>
  <si>
    <t>Stěrka  hydroizolační, těsnící hmotoa NA KOPULI a plášti nádrže , DVOJITÁ /Aquaflex Roof</t>
  </si>
  <si>
    <t>777 65-2955.R00</t>
  </si>
  <si>
    <t>Povrchová penetrace ploch, vrchních / NA KOPULI a plášti nádrže /  Malech</t>
  </si>
  <si>
    <t>767</t>
  </si>
  <si>
    <t>Konstrukce zámečnické</t>
  </si>
  <si>
    <t>767 99-6801.R00</t>
  </si>
  <si>
    <t>Demontáž atypických ocelových konstr. do 50 kg / zbytky potrubí</t>
  </si>
  <si>
    <t>767 99-0010.RAC</t>
  </si>
  <si>
    <t>Atypické ocelové konstrukce / oprava ocelových dopln.kcí-dveře, poklopy</t>
  </si>
  <si>
    <t>767 62-0010.RAA</t>
  </si>
  <si>
    <t>Okna ocelová, plocha do 1,5 m2 zasklení jednoduchým sklem</t>
  </si>
  <si>
    <t>783</t>
  </si>
  <si>
    <t>Nátěry</t>
  </si>
  <si>
    <t>783 90-0020.RAA</t>
  </si>
  <si>
    <t>Odstranění nátěrů z kovových doplňkových kostrukcí oškrábáním</t>
  </si>
  <si>
    <t>783 22-0010.RAC</t>
  </si>
  <si>
    <t>Nátěr kovových doplňkových konstrukcí syntetický dvojnásobný krycí / zábradlí</t>
  </si>
  <si>
    <t>783 90-3811.R00</t>
  </si>
  <si>
    <t xml:space="preserve">Odmaštění chemickými rozpouštědly </t>
  </si>
  <si>
    <t>783 90-4811.R00</t>
  </si>
  <si>
    <t xml:space="preserve">Odrezivění kovových konstrukcí </t>
  </si>
  <si>
    <t>783 29-2002.R00</t>
  </si>
  <si>
    <t xml:space="preserve">Nátěr ochrana výztuže před korozí/ Mapefer 1K </t>
  </si>
  <si>
    <t>M21</t>
  </si>
  <si>
    <t>Elektromontáže</t>
  </si>
  <si>
    <t>210 19-0003.R00</t>
  </si>
  <si>
    <t>Montáž  rozvodnic / bezpečnostní  odpojení /zakrytování plechem</t>
  </si>
  <si>
    <t>kus</t>
  </si>
  <si>
    <t>Rezerva - pro výskyt možných nových poruch/15%</t>
  </si>
  <si>
    <t>Zařízení staveniště, oplocení,WC,bezpečnost</t>
  </si>
  <si>
    <t>rozpočet projektanta</t>
  </si>
  <si>
    <t>Město Kolín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</si>
</sst>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I34" sqref="I33:I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68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 t="s">
        <v>179</v>
      </c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 t="s">
        <v>178</v>
      </c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Rekapitulace!A23</f>
        <v>Rezerva - pro výskyt možných nových poruch/15%</v>
      </c>
      <c r="E14" s="44"/>
      <c r="F14" s="45"/>
      <c r="G14" s="42">
        <f>Rekapitulace!I23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Rekapitulace!A24</f>
        <v>Zařízení staveniště, oplocení,WC,bezpečnost</v>
      </c>
      <c r="E15" s="46"/>
      <c r="F15" s="47"/>
      <c r="G15" s="42">
        <f>Rekapitulace!I24</f>
        <v>0</v>
      </c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/>
      <c r="D29" s="15"/>
      <c r="E29" s="16"/>
      <c r="F29" s="59"/>
      <c r="G29" s="17"/>
    </row>
    <row r="30" spans="1:7" ht="12.75">
      <c r="A30" s="13" t="s">
        <v>39</v>
      </c>
      <c r="B30" s="15"/>
      <c r="C30" s="58"/>
      <c r="D30" s="15"/>
      <c r="E30" s="16"/>
      <c r="F30" s="59"/>
      <c r="G30" s="17"/>
    </row>
    <row r="31" spans="1:7" ht="12.75">
      <c r="A31" s="13" t="s">
        <v>41</v>
      </c>
      <c r="B31" s="15"/>
      <c r="C31" s="58"/>
      <c r="D31" s="15"/>
      <c r="E31" s="16"/>
      <c r="F31" s="60"/>
      <c r="G31" s="27"/>
    </row>
    <row r="32" spans="1:7" ht="12.75">
      <c r="A32" s="13" t="s">
        <v>39</v>
      </c>
      <c r="B32" s="15"/>
      <c r="C32" s="58"/>
      <c r="D32" s="15"/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6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 xml:space="preserve"> Město KOLÍN, Městský úřad Kolín.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 xml:space="preserve"> OPRAVA  VODOJEMU V Zibohlavech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61</v>
      </c>
      <c r="B7" s="86" t="str">
        <f>Položky!C7</f>
        <v>Upravy povrchů vnitřní</v>
      </c>
      <c r="C7" s="87"/>
      <c r="D7" s="88"/>
      <c r="E7" s="172">
        <f>Položky!BA16</f>
        <v>0</v>
      </c>
      <c r="F7" s="173">
        <f>Položky!BB16</f>
        <v>0</v>
      </c>
      <c r="G7" s="173">
        <f>Položky!BC16</f>
        <v>0</v>
      </c>
      <c r="H7" s="173">
        <f>Položky!BD16</f>
        <v>0</v>
      </c>
      <c r="I7" s="174">
        <f>Položky!BE16</f>
        <v>0</v>
      </c>
    </row>
    <row r="8" spans="1:9" s="11" customFormat="1" ht="12.75">
      <c r="A8" s="171" t="str">
        <f>Položky!B17</f>
        <v>62</v>
      </c>
      <c r="B8" s="86" t="str">
        <f>Položky!C17</f>
        <v>Upravy povrchů vnější</v>
      </c>
      <c r="C8" s="87"/>
      <c r="D8" s="88"/>
      <c r="E8" s="172">
        <f>Položky!BA26</f>
        <v>0</v>
      </c>
      <c r="F8" s="173">
        <f>Položky!BB26</f>
        <v>0</v>
      </c>
      <c r="G8" s="173">
        <f>Položky!BC26</f>
        <v>0</v>
      </c>
      <c r="H8" s="173">
        <f>Položky!BD26</f>
        <v>0</v>
      </c>
      <c r="I8" s="174">
        <f>Položky!BE26</f>
        <v>0</v>
      </c>
    </row>
    <row r="9" spans="1:9" s="11" customFormat="1" ht="12.75">
      <c r="A9" s="171" t="str">
        <f>Položky!B27</f>
        <v>63</v>
      </c>
      <c r="B9" s="86" t="str">
        <f>Položky!C27</f>
        <v>Podlahy a podlahové konstrukce</v>
      </c>
      <c r="C9" s="87"/>
      <c r="D9" s="88"/>
      <c r="E9" s="172">
        <f>Položky!BA31</f>
        <v>0</v>
      </c>
      <c r="F9" s="173">
        <f>Položky!BB31</f>
        <v>0</v>
      </c>
      <c r="G9" s="173">
        <f>Položky!BC31</f>
        <v>0</v>
      </c>
      <c r="H9" s="173">
        <f>Položky!BD31</f>
        <v>0</v>
      </c>
      <c r="I9" s="174">
        <f>Položky!BE31</f>
        <v>0</v>
      </c>
    </row>
    <row r="10" spans="1:9" s="11" customFormat="1" ht="12.75">
      <c r="A10" s="171" t="str">
        <f>Položky!B32</f>
        <v>94</v>
      </c>
      <c r="B10" s="86" t="str">
        <f>Položky!C32</f>
        <v>Lešení a stavební výtahy</v>
      </c>
      <c r="C10" s="87"/>
      <c r="D10" s="88"/>
      <c r="E10" s="172">
        <f>Položky!BA37</f>
        <v>0</v>
      </c>
      <c r="F10" s="173">
        <f>Položky!BB37</f>
        <v>0</v>
      </c>
      <c r="G10" s="173">
        <f>Položky!BC37</f>
        <v>0</v>
      </c>
      <c r="H10" s="173">
        <f>Položky!BD37</f>
        <v>0</v>
      </c>
      <c r="I10" s="174">
        <f>Položky!BE37</f>
        <v>0</v>
      </c>
    </row>
    <row r="11" spans="1:9" s="11" customFormat="1" ht="12.75">
      <c r="A11" s="171" t="str">
        <f>Položky!B38</f>
        <v>95</v>
      </c>
      <c r="B11" s="86" t="str">
        <f>Položky!C38</f>
        <v>Dokončovací kce na pozem.stav.</v>
      </c>
      <c r="C11" s="87"/>
      <c r="D11" s="88"/>
      <c r="E11" s="172">
        <f>Položky!BA41</f>
        <v>0</v>
      </c>
      <c r="F11" s="173">
        <f>Položky!BB41</f>
        <v>0</v>
      </c>
      <c r="G11" s="173">
        <f>Položky!BC41</f>
        <v>0</v>
      </c>
      <c r="H11" s="173">
        <f>Položky!BD41</f>
        <v>0</v>
      </c>
      <c r="I11" s="174">
        <f>Položky!BE41</f>
        <v>0</v>
      </c>
    </row>
    <row r="12" spans="1:9" s="11" customFormat="1" ht="12.75">
      <c r="A12" s="171" t="str">
        <f>Položky!B42</f>
        <v>96</v>
      </c>
      <c r="B12" s="86" t="str">
        <f>Položky!C42</f>
        <v>Bourání konstrukcí</v>
      </c>
      <c r="C12" s="87"/>
      <c r="D12" s="88"/>
      <c r="E12" s="172">
        <f>Položky!BA48</f>
        <v>0</v>
      </c>
      <c r="F12" s="173">
        <f>Položky!BB48</f>
        <v>0</v>
      </c>
      <c r="G12" s="173">
        <f>Položky!BC48</f>
        <v>0</v>
      </c>
      <c r="H12" s="173">
        <f>Položky!BD48</f>
        <v>0</v>
      </c>
      <c r="I12" s="174">
        <f>Položky!BE48</f>
        <v>0</v>
      </c>
    </row>
    <row r="13" spans="1:9" s="11" customFormat="1" ht="12.75">
      <c r="A13" s="171" t="str">
        <f>Položky!B49</f>
        <v>99</v>
      </c>
      <c r="B13" s="86" t="str">
        <f>Položky!C49</f>
        <v>Staveništní přesun hmot</v>
      </c>
      <c r="C13" s="87"/>
      <c r="D13" s="88"/>
      <c r="E13" s="172">
        <f>Položky!BA51</f>
        <v>0</v>
      </c>
      <c r="F13" s="173">
        <f>Položky!BB51</f>
        <v>0</v>
      </c>
      <c r="G13" s="173">
        <f>Položky!BC51</f>
        <v>0</v>
      </c>
      <c r="H13" s="173">
        <f>Položky!BD51</f>
        <v>0</v>
      </c>
      <c r="I13" s="174">
        <f>Položky!BE51</f>
        <v>0</v>
      </c>
    </row>
    <row r="14" spans="1:9" s="11" customFormat="1" ht="12.75">
      <c r="A14" s="171" t="str">
        <f>Položky!B52</f>
        <v>711</v>
      </c>
      <c r="B14" s="86" t="str">
        <f>Položky!C52</f>
        <v>Izolace proti vodě</v>
      </c>
      <c r="C14" s="87"/>
      <c r="D14" s="88"/>
      <c r="E14" s="172">
        <f>Položky!BA55</f>
        <v>0</v>
      </c>
      <c r="F14" s="173">
        <f>Položky!BB55</f>
        <v>0</v>
      </c>
      <c r="G14" s="173">
        <f>Položky!BC55</f>
        <v>0</v>
      </c>
      <c r="H14" s="173">
        <f>Položky!BD55</f>
        <v>0</v>
      </c>
      <c r="I14" s="174">
        <f>Položky!BE55</f>
        <v>0</v>
      </c>
    </row>
    <row r="15" spans="1:9" s="11" customFormat="1" ht="12.75">
      <c r="A15" s="171" t="str">
        <f>Položky!B56</f>
        <v>767</v>
      </c>
      <c r="B15" s="86" t="str">
        <f>Položky!C56</f>
        <v>Konstrukce zámečnické</v>
      </c>
      <c r="C15" s="87"/>
      <c r="D15" s="88"/>
      <c r="E15" s="172">
        <f>Položky!BA60</f>
        <v>0</v>
      </c>
      <c r="F15" s="173">
        <f>Položky!BB60</f>
        <v>0</v>
      </c>
      <c r="G15" s="173">
        <f>Položky!BC60</f>
        <v>0</v>
      </c>
      <c r="H15" s="173">
        <f>Položky!BD60</f>
        <v>0</v>
      </c>
      <c r="I15" s="174">
        <f>Položky!BE60</f>
        <v>0</v>
      </c>
    </row>
    <row r="16" spans="1:9" s="11" customFormat="1" ht="12.75">
      <c r="A16" s="171" t="str">
        <f>Položky!B61</f>
        <v>783</v>
      </c>
      <c r="B16" s="86" t="str">
        <f>Položky!C61</f>
        <v>Nátěry</v>
      </c>
      <c r="C16" s="87"/>
      <c r="D16" s="88"/>
      <c r="E16" s="172">
        <f>Položky!BA67</f>
        <v>0</v>
      </c>
      <c r="F16" s="173">
        <f>Položky!BB67</f>
        <v>0</v>
      </c>
      <c r="G16" s="173">
        <f>Položky!BC67</f>
        <v>0</v>
      </c>
      <c r="H16" s="173">
        <f>Položky!BD67</f>
        <v>0</v>
      </c>
      <c r="I16" s="174">
        <f>Položky!BE67</f>
        <v>0</v>
      </c>
    </row>
    <row r="17" spans="1:9" s="11" customFormat="1" ht="13.5" thickBot="1">
      <c r="A17" s="171" t="str">
        <f>Položky!B68</f>
        <v>M21</v>
      </c>
      <c r="B17" s="86" t="str">
        <f>Položky!C68</f>
        <v>Elektromontáže</v>
      </c>
      <c r="C17" s="87"/>
      <c r="D17" s="88"/>
      <c r="E17" s="172">
        <f>Položky!BA70</f>
        <v>0</v>
      </c>
      <c r="F17" s="173">
        <f>Položky!BB70</f>
        <v>0</v>
      </c>
      <c r="G17" s="173">
        <f>Položky!BC70</f>
        <v>0</v>
      </c>
      <c r="H17" s="173">
        <f>Položky!BD70</f>
        <v>0</v>
      </c>
      <c r="I17" s="174">
        <f>Položky!BE70</f>
        <v>0</v>
      </c>
    </row>
    <row r="18" spans="1:9" s="94" customFormat="1" ht="13.5" thickBot="1">
      <c r="A18" s="89"/>
      <c r="B18" s="81" t="s">
        <v>50</v>
      </c>
      <c r="C18" s="81"/>
      <c r="D18" s="90"/>
      <c r="E18" s="91">
        <f>SUM(E7:E17)</f>
        <v>0</v>
      </c>
      <c r="F18" s="92">
        <f>SUM(F7:F17)</f>
        <v>0</v>
      </c>
      <c r="G18" s="92">
        <f>SUM(G7:G17)</f>
        <v>0</v>
      </c>
      <c r="H18" s="92">
        <f>SUM(H7:H17)</f>
        <v>0</v>
      </c>
      <c r="I18" s="93">
        <f>SUM(I7:I17)</f>
        <v>0</v>
      </c>
    </row>
    <row r="19" spans="1:9" ht="12.75">
      <c r="A19" s="87"/>
      <c r="B19" s="87"/>
      <c r="C19" s="87"/>
      <c r="D19" s="87"/>
      <c r="E19" s="87"/>
      <c r="F19" s="87"/>
      <c r="G19" s="87"/>
      <c r="H19" s="87"/>
      <c r="I19" s="87"/>
    </row>
    <row r="20" spans="1:57" ht="19.5" customHeight="1">
      <c r="A20" s="95" t="s">
        <v>51</v>
      </c>
      <c r="B20" s="95"/>
      <c r="C20" s="95"/>
      <c r="D20" s="95"/>
      <c r="E20" s="95"/>
      <c r="F20" s="95"/>
      <c r="G20" s="96"/>
      <c r="H20" s="95"/>
      <c r="I20" s="95"/>
      <c r="BA20" s="30"/>
      <c r="BB20" s="30"/>
      <c r="BC20" s="30"/>
      <c r="BD20" s="30"/>
      <c r="BE20" s="30"/>
    </row>
    <row r="21" spans="1:9" ht="13.5" thickBot="1">
      <c r="A21" s="97"/>
      <c r="B21" s="97"/>
      <c r="C21" s="97"/>
      <c r="D21" s="97"/>
      <c r="E21" s="97"/>
      <c r="F21" s="97"/>
      <c r="G21" s="97"/>
      <c r="H21" s="97"/>
      <c r="I21" s="97"/>
    </row>
    <row r="22" spans="1:9" ht="12.75">
      <c r="A22" s="98" t="s">
        <v>52</v>
      </c>
      <c r="B22" s="99"/>
      <c r="C22" s="99"/>
      <c r="D22" s="100"/>
      <c r="E22" s="101" t="s">
        <v>53</v>
      </c>
      <c r="F22" s="102" t="s">
        <v>54</v>
      </c>
      <c r="G22" s="103" t="s">
        <v>55</v>
      </c>
      <c r="H22" s="104"/>
      <c r="I22" s="105" t="s">
        <v>53</v>
      </c>
    </row>
    <row r="23" spans="1:53" ht="12.75">
      <c r="A23" s="106" t="s">
        <v>176</v>
      </c>
      <c r="B23" s="107"/>
      <c r="C23" s="107"/>
      <c r="D23" s="108"/>
      <c r="E23" s="109"/>
      <c r="F23" s="110">
        <v>0</v>
      </c>
      <c r="G23" s="111">
        <f>CHOOSE(BA23+1,HSV+PSV,HSV+PSV+Mont,HSV+PSV+Dodavka+Mont,HSV,PSV,Mont,Dodavka,Mont+Dodavka,0)</f>
        <v>0</v>
      </c>
      <c r="H23" s="112"/>
      <c r="I23" s="113">
        <f>E23+F23*G23/100</f>
        <v>0</v>
      </c>
      <c r="BA23">
        <v>0</v>
      </c>
    </row>
    <row r="24" spans="1:53" ht="12.75">
      <c r="A24" s="106" t="s">
        <v>177</v>
      </c>
      <c r="B24" s="107"/>
      <c r="C24" s="107"/>
      <c r="D24" s="108"/>
      <c r="E24" s="109"/>
      <c r="F24" s="110">
        <v>0</v>
      </c>
      <c r="G24" s="111">
        <f>CHOOSE(BA24+1,HSV+PSV,HSV+PSV+Mont,HSV+PSV+Dodavka+Mont,HSV,PSV,Mont,Dodavka,Mont+Dodavka,0)</f>
        <v>0</v>
      </c>
      <c r="H24" s="112"/>
      <c r="I24" s="113">
        <f>E24+F24*G24/100</f>
        <v>0</v>
      </c>
      <c r="BA24">
        <v>0</v>
      </c>
    </row>
    <row r="25" spans="1:9" ht="13.5" thickBot="1">
      <c r="A25" s="114"/>
      <c r="B25" s="115" t="s">
        <v>56</v>
      </c>
      <c r="C25" s="116"/>
      <c r="D25" s="117"/>
      <c r="E25" s="118"/>
      <c r="F25" s="119"/>
      <c r="G25" s="119"/>
      <c r="H25" s="188">
        <f>SUM(I23:I24)</f>
        <v>0</v>
      </c>
      <c r="I25" s="189"/>
    </row>
    <row r="26" spans="1:9" ht="12.75">
      <c r="A26" s="97"/>
      <c r="B26" s="97"/>
      <c r="C26" s="97"/>
      <c r="D26" s="97"/>
      <c r="E26" s="97"/>
      <c r="F26" s="97"/>
      <c r="G26" s="97"/>
      <c r="H26" s="97"/>
      <c r="I26" s="97"/>
    </row>
    <row r="27" spans="2:9" ht="12.75">
      <c r="B27" s="94"/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3"/>
  <sheetViews>
    <sheetView showGridLines="0" showZeros="0" workbookViewId="0" topLeftCell="A1">
      <selection activeCell="A70" sqref="A70:IV72"/>
    </sheetView>
  </sheetViews>
  <sheetFormatPr defaultColWidth="9.1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 xml:space="preserve"> Město KOLÍN, Městský úřad Kolín.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 xml:space="preserve"> OPRAVA  VODOJEMU V Zibohlavech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32</v>
      </c>
      <c r="F8" s="155">
        <v>0</v>
      </c>
      <c r="G8" s="156">
        <f aca="true" t="shared" si="0" ref="G8:G15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15">IF(AZ8=1,G8,0)</f>
        <v>0</v>
      </c>
      <c r="BB8" s="123">
        <f aca="true" t="shared" si="2" ref="BB8:BB15">IF(AZ8=2,G8,0)</f>
        <v>0</v>
      </c>
      <c r="BC8" s="123">
        <f aca="true" t="shared" si="3" ref="BC8:BC15">IF(AZ8=3,G8,0)</f>
        <v>0</v>
      </c>
      <c r="BD8" s="123">
        <f aca="true" t="shared" si="4" ref="BD8:BD15">IF(AZ8=4,G8,0)</f>
        <v>0</v>
      </c>
      <c r="BE8" s="123">
        <f aca="true" t="shared" si="5" ref="BE8:BE15">IF(AZ8=5,G8,0)</f>
        <v>0</v>
      </c>
      <c r="CZ8" s="123">
        <v>0.04995</v>
      </c>
    </row>
    <row r="9" spans="1:104" ht="22.5">
      <c r="A9" s="151">
        <v>2</v>
      </c>
      <c r="B9" s="152" t="s">
        <v>74</v>
      </c>
      <c r="C9" s="153" t="s">
        <v>75</v>
      </c>
      <c r="D9" s="154" t="s">
        <v>73</v>
      </c>
      <c r="E9" s="155">
        <v>85</v>
      </c>
      <c r="F9" s="155">
        <v>0</v>
      </c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0.00038</v>
      </c>
    </row>
    <row r="10" spans="1:104" ht="22.5">
      <c r="A10" s="151">
        <v>3</v>
      </c>
      <c r="B10" s="152" t="s">
        <v>76</v>
      </c>
      <c r="C10" s="153" t="s">
        <v>77</v>
      </c>
      <c r="D10" s="154" t="s">
        <v>73</v>
      </c>
      <c r="E10" s="155">
        <v>85</v>
      </c>
      <c r="F10" s="155">
        <v>0</v>
      </c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0.00559</v>
      </c>
    </row>
    <row r="11" spans="1:104" ht="22.5">
      <c r="A11" s="151">
        <v>4</v>
      </c>
      <c r="B11" s="152" t="s">
        <v>78</v>
      </c>
      <c r="C11" s="153" t="s">
        <v>79</v>
      </c>
      <c r="D11" s="154" t="s">
        <v>73</v>
      </c>
      <c r="E11" s="155">
        <v>119.6</v>
      </c>
      <c r="F11" s="155">
        <v>0</v>
      </c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0.02822</v>
      </c>
    </row>
    <row r="12" spans="1:104" ht="22.5">
      <c r="A12" s="151">
        <v>5</v>
      </c>
      <c r="B12" s="152" t="s">
        <v>80</v>
      </c>
      <c r="C12" s="153" t="s">
        <v>81</v>
      </c>
      <c r="D12" s="154" t="s">
        <v>73</v>
      </c>
      <c r="E12" s="155">
        <v>22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ht="22.5">
      <c r="A13" s="151">
        <v>6</v>
      </c>
      <c r="B13" s="152" t="s">
        <v>82</v>
      </c>
      <c r="C13" s="153" t="s">
        <v>83</v>
      </c>
      <c r="D13" s="154" t="s">
        <v>73</v>
      </c>
      <c r="E13" s="155">
        <v>32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22.5">
      <c r="A14" s="151">
        <v>7</v>
      </c>
      <c r="B14" s="152" t="s">
        <v>84</v>
      </c>
      <c r="C14" s="153" t="s">
        <v>85</v>
      </c>
      <c r="D14" s="154" t="s">
        <v>73</v>
      </c>
      <c r="E14" s="155">
        <v>10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22.5">
      <c r="A15" s="151">
        <v>8</v>
      </c>
      <c r="B15" s="152" t="s">
        <v>86</v>
      </c>
      <c r="C15" s="153" t="s">
        <v>87</v>
      </c>
      <c r="D15" s="154" t="s">
        <v>73</v>
      </c>
      <c r="E15" s="155">
        <v>160</v>
      </c>
      <c r="F15" s="155">
        <v>0</v>
      </c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8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0.001</v>
      </c>
    </row>
    <row r="16" spans="1:57" ht="12.75">
      <c r="A16" s="157"/>
      <c r="B16" s="158" t="s">
        <v>66</v>
      </c>
      <c r="C16" s="159" t="str">
        <f>CONCATENATE(B7," ",C7)</f>
        <v>61 Upravy povrchů vnitřní</v>
      </c>
      <c r="D16" s="157"/>
      <c r="E16" s="160"/>
      <c r="F16" s="160"/>
      <c r="G16" s="161">
        <f>SUM(G7:G15)</f>
        <v>0</v>
      </c>
      <c r="O16" s="150">
        <v>4</v>
      </c>
      <c r="BA16" s="162">
        <f>SUM(BA7:BA15)</f>
        <v>0</v>
      </c>
      <c r="BB16" s="162">
        <f>SUM(BB7:BB15)</f>
        <v>0</v>
      </c>
      <c r="BC16" s="162">
        <f>SUM(BC7:BC15)</f>
        <v>0</v>
      </c>
      <c r="BD16" s="162">
        <f>SUM(BD7:BD15)</f>
        <v>0</v>
      </c>
      <c r="BE16" s="162">
        <f>SUM(BE7:BE15)</f>
        <v>0</v>
      </c>
    </row>
    <row r="17" spans="1:15" ht="12.75">
      <c r="A17" s="143" t="s">
        <v>65</v>
      </c>
      <c r="B17" s="144" t="s">
        <v>88</v>
      </c>
      <c r="C17" s="145" t="s">
        <v>89</v>
      </c>
      <c r="D17" s="146"/>
      <c r="E17" s="147"/>
      <c r="F17" s="147"/>
      <c r="G17" s="148"/>
      <c r="H17" s="149"/>
      <c r="I17" s="149"/>
      <c r="O17" s="150">
        <v>1</v>
      </c>
    </row>
    <row r="18" spans="1:104" ht="22.5">
      <c r="A18" s="151">
        <v>9</v>
      </c>
      <c r="B18" s="152" t="s">
        <v>90</v>
      </c>
      <c r="C18" s="153" t="s">
        <v>91</v>
      </c>
      <c r="D18" s="154" t="s">
        <v>73</v>
      </c>
      <c r="E18" s="155">
        <v>38</v>
      </c>
      <c r="F18" s="155">
        <v>0</v>
      </c>
      <c r="G18" s="156">
        <f aca="true" t="shared" si="6" ref="G18:G25">E18*F18</f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 aca="true" t="shared" si="7" ref="BA18:BA25">IF(AZ18=1,G18,0)</f>
        <v>0</v>
      </c>
      <c r="BB18" s="123">
        <f aca="true" t="shared" si="8" ref="BB18:BB25">IF(AZ18=2,G18,0)</f>
        <v>0</v>
      </c>
      <c r="BC18" s="123">
        <f aca="true" t="shared" si="9" ref="BC18:BC25">IF(AZ18=3,G18,0)</f>
        <v>0</v>
      </c>
      <c r="BD18" s="123">
        <f aca="true" t="shared" si="10" ref="BD18:BD25">IF(AZ18=4,G18,0)</f>
        <v>0</v>
      </c>
      <c r="BE18" s="123">
        <f aca="true" t="shared" si="11" ref="BE18:BE25">IF(AZ18=5,G18,0)</f>
        <v>0</v>
      </c>
      <c r="CZ18" s="123">
        <v>0.0557</v>
      </c>
    </row>
    <row r="19" spans="1:104" ht="22.5">
      <c r="A19" s="151">
        <v>10</v>
      </c>
      <c r="B19" s="152" t="s">
        <v>92</v>
      </c>
      <c r="C19" s="153" t="s">
        <v>93</v>
      </c>
      <c r="D19" s="154" t="s">
        <v>73</v>
      </c>
      <c r="E19" s="155">
        <v>38</v>
      </c>
      <c r="F19" s="155">
        <v>0</v>
      </c>
      <c r="G19" s="156">
        <f t="shared" si="6"/>
        <v>0</v>
      </c>
      <c r="O19" s="150">
        <v>2</v>
      </c>
      <c r="AA19" s="123">
        <v>12</v>
      </c>
      <c r="AB19" s="123">
        <v>0</v>
      </c>
      <c r="AC19" s="123">
        <v>10</v>
      </c>
      <c r="AZ19" s="123">
        <v>1</v>
      </c>
      <c r="BA19" s="123">
        <f t="shared" si="7"/>
        <v>0</v>
      </c>
      <c r="BB19" s="123">
        <f t="shared" si="8"/>
        <v>0</v>
      </c>
      <c r="BC19" s="123">
        <f t="shared" si="9"/>
        <v>0</v>
      </c>
      <c r="BD19" s="123">
        <f t="shared" si="10"/>
        <v>0</v>
      </c>
      <c r="BE19" s="123">
        <f t="shared" si="11"/>
        <v>0</v>
      </c>
      <c r="CZ19" s="123">
        <v>0.00284</v>
      </c>
    </row>
    <row r="20" spans="1:104" ht="12.75">
      <c r="A20" s="151">
        <v>11</v>
      </c>
      <c r="B20" s="152" t="s">
        <v>94</v>
      </c>
      <c r="C20" s="153" t="s">
        <v>95</v>
      </c>
      <c r="D20" s="154" t="s">
        <v>96</v>
      </c>
      <c r="E20" s="155">
        <v>15</v>
      </c>
      <c r="F20" s="155">
        <v>0</v>
      </c>
      <c r="G20" s="156">
        <f t="shared" si="6"/>
        <v>0</v>
      </c>
      <c r="O20" s="150">
        <v>2</v>
      </c>
      <c r="AA20" s="123">
        <v>12</v>
      </c>
      <c r="AB20" s="123">
        <v>1</v>
      </c>
      <c r="AC20" s="123">
        <v>11</v>
      </c>
      <c r="AZ20" s="123">
        <v>1</v>
      </c>
      <c r="BA20" s="123">
        <f t="shared" si="7"/>
        <v>0</v>
      </c>
      <c r="BB20" s="123">
        <f t="shared" si="8"/>
        <v>0</v>
      </c>
      <c r="BC20" s="123">
        <f t="shared" si="9"/>
        <v>0</v>
      </c>
      <c r="BD20" s="123">
        <f t="shared" si="10"/>
        <v>0</v>
      </c>
      <c r="BE20" s="123">
        <f t="shared" si="11"/>
        <v>0</v>
      </c>
      <c r="CZ20" s="123">
        <v>0.001</v>
      </c>
    </row>
    <row r="21" spans="1:104" ht="22.5">
      <c r="A21" s="151">
        <v>12</v>
      </c>
      <c r="B21" s="152" t="s">
        <v>71</v>
      </c>
      <c r="C21" s="153" t="s">
        <v>97</v>
      </c>
      <c r="D21" s="154" t="s">
        <v>73</v>
      </c>
      <c r="E21" s="155">
        <v>64</v>
      </c>
      <c r="F21" s="155">
        <v>0</v>
      </c>
      <c r="G21" s="156">
        <f t="shared" si="6"/>
        <v>0</v>
      </c>
      <c r="O21" s="150">
        <v>2</v>
      </c>
      <c r="AA21" s="123">
        <v>12</v>
      </c>
      <c r="AB21" s="123">
        <v>0</v>
      </c>
      <c r="AC21" s="123">
        <v>12</v>
      </c>
      <c r="AZ21" s="123">
        <v>1</v>
      </c>
      <c r="BA21" s="123">
        <f t="shared" si="7"/>
        <v>0</v>
      </c>
      <c r="BB21" s="123">
        <f t="shared" si="8"/>
        <v>0</v>
      </c>
      <c r="BC21" s="123">
        <f t="shared" si="9"/>
        <v>0</v>
      </c>
      <c r="BD21" s="123">
        <f t="shared" si="10"/>
        <v>0</v>
      </c>
      <c r="BE21" s="123">
        <f t="shared" si="11"/>
        <v>0</v>
      </c>
      <c r="CZ21" s="123">
        <v>0.04995</v>
      </c>
    </row>
    <row r="22" spans="1:104" ht="22.5">
      <c r="A22" s="151">
        <v>13</v>
      </c>
      <c r="B22" s="152" t="s">
        <v>74</v>
      </c>
      <c r="C22" s="153" t="s">
        <v>98</v>
      </c>
      <c r="D22" s="154" t="s">
        <v>73</v>
      </c>
      <c r="E22" s="155">
        <v>128</v>
      </c>
      <c r="F22" s="155">
        <v>0</v>
      </c>
      <c r="G22" s="156">
        <f t="shared" si="6"/>
        <v>0</v>
      </c>
      <c r="O22" s="150">
        <v>2</v>
      </c>
      <c r="AA22" s="123">
        <v>12</v>
      </c>
      <c r="AB22" s="123">
        <v>0</v>
      </c>
      <c r="AC22" s="123">
        <v>13</v>
      </c>
      <c r="AZ22" s="123">
        <v>1</v>
      </c>
      <c r="BA22" s="123">
        <f t="shared" si="7"/>
        <v>0</v>
      </c>
      <c r="BB22" s="123">
        <f t="shared" si="8"/>
        <v>0</v>
      </c>
      <c r="BC22" s="123">
        <f t="shared" si="9"/>
        <v>0</v>
      </c>
      <c r="BD22" s="123">
        <f t="shared" si="10"/>
        <v>0</v>
      </c>
      <c r="BE22" s="123">
        <f t="shared" si="11"/>
        <v>0</v>
      </c>
      <c r="CZ22" s="123">
        <v>0.00038</v>
      </c>
    </row>
    <row r="23" spans="1:104" ht="12.75">
      <c r="A23" s="151">
        <v>14</v>
      </c>
      <c r="B23" s="152" t="s">
        <v>82</v>
      </c>
      <c r="C23" s="153" t="s">
        <v>99</v>
      </c>
      <c r="D23" s="154" t="s">
        <v>73</v>
      </c>
      <c r="E23" s="155">
        <v>64</v>
      </c>
      <c r="F23" s="155">
        <v>0</v>
      </c>
      <c r="G23" s="156">
        <f t="shared" si="6"/>
        <v>0</v>
      </c>
      <c r="O23" s="150">
        <v>2</v>
      </c>
      <c r="AA23" s="123">
        <v>12</v>
      </c>
      <c r="AB23" s="123">
        <v>0</v>
      </c>
      <c r="AC23" s="123">
        <v>14</v>
      </c>
      <c r="AZ23" s="123">
        <v>1</v>
      </c>
      <c r="BA23" s="123">
        <f t="shared" si="7"/>
        <v>0</v>
      </c>
      <c r="BB23" s="123">
        <f t="shared" si="8"/>
        <v>0</v>
      </c>
      <c r="BC23" s="123">
        <f t="shared" si="9"/>
        <v>0</v>
      </c>
      <c r="BD23" s="123">
        <f t="shared" si="10"/>
        <v>0</v>
      </c>
      <c r="BE23" s="123">
        <f t="shared" si="11"/>
        <v>0</v>
      </c>
      <c r="CZ23" s="123">
        <v>0</v>
      </c>
    </row>
    <row r="24" spans="1:104" ht="12.75">
      <c r="A24" s="151">
        <v>15</v>
      </c>
      <c r="B24" s="152" t="s">
        <v>86</v>
      </c>
      <c r="C24" s="153" t="s">
        <v>100</v>
      </c>
      <c r="D24" s="154" t="s">
        <v>73</v>
      </c>
      <c r="E24" s="155">
        <v>166</v>
      </c>
      <c r="F24" s="155">
        <v>0</v>
      </c>
      <c r="G24" s="156">
        <f t="shared" si="6"/>
        <v>0</v>
      </c>
      <c r="O24" s="150">
        <v>2</v>
      </c>
      <c r="AA24" s="123">
        <v>12</v>
      </c>
      <c r="AB24" s="123">
        <v>0</v>
      </c>
      <c r="AC24" s="123">
        <v>15</v>
      </c>
      <c r="AZ24" s="123">
        <v>1</v>
      </c>
      <c r="BA24" s="123">
        <f t="shared" si="7"/>
        <v>0</v>
      </c>
      <c r="BB24" s="123">
        <f t="shared" si="8"/>
        <v>0</v>
      </c>
      <c r="BC24" s="123">
        <f t="shared" si="9"/>
        <v>0</v>
      </c>
      <c r="BD24" s="123">
        <f t="shared" si="10"/>
        <v>0</v>
      </c>
      <c r="BE24" s="123">
        <f t="shared" si="11"/>
        <v>0</v>
      </c>
      <c r="CZ24" s="123">
        <v>0.001</v>
      </c>
    </row>
    <row r="25" spans="1:104" ht="22.5">
      <c r="A25" s="151">
        <v>16</v>
      </c>
      <c r="B25" s="152" t="s">
        <v>101</v>
      </c>
      <c r="C25" s="153" t="s">
        <v>102</v>
      </c>
      <c r="D25" s="154" t="s">
        <v>73</v>
      </c>
      <c r="E25" s="155">
        <v>60</v>
      </c>
      <c r="F25" s="155">
        <v>0</v>
      </c>
      <c r="G25" s="156">
        <f t="shared" si="6"/>
        <v>0</v>
      </c>
      <c r="O25" s="150">
        <v>2</v>
      </c>
      <c r="AA25" s="123">
        <v>12</v>
      </c>
      <c r="AB25" s="123">
        <v>0</v>
      </c>
      <c r="AC25" s="123">
        <v>16</v>
      </c>
      <c r="AZ25" s="123">
        <v>1</v>
      </c>
      <c r="BA25" s="123">
        <f t="shared" si="7"/>
        <v>0</v>
      </c>
      <c r="BB25" s="123">
        <f t="shared" si="8"/>
        <v>0</v>
      </c>
      <c r="BC25" s="123">
        <f t="shared" si="9"/>
        <v>0</v>
      </c>
      <c r="BD25" s="123">
        <f t="shared" si="10"/>
        <v>0</v>
      </c>
      <c r="BE25" s="123">
        <f t="shared" si="11"/>
        <v>0</v>
      </c>
      <c r="CZ25" s="123">
        <v>0.00367</v>
      </c>
    </row>
    <row r="26" spans="1:57" ht="12.75">
      <c r="A26" s="157"/>
      <c r="B26" s="158" t="s">
        <v>66</v>
      </c>
      <c r="C26" s="159" t="str">
        <f>CONCATENATE(B17," ",C17)</f>
        <v>62 Upravy povrchů vnější</v>
      </c>
      <c r="D26" s="157"/>
      <c r="E26" s="160"/>
      <c r="F26" s="160"/>
      <c r="G26" s="161">
        <f>SUM(G17:G25)</f>
        <v>0</v>
      </c>
      <c r="O26" s="150">
        <v>4</v>
      </c>
      <c r="BA26" s="162">
        <f>SUM(BA17:BA25)</f>
        <v>0</v>
      </c>
      <c r="BB26" s="162">
        <f>SUM(BB17:BB25)</f>
        <v>0</v>
      </c>
      <c r="BC26" s="162">
        <f>SUM(BC17:BC25)</f>
        <v>0</v>
      </c>
      <c r="BD26" s="162">
        <f>SUM(BD17:BD25)</f>
        <v>0</v>
      </c>
      <c r="BE26" s="162">
        <f>SUM(BE17:BE25)</f>
        <v>0</v>
      </c>
    </row>
    <row r="27" spans="1:15" ht="12.75">
      <c r="A27" s="143" t="s">
        <v>65</v>
      </c>
      <c r="B27" s="144" t="s">
        <v>103</v>
      </c>
      <c r="C27" s="145" t="s">
        <v>104</v>
      </c>
      <c r="D27" s="146"/>
      <c r="E27" s="147"/>
      <c r="F27" s="147"/>
      <c r="G27" s="148"/>
      <c r="H27" s="149"/>
      <c r="I27" s="149"/>
      <c r="O27" s="150">
        <v>1</v>
      </c>
    </row>
    <row r="28" spans="1:104" ht="22.5">
      <c r="A28" s="151">
        <v>17</v>
      </c>
      <c r="B28" s="152" t="s">
        <v>105</v>
      </c>
      <c r="C28" s="153" t="s">
        <v>106</v>
      </c>
      <c r="D28" s="154" t="s">
        <v>107</v>
      </c>
      <c r="E28" s="155">
        <v>0.56</v>
      </c>
      <c r="F28" s="155">
        <v>0</v>
      </c>
      <c r="G28" s="156">
        <f>E28*F28</f>
        <v>0</v>
      </c>
      <c r="O28" s="150">
        <v>2</v>
      </c>
      <c r="AA28" s="123">
        <v>12</v>
      </c>
      <c r="AB28" s="123">
        <v>0</v>
      </c>
      <c r="AC28" s="123">
        <v>17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1.919</v>
      </c>
    </row>
    <row r="29" spans="1:104" ht="12.75">
      <c r="A29" s="151">
        <v>18</v>
      </c>
      <c r="B29" s="152" t="s">
        <v>94</v>
      </c>
      <c r="C29" s="153" t="s">
        <v>108</v>
      </c>
      <c r="D29" s="154" t="s">
        <v>96</v>
      </c>
      <c r="E29" s="155">
        <v>10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1</v>
      </c>
      <c r="AC29" s="123">
        <v>18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0.001</v>
      </c>
    </row>
    <row r="30" spans="1:104" ht="22.5">
      <c r="A30" s="151">
        <v>19</v>
      </c>
      <c r="B30" s="152" t="s">
        <v>109</v>
      </c>
      <c r="C30" s="153" t="s">
        <v>110</v>
      </c>
      <c r="D30" s="154" t="s">
        <v>111</v>
      </c>
      <c r="E30" s="155">
        <v>3.5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19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0.11737</v>
      </c>
    </row>
    <row r="31" spans="1:57" ht="12.75">
      <c r="A31" s="157"/>
      <c r="B31" s="158" t="s">
        <v>66</v>
      </c>
      <c r="C31" s="159" t="str">
        <f>CONCATENATE(B27," ",C27)</f>
        <v>63 Podlahy a podlahové konstrukce</v>
      </c>
      <c r="D31" s="157"/>
      <c r="E31" s="160"/>
      <c r="F31" s="160"/>
      <c r="G31" s="161">
        <f>SUM(G27:G30)</f>
        <v>0</v>
      </c>
      <c r="O31" s="150">
        <v>4</v>
      </c>
      <c r="BA31" s="162">
        <f>SUM(BA27:BA30)</f>
        <v>0</v>
      </c>
      <c r="BB31" s="162">
        <f>SUM(BB27:BB30)</f>
        <v>0</v>
      </c>
      <c r="BC31" s="162">
        <f>SUM(BC27:BC30)</f>
        <v>0</v>
      </c>
      <c r="BD31" s="162">
        <f>SUM(BD27:BD30)</f>
        <v>0</v>
      </c>
      <c r="BE31" s="162">
        <f>SUM(BE27:BE30)</f>
        <v>0</v>
      </c>
    </row>
    <row r="32" spans="1:15" ht="12.75">
      <c r="A32" s="143" t="s">
        <v>65</v>
      </c>
      <c r="B32" s="144" t="s">
        <v>112</v>
      </c>
      <c r="C32" s="145" t="s">
        <v>113</v>
      </c>
      <c r="D32" s="146"/>
      <c r="E32" s="147"/>
      <c r="F32" s="147"/>
      <c r="G32" s="148"/>
      <c r="H32" s="149"/>
      <c r="I32" s="149"/>
      <c r="O32" s="150">
        <v>1</v>
      </c>
    </row>
    <row r="33" spans="1:104" ht="12.75">
      <c r="A33" s="151">
        <v>20</v>
      </c>
      <c r="B33" s="152" t="s">
        <v>114</v>
      </c>
      <c r="C33" s="153" t="s">
        <v>115</v>
      </c>
      <c r="D33" s="154" t="s">
        <v>73</v>
      </c>
      <c r="E33" s="155">
        <v>400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20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 ht="12.75">
      <c r="A34" s="151">
        <v>21</v>
      </c>
      <c r="B34" s="152" t="s">
        <v>116</v>
      </c>
      <c r="C34" s="153" t="s">
        <v>117</v>
      </c>
      <c r="D34" s="154" t="s">
        <v>73</v>
      </c>
      <c r="E34" s="155">
        <v>14</v>
      </c>
      <c r="F34" s="155">
        <v>0</v>
      </c>
      <c r="G34" s="156">
        <f>E34*F34</f>
        <v>0</v>
      </c>
      <c r="O34" s="150">
        <v>2</v>
      </c>
      <c r="AA34" s="123">
        <v>12</v>
      </c>
      <c r="AB34" s="123">
        <v>0</v>
      </c>
      <c r="AC34" s="123">
        <v>21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0.03459</v>
      </c>
    </row>
    <row r="35" spans="1:104" ht="12.75">
      <c r="A35" s="151">
        <v>22</v>
      </c>
      <c r="B35" s="152" t="s">
        <v>118</v>
      </c>
      <c r="C35" s="153" t="s">
        <v>119</v>
      </c>
      <c r="D35" s="154" t="s">
        <v>73</v>
      </c>
      <c r="E35" s="155">
        <v>400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22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0.03338</v>
      </c>
    </row>
    <row r="36" spans="1:104" ht="22.5">
      <c r="A36" s="151">
        <v>23</v>
      </c>
      <c r="B36" s="152" t="s">
        <v>120</v>
      </c>
      <c r="C36" s="153" t="s">
        <v>121</v>
      </c>
      <c r="D36" s="154" t="s">
        <v>73</v>
      </c>
      <c r="E36" s="155">
        <v>400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23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57" ht="12.75">
      <c r="A37" s="157"/>
      <c r="B37" s="158" t="s">
        <v>66</v>
      </c>
      <c r="C37" s="159" t="str">
        <f>CONCATENATE(B32," ",C32)</f>
        <v>94 Lešení a stavební výtahy</v>
      </c>
      <c r="D37" s="157"/>
      <c r="E37" s="160"/>
      <c r="F37" s="160"/>
      <c r="G37" s="161">
        <f>SUM(G32:G36)</f>
        <v>0</v>
      </c>
      <c r="O37" s="150">
        <v>4</v>
      </c>
      <c r="BA37" s="162">
        <f>SUM(BA32:BA36)</f>
        <v>0</v>
      </c>
      <c r="BB37" s="162">
        <f>SUM(BB32:BB36)</f>
        <v>0</v>
      </c>
      <c r="BC37" s="162">
        <f>SUM(BC32:BC36)</f>
        <v>0</v>
      </c>
      <c r="BD37" s="162">
        <f>SUM(BD32:BD36)</f>
        <v>0</v>
      </c>
      <c r="BE37" s="162">
        <f>SUM(BE32:BE36)</f>
        <v>0</v>
      </c>
    </row>
    <row r="38" spans="1:15" ht="12.75">
      <c r="A38" s="143" t="s">
        <v>65</v>
      </c>
      <c r="B38" s="144" t="s">
        <v>122</v>
      </c>
      <c r="C38" s="145" t="s">
        <v>123</v>
      </c>
      <c r="D38" s="146"/>
      <c r="E38" s="147"/>
      <c r="F38" s="147"/>
      <c r="G38" s="148"/>
      <c r="H38" s="149"/>
      <c r="I38" s="149"/>
      <c r="O38" s="150">
        <v>1</v>
      </c>
    </row>
    <row r="39" spans="1:104" ht="12.75">
      <c r="A39" s="151">
        <v>24</v>
      </c>
      <c r="B39" s="152" t="s">
        <v>124</v>
      </c>
      <c r="C39" s="153" t="s">
        <v>125</v>
      </c>
      <c r="D39" s="154" t="s">
        <v>73</v>
      </c>
      <c r="E39" s="155">
        <v>35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24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04" ht="12.75">
      <c r="A40" s="151">
        <v>25</v>
      </c>
      <c r="B40" s="152" t="s">
        <v>126</v>
      </c>
      <c r="C40" s="153" t="s">
        <v>127</v>
      </c>
      <c r="D40" s="154" t="s">
        <v>73</v>
      </c>
      <c r="E40" s="155">
        <v>15</v>
      </c>
      <c r="F40" s="155">
        <v>0</v>
      </c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25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</v>
      </c>
    </row>
    <row r="41" spans="1:57" ht="12.75">
      <c r="A41" s="157"/>
      <c r="B41" s="158" t="s">
        <v>66</v>
      </c>
      <c r="C41" s="159" t="str">
        <f>CONCATENATE(B38," ",C38)</f>
        <v>95 Dokončovací kce na pozem.stav.</v>
      </c>
      <c r="D41" s="157"/>
      <c r="E41" s="160"/>
      <c r="F41" s="160"/>
      <c r="G41" s="161">
        <f>SUM(G38:G40)</f>
        <v>0</v>
      </c>
      <c r="O41" s="150">
        <v>4</v>
      </c>
      <c r="BA41" s="162">
        <f>SUM(BA38:BA40)</f>
        <v>0</v>
      </c>
      <c r="BB41" s="162">
        <f>SUM(BB38:BB40)</f>
        <v>0</v>
      </c>
      <c r="BC41" s="162">
        <f>SUM(BC38:BC40)</f>
        <v>0</v>
      </c>
      <c r="BD41" s="162">
        <f>SUM(BD38:BD40)</f>
        <v>0</v>
      </c>
      <c r="BE41" s="162">
        <f>SUM(BE38:BE40)</f>
        <v>0</v>
      </c>
    </row>
    <row r="42" spans="1:15" ht="12.75">
      <c r="A42" s="143" t="s">
        <v>65</v>
      </c>
      <c r="B42" s="144" t="s">
        <v>128</v>
      </c>
      <c r="C42" s="145" t="s">
        <v>129</v>
      </c>
      <c r="D42" s="146"/>
      <c r="E42" s="147"/>
      <c r="F42" s="147"/>
      <c r="G42" s="148"/>
      <c r="H42" s="149"/>
      <c r="I42" s="149"/>
      <c r="O42" s="150">
        <v>1</v>
      </c>
    </row>
    <row r="43" spans="1:104" ht="22.5">
      <c r="A43" s="151">
        <v>26</v>
      </c>
      <c r="B43" s="152" t="s">
        <v>130</v>
      </c>
      <c r="C43" s="153" t="s">
        <v>131</v>
      </c>
      <c r="D43" s="154" t="s">
        <v>132</v>
      </c>
      <c r="E43" s="155">
        <v>10</v>
      </c>
      <c r="F43" s="155">
        <v>0</v>
      </c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26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104" ht="22.5">
      <c r="A44" s="151">
        <v>27</v>
      </c>
      <c r="B44" s="152" t="s">
        <v>133</v>
      </c>
      <c r="C44" s="153" t="s">
        <v>134</v>
      </c>
      <c r="D44" s="154" t="s">
        <v>132</v>
      </c>
      <c r="E44" s="155">
        <v>190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27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104" ht="12.75">
      <c r="A45" s="151">
        <v>28</v>
      </c>
      <c r="B45" s="152" t="s">
        <v>135</v>
      </c>
      <c r="C45" s="153" t="s">
        <v>136</v>
      </c>
      <c r="D45" s="154" t="s">
        <v>132</v>
      </c>
      <c r="E45" s="155">
        <v>10</v>
      </c>
      <c r="F45" s="155">
        <v>0</v>
      </c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28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104" ht="12.75">
      <c r="A46" s="151">
        <v>29</v>
      </c>
      <c r="B46" s="152" t="s">
        <v>137</v>
      </c>
      <c r="C46" s="153" t="s">
        <v>138</v>
      </c>
      <c r="D46" s="154" t="s">
        <v>132</v>
      </c>
      <c r="E46" s="155">
        <v>10</v>
      </c>
      <c r="F46" s="155">
        <v>0</v>
      </c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29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104" ht="22.5">
      <c r="A47" s="151">
        <v>30</v>
      </c>
      <c r="B47" s="152" t="s">
        <v>139</v>
      </c>
      <c r="C47" s="153" t="s">
        <v>140</v>
      </c>
      <c r="D47" s="154" t="s">
        <v>132</v>
      </c>
      <c r="E47" s="155">
        <v>20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30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57" ht="12.75">
      <c r="A48" s="157"/>
      <c r="B48" s="158" t="s">
        <v>66</v>
      </c>
      <c r="C48" s="159" t="str">
        <f>CONCATENATE(B42," ",C42)</f>
        <v>96 Bourání konstrukcí</v>
      </c>
      <c r="D48" s="157"/>
      <c r="E48" s="160"/>
      <c r="F48" s="160"/>
      <c r="G48" s="161">
        <f>SUM(G42:G47)</f>
        <v>0</v>
      </c>
      <c r="O48" s="150">
        <v>4</v>
      </c>
      <c r="BA48" s="162">
        <f>SUM(BA42:BA47)</f>
        <v>0</v>
      </c>
      <c r="BB48" s="162">
        <f>SUM(BB42:BB47)</f>
        <v>0</v>
      </c>
      <c r="BC48" s="162">
        <f>SUM(BC42:BC47)</f>
        <v>0</v>
      </c>
      <c r="BD48" s="162">
        <f>SUM(BD42:BD47)</f>
        <v>0</v>
      </c>
      <c r="BE48" s="162">
        <f>SUM(BE42:BE47)</f>
        <v>0</v>
      </c>
    </row>
    <row r="49" spans="1:15" ht="12.75">
      <c r="A49" s="143" t="s">
        <v>65</v>
      </c>
      <c r="B49" s="144" t="s">
        <v>141</v>
      </c>
      <c r="C49" s="145" t="s">
        <v>142</v>
      </c>
      <c r="D49" s="146"/>
      <c r="E49" s="147"/>
      <c r="F49" s="147"/>
      <c r="G49" s="148"/>
      <c r="H49" s="149"/>
      <c r="I49" s="149"/>
      <c r="O49" s="150">
        <v>1</v>
      </c>
    </row>
    <row r="50" spans="1:104" ht="12.75">
      <c r="A50" s="151">
        <v>31</v>
      </c>
      <c r="B50" s="152" t="s">
        <v>143</v>
      </c>
      <c r="C50" s="153" t="s">
        <v>144</v>
      </c>
      <c r="D50" s="154" t="s">
        <v>132</v>
      </c>
      <c r="E50" s="155">
        <v>21.5</v>
      </c>
      <c r="F50" s="155">
        <v>0</v>
      </c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31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57" ht="12.75">
      <c r="A51" s="157"/>
      <c r="B51" s="158" t="s">
        <v>66</v>
      </c>
      <c r="C51" s="159" t="str">
        <f>CONCATENATE(B49," ",C49)</f>
        <v>99 Staveništní přesun hmot</v>
      </c>
      <c r="D51" s="157"/>
      <c r="E51" s="160"/>
      <c r="F51" s="160"/>
      <c r="G51" s="161">
        <f>SUM(G49:G50)</f>
        <v>0</v>
      </c>
      <c r="O51" s="150">
        <v>4</v>
      </c>
      <c r="BA51" s="162">
        <f>SUM(BA49:BA50)</f>
        <v>0</v>
      </c>
      <c r="BB51" s="162">
        <f>SUM(BB49:BB50)</f>
        <v>0</v>
      </c>
      <c r="BC51" s="162">
        <f>SUM(BC49:BC50)</f>
        <v>0</v>
      </c>
      <c r="BD51" s="162">
        <f>SUM(BD49:BD50)</f>
        <v>0</v>
      </c>
      <c r="BE51" s="162">
        <f>SUM(BE49:BE50)</f>
        <v>0</v>
      </c>
    </row>
    <row r="52" spans="1:15" ht="12.75">
      <c r="A52" s="143" t="s">
        <v>65</v>
      </c>
      <c r="B52" s="144" t="s">
        <v>145</v>
      </c>
      <c r="C52" s="145" t="s">
        <v>146</v>
      </c>
      <c r="D52" s="146"/>
      <c r="E52" s="147"/>
      <c r="F52" s="147"/>
      <c r="G52" s="148"/>
      <c r="H52" s="149"/>
      <c r="I52" s="149"/>
      <c r="O52" s="150">
        <v>1</v>
      </c>
    </row>
    <row r="53" spans="1:104" ht="22.5">
      <c r="A53" s="151">
        <v>32</v>
      </c>
      <c r="B53" s="152" t="s">
        <v>147</v>
      </c>
      <c r="C53" s="153" t="s">
        <v>148</v>
      </c>
      <c r="D53" s="154" t="s">
        <v>73</v>
      </c>
      <c r="E53" s="155">
        <v>128</v>
      </c>
      <c r="F53" s="155">
        <v>0</v>
      </c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32</v>
      </c>
      <c r="AZ53" s="123">
        <v>2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0.004</v>
      </c>
    </row>
    <row r="54" spans="1:104" ht="22.5">
      <c r="A54" s="151">
        <v>33</v>
      </c>
      <c r="B54" s="152" t="s">
        <v>149</v>
      </c>
      <c r="C54" s="153" t="s">
        <v>150</v>
      </c>
      <c r="D54" s="154" t="s">
        <v>73</v>
      </c>
      <c r="E54" s="155">
        <v>128</v>
      </c>
      <c r="F54" s="155">
        <v>0</v>
      </c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33</v>
      </c>
      <c r="AZ54" s="123">
        <v>2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0.00015</v>
      </c>
    </row>
    <row r="55" spans="1:57" ht="12.75">
      <c r="A55" s="157"/>
      <c r="B55" s="158" t="s">
        <v>66</v>
      </c>
      <c r="C55" s="159" t="str">
        <f>CONCATENATE(B52," ",C52)</f>
        <v>711 Izolace proti vodě</v>
      </c>
      <c r="D55" s="157"/>
      <c r="E55" s="160"/>
      <c r="F55" s="160"/>
      <c r="G55" s="161">
        <f>SUM(G52:G54)</f>
        <v>0</v>
      </c>
      <c r="O55" s="150">
        <v>4</v>
      </c>
      <c r="BA55" s="162">
        <f>SUM(BA52:BA54)</f>
        <v>0</v>
      </c>
      <c r="BB55" s="162">
        <f>SUM(BB52:BB54)</f>
        <v>0</v>
      </c>
      <c r="BC55" s="162">
        <f>SUM(BC52:BC54)</f>
        <v>0</v>
      </c>
      <c r="BD55" s="162">
        <f>SUM(BD52:BD54)</f>
        <v>0</v>
      </c>
      <c r="BE55" s="162">
        <f>SUM(BE52:BE54)</f>
        <v>0</v>
      </c>
    </row>
    <row r="56" spans="1:15" ht="12.75">
      <c r="A56" s="143" t="s">
        <v>65</v>
      </c>
      <c r="B56" s="144" t="s">
        <v>151</v>
      </c>
      <c r="C56" s="145" t="s">
        <v>152</v>
      </c>
      <c r="D56" s="146"/>
      <c r="E56" s="147"/>
      <c r="F56" s="147"/>
      <c r="G56" s="148"/>
      <c r="H56" s="149"/>
      <c r="I56" s="149"/>
      <c r="O56" s="150">
        <v>1</v>
      </c>
    </row>
    <row r="57" spans="1:104" ht="22.5">
      <c r="A57" s="151">
        <v>34</v>
      </c>
      <c r="B57" s="152" t="s">
        <v>153</v>
      </c>
      <c r="C57" s="153" t="s">
        <v>154</v>
      </c>
      <c r="D57" s="154" t="s">
        <v>96</v>
      </c>
      <c r="E57" s="155">
        <v>100</v>
      </c>
      <c r="F57" s="155">
        <v>0</v>
      </c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34</v>
      </c>
      <c r="AZ57" s="123">
        <v>2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</v>
      </c>
    </row>
    <row r="58" spans="1:104" ht="22.5">
      <c r="A58" s="151">
        <v>35</v>
      </c>
      <c r="B58" s="152" t="s">
        <v>155</v>
      </c>
      <c r="C58" s="153" t="s">
        <v>156</v>
      </c>
      <c r="D58" s="154" t="s">
        <v>96</v>
      </c>
      <c r="E58" s="155">
        <v>150</v>
      </c>
      <c r="F58" s="155">
        <v>0</v>
      </c>
      <c r="G58" s="156">
        <f>E58*F58</f>
        <v>0</v>
      </c>
      <c r="O58" s="150">
        <v>2</v>
      </c>
      <c r="AA58" s="123">
        <v>12</v>
      </c>
      <c r="AB58" s="123">
        <v>0</v>
      </c>
      <c r="AC58" s="123">
        <v>35</v>
      </c>
      <c r="AZ58" s="123">
        <v>2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0.00105</v>
      </c>
    </row>
    <row r="59" spans="1:104" ht="22.5">
      <c r="A59" s="151">
        <v>36</v>
      </c>
      <c r="B59" s="152" t="s">
        <v>157</v>
      </c>
      <c r="C59" s="153" t="s">
        <v>158</v>
      </c>
      <c r="D59" s="154" t="s">
        <v>73</v>
      </c>
      <c r="E59" s="155">
        <v>2.25</v>
      </c>
      <c r="F59" s="155">
        <v>0</v>
      </c>
      <c r="G59" s="156">
        <f>E59*F59</f>
        <v>0</v>
      </c>
      <c r="O59" s="150">
        <v>2</v>
      </c>
      <c r="AA59" s="123">
        <v>12</v>
      </c>
      <c r="AB59" s="123">
        <v>0</v>
      </c>
      <c r="AC59" s="123">
        <v>36</v>
      </c>
      <c r="AZ59" s="123">
        <v>2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0.04608</v>
      </c>
    </row>
    <row r="60" spans="1:57" ht="12.75">
      <c r="A60" s="157"/>
      <c r="B60" s="158" t="s">
        <v>66</v>
      </c>
      <c r="C60" s="159" t="str">
        <f>CONCATENATE(B56," ",C56)</f>
        <v>767 Konstrukce zámečnické</v>
      </c>
      <c r="D60" s="157"/>
      <c r="E60" s="160"/>
      <c r="F60" s="160"/>
      <c r="G60" s="161">
        <f>SUM(G56:G59)</f>
        <v>0</v>
      </c>
      <c r="O60" s="150">
        <v>4</v>
      </c>
      <c r="BA60" s="162">
        <f>SUM(BA56:BA59)</f>
        <v>0</v>
      </c>
      <c r="BB60" s="162">
        <f>SUM(BB56:BB59)</f>
        <v>0</v>
      </c>
      <c r="BC60" s="162">
        <f>SUM(BC56:BC59)</f>
        <v>0</v>
      </c>
      <c r="BD60" s="162">
        <f>SUM(BD56:BD59)</f>
        <v>0</v>
      </c>
      <c r="BE60" s="162">
        <f>SUM(BE56:BE59)</f>
        <v>0</v>
      </c>
    </row>
    <row r="61" spans="1:15" ht="12.75">
      <c r="A61" s="143" t="s">
        <v>65</v>
      </c>
      <c r="B61" s="144" t="s">
        <v>159</v>
      </c>
      <c r="C61" s="145" t="s">
        <v>160</v>
      </c>
      <c r="D61" s="146"/>
      <c r="E61" s="147"/>
      <c r="F61" s="147"/>
      <c r="G61" s="148"/>
      <c r="H61" s="149"/>
      <c r="I61" s="149"/>
      <c r="O61" s="150">
        <v>1</v>
      </c>
    </row>
    <row r="62" spans="1:104" ht="22.5">
      <c r="A62" s="151">
        <v>37</v>
      </c>
      <c r="B62" s="152" t="s">
        <v>161</v>
      </c>
      <c r="C62" s="153" t="s">
        <v>162</v>
      </c>
      <c r="D62" s="154" t="s">
        <v>73</v>
      </c>
      <c r="E62" s="155">
        <v>20</v>
      </c>
      <c r="F62" s="155">
        <v>0</v>
      </c>
      <c r="G62" s="156">
        <f>E62*F62</f>
        <v>0</v>
      </c>
      <c r="O62" s="150">
        <v>2</v>
      </c>
      <c r="AA62" s="123">
        <v>12</v>
      </c>
      <c r="AB62" s="123">
        <v>0</v>
      </c>
      <c r="AC62" s="123">
        <v>37</v>
      </c>
      <c r="AZ62" s="123">
        <v>2</v>
      </c>
      <c r="BA62" s="123">
        <f>IF(AZ62=1,G62,0)</f>
        <v>0</v>
      </c>
      <c r="BB62" s="123">
        <f>IF(AZ62=2,G62,0)</f>
        <v>0</v>
      </c>
      <c r="BC62" s="123">
        <f>IF(AZ62=3,G62,0)</f>
        <v>0</v>
      </c>
      <c r="BD62" s="123">
        <f>IF(AZ62=4,G62,0)</f>
        <v>0</v>
      </c>
      <c r="BE62" s="123">
        <f>IF(AZ62=5,G62,0)</f>
        <v>0</v>
      </c>
      <c r="CZ62" s="123">
        <v>0</v>
      </c>
    </row>
    <row r="63" spans="1:104" ht="22.5">
      <c r="A63" s="151">
        <v>38</v>
      </c>
      <c r="B63" s="152" t="s">
        <v>163</v>
      </c>
      <c r="C63" s="153" t="s">
        <v>164</v>
      </c>
      <c r="D63" s="154" t="s">
        <v>73</v>
      </c>
      <c r="E63" s="155">
        <v>20</v>
      </c>
      <c r="F63" s="155">
        <v>0</v>
      </c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38</v>
      </c>
      <c r="AZ63" s="123">
        <v>2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0.00023</v>
      </c>
    </row>
    <row r="64" spans="1:104" ht="12.75">
      <c r="A64" s="151">
        <v>39</v>
      </c>
      <c r="B64" s="152" t="s">
        <v>165</v>
      </c>
      <c r="C64" s="153" t="s">
        <v>166</v>
      </c>
      <c r="D64" s="154" t="s">
        <v>73</v>
      </c>
      <c r="E64" s="155">
        <v>20</v>
      </c>
      <c r="F64" s="155">
        <v>0</v>
      </c>
      <c r="G64" s="156">
        <f>E64*F64</f>
        <v>0</v>
      </c>
      <c r="O64" s="150">
        <v>2</v>
      </c>
      <c r="AA64" s="123">
        <v>12</v>
      </c>
      <c r="AB64" s="123">
        <v>0</v>
      </c>
      <c r="AC64" s="123">
        <v>39</v>
      </c>
      <c r="AZ64" s="123">
        <v>2</v>
      </c>
      <c r="BA64" s="123">
        <f>IF(AZ64=1,G64,0)</f>
        <v>0</v>
      </c>
      <c r="BB64" s="123">
        <f>IF(AZ64=2,G64,0)</f>
        <v>0</v>
      </c>
      <c r="BC64" s="123">
        <f>IF(AZ64=3,G64,0)</f>
        <v>0</v>
      </c>
      <c r="BD64" s="123">
        <f>IF(AZ64=4,G64,0)</f>
        <v>0</v>
      </c>
      <c r="BE64" s="123">
        <f>IF(AZ64=5,G64,0)</f>
        <v>0</v>
      </c>
      <c r="CZ64" s="123">
        <v>7E-05</v>
      </c>
    </row>
    <row r="65" spans="1:104" ht="12.75">
      <c r="A65" s="151">
        <v>40</v>
      </c>
      <c r="B65" s="152" t="s">
        <v>167</v>
      </c>
      <c r="C65" s="153" t="s">
        <v>168</v>
      </c>
      <c r="D65" s="154" t="s">
        <v>73</v>
      </c>
      <c r="E65" s="155">
        <v>20</v>
      </c>
      <c r="F65" s="155">
        <v>0</v>
      </c>
      <c r="G65" s="156">
        <f>E65*F65</f>
        <v>0</v>
      </c>
      <c r="O65" s="150">
        <v>2</v>
      </c>
      <c r="AA65" s="123">
        <v>12</v>
      </c>
      <c r="AB65" s="123">
        <v>0</v>
      </c>
      <c r="AC65" s="123">
        <v>40</v>
      </c>
      <c r="AZ65" s="123">
        <v>2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</v>
      </c>
    </row>
    <row r="66" spans="1:104" ht="12.75">
      <c r="A66" s="151">
        <v>41</v>
      </c>
      <c r="B66" s="152" t="s">
        <v>169</v>
      </c>
      <c r="C66" s="153" t="s">
        <v>170</v>
      </c>
      <c r="D66" s="154" t="s">
        <v>73</v>
      </c>
      <c r="E66" s="155">
        <v>15</v>
      </c>
      <c r="F66" s="155">
        <v>0</v>
      </c>
      <c r="G66" s="156">
        <f>E66*F66</f>
        <v>0</v>
      </c>
      <c r="O66" s="150">
        <v>2</v>
      </c>
      <c r="AA66" s="123">
        <v>12</v>
      </c>
      <c r="AB66" s="123">
        <v>0</v>
      </c>
      <c r="AC66" s="123">
        <v>41</v>
      </c>
      <c r="AZ66" s="123">
        <v>2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0.00035</v>
      </c>
    </row>
    <row r="67" spans="1:57" ht="12.75">
      <c r="A67" s="157"/>
      <c r="B67" s="158" t="s">
        <v>66</v>
      </c>
      <c r="C67" s="159" t="str">
        <f>CONCATENATE(B61," ",C61)</f>
        <v>783 Nátěry</v>
      </c>
      <c r="D67" s="157"/>
      <c r="E67" s="160"/>
      <c r="F67" s="160"/>
      <c r="G67" s="161">
        <f>SUM(G61:G66)</f>
        <v>0</v>
      </c>
      <c r="O67" s="150">
        <v>4</v>
      </c>
      <c r="BA67" s="162">
        <f>SUM(BA61:BA66)</f>
        <v>0</v>
      </c>
      <c r="BB67" s="162">
        <f>SUM(BB61:BB66)</f>
        <v>0</v>
      </c>
      <c r="BC67" s="162">
        <f>SUM(BC61:BC66)</f>
        <v>0</v>
      </c>
      <c r="BD67" s="162">
        <f>SUM(BD61:BD66)</f>
        <v>0</v>
      </c>
      <c r="BE67" s="162">
        <f>SUM(BE61:BE66)</f>
        <v>0</v>
      </c>
    </row>
    <row r="68" spans="1:15" ht="12.75">
      <c r="A68" s="143" t="s">
        <v>65</v>
      </c>
      <c r="B68" s="144" t="s">
        <v>171</v>
      </c>
      <c r="C68" s="145" t="s">
        <v>172</v>
      </c>
      <c r="D68" s="146"/>
      <c r="E68" s="147"/>
      <c r="F68" s="147"/>
      <c r="G68" s="148"/>
      <c r="H68" s="149"/>
      <c r="I68" s="149"/>
      <c r="O68" s="150">
        <v>1</v>
      </c>
    </row>
    <row r="69" spans="1:104" ht="22.5">
      <c r="A69" s="151">
        <v>42</v>
      </c>
      <c r="B69" s="152" t="s">
        <v>173</v>
      </c>
      <c r="C69" s="153" t="s">
        <v>174</v>
      </c>
      <c r="D69" s="154" t="s">
        <v>175</v>
      </c>
      <c r="E69" s="155">
        <v>1</v>
      </c>
      <c r="F69" s="155">
        <v>0</v>
      </c>
      <c r="G69" s="156">
        <f>E69*F69</f>
        <v>0</v>
      </c>
      <c r="O69" s="150">
        <v>2</v>
      </c>
      <c r="AA69" s="123">
        <v>12</v>
      </c>
      <c r="AB69" s="123">
        <v>0</v>
      </c>
      <c r="AC69" s="123">
        <v>42</v>
      </c>
      <c r="AZ69" s="123">
        <v>4</v>
      </c>
      <c r="BA69" s="123">
        <f>IF(AZ69=1,G69,0)</f>
        <v>0</v>
      </c>
      <c r="BB69" s="123">
        <f>IF(AZ69=2,G69,0)</f>
        <v>0</v>
      </c>
      <c r="BC69" s="123">
        <f>IF(AZ69=3,G69,0)</f>
        <v>0</v>
      </c>
      <c r="BD69" s="123">
        <f>IF(AZ69=4,G69,0)</f>
        <v>0</v>
      </c>
      <c r="BE69" s="123">
        <f>IF(AZ69=5,G69,0)</f>
        <v>0</v>
      </c>
      <c r="CZ69" s="123">
        <v>0</v>
      </c>
    </row>
    <row r="70" spans="1:57" ht="12.75">
      <c r="A70" s="157"/>
      <c r="B70" s="158" t="s">
        <v>66</v>
      </c>
      <c r="C70" s="159" t="str">
        <f>CONCATENATE(B68," ",C68)</f>
        <v>M21 Elektromontáže</v>
      </c>
      <c r="D70" s="157"/>
      <c r="E70" s="160"/>
      <c r="F70" s="160"/>
      <c r="G70" s="161">
        <f>SUM(G68:G69)</f>
        <v>0</v>
      </c>
      <c r="O70" s="150">
        <v>4</v>
      </c>
      <c r="BA70" s="162">
        <f>SUM(BA68:BA69)</f>
        <v>0</v>
      </c>
      <c r="BB70" s="162">
        <f>SUM(BB68:BB69)</f>
        <v>0</v>
      </c>
      <c r="BC70" s="162">
        <f>SUM(BC68:BC69)</f>
        <v>0</v>
      </c>
      <c r="BD70" s="162">
        <f>SUM(BD68:BD69)</f>
        <v>0</v>
      </c>
      <c r="BE70" s="162">
        <f>SUM(BE68:BE69)</f>
        <v>0</v>
      </c>
    </row>
    <row r="71" spans="1:7" ht="12.75">
      <c r="A71" s="124"/>
      <c r="B71" s="124"/>
      <c r="C71" s="124"/>
      <c r="D71" s="124"/>
      <c r="E71" s="124"/>
      <c r="F71" s="124"/>
      <c r="G71" s="124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spans="1:7" ht="12.75">
      <c r="A94" s="163"/>
      <c r="B94" s="163"/>
      <c r="C94" s="163"/>
      <c r="D94" s="163"/>
      <c r="E94" s="163"/>
      <c r="F94" s="163"/>
      <c r="G94" s="163"/>
    </row>
    <row r="95" spans="1:7" ht="12.75">
      <c r="A95" s="163"/>
      <c r="B95" s="163"/>
      <c r="C95" s="163"/>
      <c r="D95" s="163"/>
      <c r="E95" s="163"/>
      <c r="F95" s="163"/>
      <c r="G95" s="163"/>
    </row>
    <row r="96" spans="1:7" ht="12.75">
      <c r="A96" s="163"/>
      <c r="B96" s="163"/>
      <c r="C96" s="163"/>
      <c r="D96" s="163"/>
      <c r="E96" s="163"/>
      <c r="F96" s="163"/>
      <c r="G96" s="163"/>
    </row>
    <row r="97" spans="1:7" ht="12.75">
      <c r="A97" s="163"/>
      <c r="B97" s="163"/>
      <c r="C97" s="163"/>
      <c r="D97" s="163"/>
      <c r="E97" s="163"/>
      <c r="F97" s="163"/>
      <c r="G97" s="16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spans="1:2" ht="12.75">
      <c r="A129" s="164"/>
      <c r="B129" s="164"/>
    </row>
    <row r="130" spans="1:7" ht="12.75">
      <c r="A130" s="163"/>
      <c r="B130" s="163"/>
      <c r="C130" s="166"/>
      <c r="D130" s="166"/>
      <c r="E130" s="167"/>
      <c r="F130" s="166"/>
      <c r="G130" s="168"/>
    </row>
    <row r="131" spans="1:7" ht="12.75">
      <c r="A131" s="169"/>
      <c r="B131" s="169"/>
      <c r="C131" s="163"/>
      <c r="D131" s="163"/>
      <c r="E131" s="170"/>
      <c r="F131" s="163"/>
      <c r="G131" s="163"/>
    </row>
    <row r="132" spans="1:7" ht="12.75">
      <c r="A132" s="163"/>
      <c r="B132" s="163"/>
      <c r="C132" s="163"/>
      <c r="D132" s="163"/>
      <c r="E132" s="170"/>
      <c r="F132" s="163"/>
      <c r="G132" s="163"/>
    </row>
    <row r="133" spans="1:7" ht="12.75">
      <c r="A133" s="163"/>
      <c r="B133" s="163"/>
      <c r="C133" s="163"/>
      <c r="D133" s="163"/>
      <c r="E133" s="170"/>
      <c r="F133" s="163"/>
      <c r="G133" s="163"/>
    </row>
    <row r="134" spans="1:7" ht="12.75">
      <c r="A134" s="163"/>
      <c r="B134" s="163"/>
      <c r="C134" s="163"/>
      <c r="D134" s="163"/>
      <c r="E134" s="170"/>
      <c r="F134" s="163"/>
      <c r="G134" s="163"/>
    </row>
    <row r="135" spans="1:7" ht="12.75">
      <c r="A135" s="163"/>
      <c r="B135" s="163"/>
      <c r="C135" s="163"/>
      <c r="D135" s="163"/>
      <c r="E135" s="170"/>
      <c r="F135" s="163"/>
      <c r="G135" s="163"/>
    </row>
    <row r="136" spans="1:7" ht="12.75">
      <c r="A136" s="163"/>
      <c r="B136" s="163"/>
      <c r="C136" s="163"/>
      <c r="D136" s="163"/>
      <c r="E136" s="170"/>
      <c r="F136" s="163"/>
      <c r="G136" s="163"/>
    </row>
    <row r="137" spans="1:7" ht="12.75">
      <c r="A137" s="163"/>
      <c r="B137" s="163"/>
      <c r="C137" s="163"/>
      <c r="D137" s="163"/>
      <c r="E137" s="170"/>
      <c r="F137" s="163"/>
      <c r="G137" s="163"/>
    </row>
    <row r="138" spans="1:7" ht="12.75">
      <c r="A138" s="163"/>
      <c r="B138" s="163"/>
      <c r="C138" s="163"/>
      <c r="D138" s="163"/>
      <c r="E138" s="170"/>
      <c r="F138" s="163"/>
      <c r="G138" s="163"/>
    </row>
    <row r="139" spans="1:7" ht="12.75">
      <c r="A139" s="163"/>
      <c r="B139" s="163"/>
      <c r="C139" s="163"/>
      <c r="D139" s="163"/>
      <c r="E139" s="170"/>
      <c r="F139" s="163"/>
      <c r="G139" s="163"/>
    </row>
    <row r="140" spans="1:7" ht="12.75">
      <c r="A140" s="163"/>
      <c r="B140" s="163"/>
      <c r="C140" s="163"/>
      <c r="D140" s="163"/>
      <c r="E140" s="170"/>
      <c r="F140" s="163"/>
      <c r="G140" s="163"/>
    </row>
    <row r="141" spans="1:7" ht="12.75">
      <c r="A141" s="163"/>
      <c r="B141" s="163"/>
      <c r="C141" s="163"/>
      <c r="D141" s="163"/>
      <c r="E141" s="170"/>
      <c r="F141" s="163"/>
      <c r="G141" s="163"/>
    </row>
    <row r="142" spans="1:7" ht="12.75">
      <c r="A142" s="163"/>
      <c r="B142" s="163"/>
      <c r="C142" s="163"/>
      <c r="D142" s="163"/>
      <c r="E142" s="170"/>
      <c r="F142" s="163"/>
      <c r="G142" s="163"/>
    </row>
    <row r="143" spans="1:7" ht="12.75">
      <c r="A143" s="163"/>
      <c r="B143" s="163"/>
      <c r="C143" s="163"/>
      <c r="D143" s="163"/>
      <c r="E143" s="170"/>
      <c r="F143" s="163"/>
      <c r="G143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KOZLOVSKÝ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Radka Váňová</cp:lastModifiedBy>
  <dcterms:created xsi:type="dcterms:W3CDTF">2017-01-16T09:08:31Z</dcterms:created>
  <dcterms:modified xsi:type="dcterms:W3CDTF">2017-01-16T09:25:32Z</dcterms:modified>
  <cp:category/>
  <cp:version/>
  <cp:contentType/>
  <cp:contentStatus/>
</cp:coreProperties>
</file>