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9040" windowHeight="16440" tabRatio="787" activeTab="3"/>
  </bookViews>
  <sheets>
    <sheet name="Souhrn" sheetId="21" r:id="rId1"/>
    <sheet name="VON" sheetId="20" r:id="rId2"/>
    <sheet name="SO_01" sheetId="6" r:id="rId3"/>
    <sheet name="SO_101" sheetId="23" r:id="rId4"/>
    <sheet name="SO_102" sheetId="33" r:id="rId5"/>
    <sheet name="SO_301" sheetId="27" r:id="rId6"/>
    <sheet name="SO_302" sheetId="28" r:id="rId7"/>
    <sheet name="SO_303" sheetId="30" r:id="rId8"/>
    <sheet name="SO_501" sheetId="29" r:id="rId9"/>
    <sheet name="SO_401" sheetId="24" r:id="rId10"/>
    <sheet name="SO_402" sheetId="31" r:id="rId11"/>
    <sheet name="SO_403" sheetId="32" r:id="rId12"/>
    <sheet name="SO_404" sheetId="34" r:id="rId13"/>
    <sheet name="SO_701" sheetId="26" r:id="rId14"/>
    <sheet name="SO_801" sheetId="2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ENA__" localSheetId="12">#REF!</definedName>
    <definedName name="__CENA__" localSheetId="0">#REF!</definedName>
    <definedName name="__CENA__">#REF!</definedName>
    <definedName name="__MAIN__" localSheetId="12">#REF!</definedName>
    <definedName name="__MAIN__" localSheetId="0">#REF!</definedName>
    <definedName name="__MAIN__">#REF!</definedName>
    <definedName name="__MAIN2__" localSheetId="3">#REF!</definedName>
    <definedName name="__MAIN2__" localSheetId="4">#REF!</definedName>
    <definedName name="__MAIN2__" localSheetId="5">#REF!</definedName>
    <definedName name="__MAIN2__" localSheetId="6">#REF!</definedName>
    <definedName name="__MAIN2__" localSheetId="7">#REF!</definedName>
    <definedName name="__MAIN2__" localSheetId="9">#REF!</definedName>
    <definedName name="__MAIN2__" localSheetId="10">#REF!</definedName>
    <definedName name="__MAIN2__" localSheetId="11">#REF!</definedName>
    <definedName name="__MAIN2__" localSheetId="12">#REF!</definedName>
    <definedName name="__MAIN2__" localSheetId="8">#REF!</definedName>
    <definedName name="__MAIN2__" localSheetId="13">#REF!</definedName>
    <definedName name="__MAIN2__" localSheetId="14">#REF!</definedName>
    <definedName name="__MAIN2__" localSheetId="0">#REF!</definedName>
    <definedName name="__MAIN2__">#REF!</definedName>
    <definedName name="__MAIN3__" localSheetId="12">#REF!</definedName>
    <definedName name="__MAIN3__" localSheetId="0">#REF!</definedName>
    <definedName name="__MAIN3__">#REF!</definedName>
    <definedName name="__SAZBA__" localSheetId="3">#REF!</definedName>
    <definedName name="__SAZBA__" localSheetId="4">#REF!</definedName>
    <definedName name="__SAZBA__" localSheetId="5">#REF!</definedName>
    <definedName name="__SAZBA__" localSheetId="6">#REF!</definedName>
    <definedName name="__SAZBA__" localSheetId="7">#REF!</definedName>
    <definedName name="__SAZBA__" localSheetId="9">#REF!</definedName>
    <definedName name="__SAZBA__" localSheetId="10">#REF!</definedName>
    <definedName name="__SAZBA__" localSheetId="11">#REF!</definedName>
    <definedName name="__SAZBA__" localSheetId="12">#REF!</definedName>
    <definedName name="__SAZBA__" localSheetId="8">#REF!</definedName>
    <definedName name="__SAZBA__" localSheetId="13">#REF!</definedName>
    <definedName name="__SAZBA__" localSheetId="14">#REF!</definedName>
    <definedName name="__SAZBA__" localSheetId="0">#REF!</definedName>
    <definedName name="__SAZBA__">#REF!</definedName>
    <definedName name="__T0__" localSheetId="12">#REF!</definedName>
    <definedName name="__T0__" localSheetId="0">#REF!</definedName>
    <definedName name="__T0__">#REF!</definedName>
    <definedName name="__T1__" localSheetId="12">#REF!</definedName>
    <definedName name="__T1__" localSheetId="0">#REF!</definedName>
    <definedName name="__T1__">#REF!</definedName>
    <definedName name="__T2__" localSheetId="12">#REF!</definedName>
    <definedName name="__T2__" localSheetId="0">#REF!</definedName>
    <definedName name="__T2__">#REF!</definedName>
    <definedName name="__T3__" localSheetId="3">'[1]IO 100 - Areálové komunikace'!#REF!</definedName>
    <definedName name="__T3__" localSheetId="4">'[1]IO 100 - Areálové komunikace'!#REF!</definedName>
    <definedName name="__T3__" localSheetId="5">'[1]IO 100 - Areálové komunikace'!#REF!</definedName>
    <definedName name="__T3__" localSheetId="6">'[1]IO 100 - Areálové komunikace'!#REF!</definedName>
    <definedName name="__T3__" localSheetId="7">'[1]IO 100 - Areálové komunikace'!#REF!</definedName>
    <definedName name="__T3__" localSheetId="9">'[1]IO 100 - Areálové komunikace'!#REF!</definedName>
    <definedName name="__T3__" localSheetId="10">'[1]IO 100 - Areálové komunikace'!#REF!</definedName>
    <definedName name="__T3__" localSheetId="11">'[1]IO 100 - Areálové komunikace'!#REF!</definedName>
    <definedName name="__T3__" localSheetId="12">'[1]IO 100 - Areálové komunikace'!#REF!</definedName>
    <definedName name="__T3__" localSheetId="8">'[1]IO 100 - Areálové komunikace'!#REF!</definedName>
    <definedName name="__T3__" localSheetId="13">'[1]IO 100 - Areálové komunikace'!#REF!</definedName>
    <definedName name="__T3__" localSheetId="14">'[1]IO 100 - Areálové komunikace'!#REF!</definedName>
    <definedName name="__T3__" localSheetId="0">#REF!</definedName>
    <definedName name="__T3__">'[1]IO 100 - Areálové komunikace'!#REF!</definedName>
    <definedName name="__T4__" localSheetId="3">'[1]SO 01 - Objekt HZ'!#REF!</definedName>
    <definedName name="__T4__" localSheetId="4">'[1]SO 01 - Objekt HZ'!#REF!</definedName>
    <definedName name="__T4__" localSheetId="5">'[1]SO 01 - Objekt HZ'!#REF!</definedName>
    <definedName name="__T4__" localSheetId="6">'[1]SO 01 - Objekt HZ'!#REF!</definedName>
    <definedName name="__T4__" localSheetId="7">'[1]SO 01 - Objekt HZ'!#REF!</definedName>
    <definedName name="__T4__" localSheetId="9">'[1]SO 01 - Objekt HZ'!#REF!</definedName>
    <definedName name="__T4__" localSheetId="10">'[1]SO 01 - Objekt HZ'!#REF!</definedName>
    <definedName name="__T4__" localSheetId="11">'[1]SO 01 - Objekt HZ'!#REF!</definedName>
    <definedName name="__T4__" localSheetId="12">'[1]SO 01 - Objekt HZ'!#REF!</definedName>
    <definedName name="__T4__" localSheetId="8">'[1]SO 01 - Objekt HZ'!#REF!</definedName>
    <definedName name="__T4__" localSheetId="13">'[1]SO 01 - Objekt HZ'!#REF!</definedName>
    <definedName name="__T4__" localSheetId="14">'[1]SO 01 - Objekt HZ'!#REF!</definedName>
    <definedName name="__T4__">'[1]SO 01 - Objekt HZ'!#REF!</definedName>
    <definedName name="__TE0__" localSheetId="12">#REF!</definedName>
    <definedName name="__TE0__" localSheetId="0">#REF!</definedName>
    <definedName name="__TE0__">#REF!</definedName>
    <definedName name="__TE1__" localSheetId="3">[1]Titul!#REF!</definedName>
    <definedName name="__TE1__" localSheetId="4">[1]Titul!#REF!</definedName>
    <definedName name="__TE1__" localSheetId="5">[1]Titul!#REF!</definedName>
    <definedName name="__TE1__" localSheetId="6">[1]Titul!#REF!</definedName>
    <definedName name="__TE1__" localSheetId="7">[1]Titul!#REF!</definedName>
    <definedName name="__TE1__" localSheetId="9">[1]Titul!#REF!</definedName>
    <definedName name="__TE1__" localSheetId="10">[1]Titul!#REF!</definedName>
    <definedName name="__TE1__" localSheetId="11">[1]Titul!#REF!</definedName>
    <definedName name="__TE1__" localSheetId="12">[1]Titul!#REF!</definedName>
    <definedName name="__TE1__" localSheetId="8">[1]Titul!#REF!</definedName>
    <definedName name="__TE1__" localSheetId="13">[1]Titul!#REF!</definedName>
    <definedName name="__TE1__" localSheetId="14">[1]Titul!#REF!</definedName>
    <definedName name="__TE1__" localSheetId="0">#REF!</definedName>
    <definedName name="__TE1__">[1]Titul!#REF!</definedName>
    <definedName name="__TE2__" localSheetId="3">[1]Titul!#REF!</definedName>
    <definedName name="__TE2__" localSheetId="4">[1]Titul!#REF!</definedName>
    <definedName name="__TE2__" localSheetId="5">[1]Titul!#REF!</definedName>
    <definedName name="__TE2__" localSheetId="6">[1]Titul!#REF!</definedName>
    <definedName name="__TE2__" localSheetId="7">[1]Titul!#REF!</definedName>
    <definedName name="__TE2__" localSheetId="9">[1]Titul!#REF!</definedName>
    <definedName name="__TE2__" localSheetId="10">[1]Titul!#REF!</definedName>
    <definedName name="__TE2__" localSheetId="11">[1]Titul!#REF!</definedName>
    <definedName name="__TE2__" localSheetId="12">[1]Titul!#REF!</definedName>
    <definedName name="__TE2__" localSheetId="8">[1]Titul!#REF!</definedName>
    <definedName name="__TE2__" localSheetId="13">[1]Titul!#REF!</definedName>
    <definedName name="__TE2__" localSheetId="14">[1]Titul!#REF!</definedName>
    <definedName name="__TE2__" localSheetId="0">#REF!</definedName>
    <definedName name="__TE2__">[1]Titul!#REF!</definedName>
    <definedName name="__TE3__" localSheetId="3">#REF!</definedName>
    <definedName name="__TE3__" localSheetId="4">#REF!</definedName>
    <definedName name="__TE3__" localSheetId="5">#REF!</definedName>
    <definedName name="__TE3__" localSheetId="6">#REF!</definedName>
    <definedName name="__TE3__" localSheetId="7">#REF!</definedName>
    <definedName name="__TE3__" localSheetId="9">#REF!</definedName>
    <definedName name="__TE3__" localSheetId="10">#REF!</definedName>
    <definedName name="__TE3__" localSheetId="11">#REF!</definedName>
    <definedName name="__TE3__" localSheetId="12">#REF!</definedName>
    <definedName name="__TE3__" localSheetId="8">#REF!</definedName>
    <definedName name="__TE3__" localSheetId="13">#REF!</definedName>
    <definedName name="__TE3__" localSheetId="14">#REF!</definedName>
    <definedName name="__TE3__">#REF!</definedName>
    <definedName name="__TR0__" localSheetId="3">#REF!</definedName>
    <definedName name="__TR0__" localSheetId="4">#REF!</definedName>
    <definedName name="__TR0__" localSheetId="5">#REF!</definedName>
    <definedName name="__TR0__" localSheetId="6">#REF!</definedName>
    <definedName name="__TR0__" localSheetId="7">#REF!</definedName>
    <definedName name="__TR0__" localSheetId="9">#REF!</definedName>
    <definedName name="__TR0__" localSheetId="10">#REF!</definedName>
    <definedName name="__TR0__" localSheetId="11">#REF!</definedName>
    <definedName name="__TR0__" localSheetId="12">#REF!</definedName>
    <definedName name="__TR0__" localSheetId="8">#REF!</definedName>
    <definedName name="__TR0__" localSheetId="13">#REF!</definedName>
    <definedName name="__TR0__" localSheetId="14">#REF!</definedName>
    <definedName name="__TR0__" localSheetId="0">#REF!</definedName>
    <definedName name="__TR0__">#REF!</definedName>
    <definedName name="__TR1__" localSheetId="3">#REF!</definedName>
    <definedName name="__TR1__" localSheetId="4">#REF!</definedName>
    <definedName name="__TR1__" localSheetId="5">#REF!</definedName>
    <definedName name="__TR1__" localSheetId="6">#REF!</definedName>
    <definedName name="__TR1__" localSheetId="7">#REF!</definedName>
    <definedName name="__TR1__" localSheetId="9">#REF!</definedName>
    <definedName name="__TR1__" localSheetId="10">#REF!</definedName>
    <definedName name="__TR1__" localSheetId="11">#REF!</definedName>
    <definedName name="__TR1__" localSheetId="12">#REF!</definedName>
    <definedName name="__TR1__" localSheetId="8">#REF!</definedName>
    <definedName name="__TR1__" localSheetId="13">#REF!</definedName>
    <definedName name="__TR1__" localSheetId="14">#REF!</definedName>
    <definedName name="__TR1__" localSheetId="0">#REF!</definedName>
    <definedName name="__TR1__">#REF!</definedName>
    <definedName name="__TR2__" localSheetId="3">#REF!</definedName>
    <definedName name="__TR2__" localSheetId="4">#REF!</definedName>
    <definedName name="__TR2__" localSheetId="5">#REF!</definedName>
    <definedName name="__TR2__" localSheetId="6">#REF!</definedName>
    <definedName name="__TR2__" localSheetId="7">#REF!</definedName>
    <definedName name="__TR2__" localSheetId="9">#REF!</definedName>
    <definedName name="__TR2__" localSheetId="10">#REF!</definedName>
    <definedName name="__TR2__" localSheetId="11">#REF!</definedName>
    <definedName name="__TR2__" localSheetId="12">#REF!</definedName>
    <definedName name="__TR2__" localSheetId="8">#REF!</definedName>
    <definedName name="__TR2__" localSheetId="13">#REF!</definedName>
    <definedName name="__TR2__" localSheetId="14">#REF!</definedName>
    <definedName name="__TR2__" localSheetId="0">#REF!</definedName>
    <definedName name="__TR2__">#REF!</definedName>
    <definedName name="_1info" localSheetId="0">#REF!</definedName>
    <definedName name="_2info" localSheetId="12">#REF!</definedName>
    <definedName name="_2info">#REF!</definedName>
    <definedName name="_3_info_1" localSheetId="0">#REF!</definedName>
    <definedName name="_4_info_1" localSheetId="12">#REF!</definedName>
    <definedName name="_4_info_1">#REF!</definedName>
    <definedName name="_BPK1" localSheetId="3">#REF!</definedName>
    <definedName name="_BPK1" localSheetId="4">#REF!</definedName>
    <definedName name="_BPK1" localSheetId="5">#REF!</definedName>
    <definedName name="_BPK1" localSheetId="6">#REF!</definedName>
    <definedName name="_BPK1" localSheetId="7">#REF!</definedName>
    <definedName name="_BPK1" localSheetId="9">#REF!</definedName>
    <definedName name="_BPK1" localSheetId="10">#REF!</definedName>
    <definedName name="_BPK1" localSheetId="11">#REF!</definedName>
    <definedName name="_BPK1" localSheetId="12">#REF!</definedName>
    <definedName name="_BPK1" localSheetId="8">#REF!</definedName>
    <definedName name="_BPK1" localSheetId="13">#REF!</definedName>
    <definedName name="_BPK1" localSheetId="14">#REF!</definedName>
    <definedName name="_BPK1">#REF!</definedName>
    <definedName name="_BPK2" localSheetId="3">#REF!</definedName>
    <definedName name="_BPK2" localSheetId="4">#REF!</definedName>
    <definedName name="_BPK2" localSheetId="5">#REF!</definedName>
    <definedName name="_BPK2" localSheetId="6">#REF!</definedName>
    <definedName name="_BPK2" localSheetId="7">#REF!</definedName>
    <definedName name="_BPK2" localSheetId="9">#REF!</definedName>
    <definedName name="_BPK2" localSheetId="10">#REF!</definedName>
    <definedName name="_BPK2" localSheetId="11">#REF!</definedName>
    <definedName name="_BPK2" localSheetId="12">#REF!</definedName>
    <definedName name="_BPK2" localSheetId="8">#REF!</definedName>
    <definedName name="_BPK2" localSheetId="13">#REF!</definedName>
    <definedName name="_BPK2" localSheetId="14">#REF!</definedName>
    <definedName name="_BPK2">#REF!</definedName>
    <definedName name="_BPK3" localSheetId="3">#REF!</definedName>
    <definedName name="_BPK3" localSheetId="4">#REF!</definedName>
    <definedName name="_BPK3" localSheetId="5">#REF!</definedName>
    <definedName name="_BPK3" localSheetId="6">#REF!</definedName>
    <definedName name="_BPK3" localSheetId="7">#REF!</definedName>
    <definedName name="_BPK3" localSheetId="9">#REF!</definedName>
    <definedName name="_BPK3" localSheetId="10">#REF!</definedName>
    <definedName name="_BPK3" localSheetId="11">#REF!</definedName>
    <definedName name="_BPK3" localSheetId="12">#REF!</definedName>
    <definedName name="_BPK3" localSheetId="8">#REF!</definedName>
    <definedName name="_BPK3" localSheetId="13">#REF!</definedName>
    <definedName name="_BPK3" localSheetId="14">#REF!</definedName>
    <definedName name="_BPK3">#REF!</definedName>
    <definedName name="_info" localSheetId="12">#REF!</definedName>
    <definedName name="_info" localSheetId="0">#REF!</definedName>
    <definedName name="_info">#REF!</definedName>
    <definedName name="_T1" localSheetId="12">#REF!</definedName>
    <definedName name="_T1" localSheetId="0">#REF!</definedName>
    <definedName name="_T1">#REF!</definedName>
    <definedName name="a" localSheetId="3">'[2]SO 11.1A Výkaz výměr'!#REF!</definedName>
    <definedName name="a" localSheetId="4">'[2]SO 11.1A Výkaz výměr'!#REF!</definedName>
    <definedName name="a" localSheetId="5">'[2]SO 11.1A Výkaz výměr'!#REF!</definedName>
    <definedName name="a" localSheetId="6">'[2]SO 11.1A Výkaz výměr'!#REF!</definedName>
    <definedName name="a" localSheetId="7">'[2]SO 11.1A Výkaz výměr'!#REF!</definedName>
    <definedName name="a" localSheetId="9">'[2]SO 11.1A Výkaz výměr'!#REF!</definedName>
    <definedName name="a" localSheetId="10">'[2]SO 11.1A Výkaz výměr'!#REF!</definedName>
    <definedName name="a" localSheetId="11">'[2]SO 11.1A Výkaz výměr'!#REF!</definedName>
    <definedName name="a" localSheetId="12">'[2]SO 11.1A Výkaz výměr'!#REF!</definedName>
    <definedName name="a" localSheetId="8">'[2]SO 11.1A Výkaz výměr'!#REF!</definedName>
    <definedName name="a" localSheetId="13">'[2]SO 11.1A Výkaz výměr'!#REF!</definedName>
    <definedName name="a" localSheetId="14">'[2]SO 11.1A Výkaz výměr'!#REF!</definedName>
    <definedName name="a">'[2]SO 11.1A Výkaz výměr'!#REF!</definedName>
    <definedName name="AL_obvodový_plášť" localSheetId="3">'[2]SO 11.1A Výkaz výměr'!#REF!</definedName>
    <definedName name="AL_obvodový_plášť" localSheetId="4">'[2]SO 11.1A Výkaz výměr'!#REF!</definedName>
    <definedName name="AL_obvodový_plášť" localSheetId="5">'[2]SO 11.1A Výkaz výměr'!#REF!</definedName>
    <definedName name="AL_obvodový_plášť" localSheetId="6">'[2]SO 11.1A Výkaz výměr'!#REF!</definedName>
    <definedName name="AL_obvodový_plášť" localSheetId="7">'[2]SO 11.1A Výkaz výměr'!#REF!</definedName>
    <definedName name="AL_obvodový_plášť" localSheetId="9">'[2]SO 11.1A Výkaz výměr'!#REF!</definedName>
    <definedName name="AL_obvodový_plášť" localSheetId="10">'[2]SO 11.1A Výkaz výměr'!#REF!</definedName>
    <definedName name="AL_obvodový_plášť" localSheetId="11">'[2]SO 11.1A Výkaz výměr'!#REF!</definedName>
    <definedName name="AL_obvodový_plášť" localSheetId="12">'[2]SO 11.1A Výkaz výměr'!#REF!</definedName>
    <definedName name="AL_obvodový_plášť" localSheetId="8">'[2]SO 11.1A Výkaz výměr'!#REF!</definedName>
    <definedName name="AL_obvodový_plášť" localSheetId="13">'[2]SO 11.1A Výkaz výměr'!#REF!</definedName>
    <definedName name="AL_obvodový_plášť" localSheetId="14">'[2]SO 11.1A Výkaz výměr'!#REF!</definedName>
    <definedName name="AL_obvodový_plášť">'[2]SO 11.1A Výkaz výměr'!#REF!</definedName>
    <definedName name="ats" localSheetId="3">#REF!</definedName>
    <definedName name="ats" localSheetId="4">#REF!</definedName>
    <definedName name="ats" localSheetId="5">#REF!</definedName>
    <definedName name="ats" localSheetId="6">#REF!</definedName>
    <definedName name="ats" localSheetId="7">#REF!</definedName>
    <definedName name="ats" localSheetId="9">#REF!</definedName>
    <definedName name="ats" localSheetId="10">#REF!</definedName>
    <definedName name="ats" localSheetId="11">#REF!</definedName>
    <definedName name="ats" localSheetId="12">#REF!</definedName>
    <definedName name="ats" localSheetId="8">#REF!</definedName>
    <definedName name="ats" localSheetId="13">#REF!</definedName>
    <definedName name="ats" localSheetId="14">#REF!</definedName>
    <definedName name="ats" localSheetId="0">#REF!</definedName>
    <definedName name="ats">#REF!</definedName>
    <definedName name="b_10" localSheetId="3">#REF!</definedName>
    <definedName name="b_10" localSheetId="4">#REF!</definedName>
    <definedName name="b_10" localSheetId="5">#REF!</definedName>
    <definedName name="b_10" localSheetId="6">#REF!</definedName>
    <definedName name="b_10" localSheetId="7">#REF!</definedName>
    <definedName name="b_10" localSheetId="9">#REF!</definedName>
    <definedName name="b_10" localSheetId="10">#REF!</definedName>
    <definedName name="b_10" localSheetId="11">#REF!</definedName>
    <definedName name="b_10" localSheetId="12">#REF!</definedName>
    <definedName name="b_10" localSheetId="8">#REF!</definedName>
    <definedName name="b_10" localSheetId="13">#REF!</definedName>
    <definedName name="b_10" localSheetId="14">#REF!</definedName>
    <definedName name="b_10" localSheetId="0">#REF!</definedName>
    <definedName name="b_10">#REF!</definedName>
    <definedName name="b_25" localSheetId="3">#REF!</definedName>
    <definedName name="b_25" localSheetId="4">#REF!</definedName>
    <definedName name="b_25" localSheetId="5">#REF!</definedName>
    <definedName name="b_25" localSheetId="6">#REF!</definedName>
    <definedName name="b_25" localSheetId="7">#REF!</definedName>
    <definedName name="b_25" localSheetId="9">#REF!</definedName>
    <definedName name="b_25" localSheetId="10">#REF!</definedName>
    <definedName name="b_25" localSheetId="11">#REF!</definedName>
    <definedName name="b_25" localSheetId="12">#REF!</definedName>
    <definedName name="b_25" localSheetId="8">#REF!</definedName>
    <definedName name="b_25" localSheetId="13">#REF!</definedName>
    <definedName name="b_25" localSheetId="14">#REF!</definedName>
    <definedName name="b_25" localSheetId="0">#REF!</definedName>
    <definedName name="b_25">#REF!</definedName>
    <definedName name="b_30" localSheetId="3">#REF!</definedName>
    <definedName name="b_30" localSheetId="4">#REF!</definedName>
    <definedName name="b_30" localSheetId="5">#REF!</definedName>
    <definedName name="b_30" localSheetId="6">#REF!</definedName>
    <definedName name="b_30" localSheetId="7">#REF!</definedName>
    <definedName name="b_30" localSheetId="9">#REF!</definedName>
    <definedName name="b_30" localSheetId="10">#REF!</definedName>
    <definedName name="b_30" localSheetId="11">#REF!</definedName>
    <definedName name="b_30" localSheetId="12">#REF!</definedName>
    <definedName name="b_30" localSheetId="8">#REF!</definedName>
    <definedName name="b_30" localSheetId="13">#REF!</definedName>
    <definedName name="b_30" localSheetId="14">#REF!</definedName>
    <definedName name="b_30" localSheetId="0">#REF!</definedName>
    <definedName name="b_30">#REF!</definedName>
    <definedName name="b_35" localSheetId="3">#REF!</definedName>
    <definedName name="b_35" localSheetId="4">#REF!</definedName>
    <definedName name="b_35" localSheetId="5">#REF!</definedName>
    <definedName name="b_35" localSheetId="6">#REF!</definedName>
    <definedName name="b_35" localSheetId="7">#REF!</definedName>
    <definedName name="b_35" localSheetId="9">#REF!</definedName>
    <definedName name="b_35" localSheetId="10">#REF!</definedName>
    <definedName name="b_35" localSheetId="11">#REF!</definedName>
    <definedName name="b_35" localSheetId="12">#REF!</definedName>
    <definedName name="b_35" localSheetId="8">#REF!</definedName>
    <definedName name="b_35" localSheetId="13">#REF!</definedName>
    <definedName name="b_35" localSheetId="14">#REF!</definedName>
    <definedName name="b_35" localSheetId="0">#REF!</definedName>
    <definedName name="b_35">#REF!</definedName>
    <definedName name="b_40" localSheetId="3">#REF!</definedName>
    <definedName name="b_40" localSheetId="4">#REF!</definedName>
    <definedName name="b_40" localSheetId="5">#REF!</definedName>
    <definedName name="b_40" localSheetId="6">#REF!</definedName>
    <definedName name="b_40" localSheetId="7">#REF!</definedName>
    <definedName name="b_40" localSheetId="9">#REF!</definedName>
    <definedName name="b_40" localSheetId="10">#REF!</definedName>
    <definedName name="b_40" localSheetId="11">#REF!</definedName>
    <definedName name="b_40" localSheetId="12">#REF!</definedName>
    <definedName name="b_40" localSheetId="8">#REF!</definedName>
    <definedName name="b_40" localSheetId="13">#REF!</definedName>
    <definedName name="b_40" localSheetId="14">#REF!</definedName>
    <definedName name="b_40" localSheetId="0">#REF!</definedName>
    <definedName name="b_40">#REF!</definedName>
    <definedName name="b_50" localSheetId="3">#REF!</definedName>
    <definedName name="b_50" localSheetId="4">#REF!</definedName>
    <definedName name="b_50" localSheetId="5">#REF!</definedName>
    <definedName name="b_50" localSheetId="6">#REF!</definedName>
    <definedName name="b_50" localSheetId="7">#REF!</definedName>
    <definedName name="b_50" localSheetId="9">#REF!</definedName>
    <definedName name="b_50" localSheetId="10">#REF!</definedName>
    <definedName name="b_50" localSheetId="11">#REF!</definedName>
    <definedName name="b_50" localSheetId="12">#REF!</definedName>
    <definedName name="b_50" localSheetId="8">#REF!</definedName>
    <definedName name="b_50" localSheetId="13">#REF!</definedName>
    <definedName name="b_50" localSheetId="14">#REF!</definedName>
    <definedName name="b_50" localSheetId="0">#REF!</definedName>
    <definedName name="b_50">#REF!</definedName>
    <definedName name="b_60" localSheetId="3">#REF!</definedName>
    <definedName name="b_60" localSheetId="4">#REF!</definedName>
    <definedName name="b_60" localSheetId="5">#REF!</definedName>
    <definedName name="b_60" localSheetId="6">#REF!</definedName>
    <definedName name="b_60" localSheetId="7">#REF!</definedName>
    <definedName name="b_60" localSheetId="9">#REF!</definedName>
    <definedName name="b_60" localSheetId="10">#REF!</definedName>
    <definedName name="b_60" localSheetId="11">#REF!</definedName>
    <definedName name="b_60" localSheetId="12">#REF!</definedName>
    <definedName name="b_60" localSheetId="8">#REF!</definedName>
    <definedName name="b_60" localSheetId="13">#REF!</definedName>
    <definedName name="b_60" localSheetId="14">#REF!</definedName>
    <definedName name="b_60" localSheetId="0">#REF!</definedName>
    <definedName name="b_60">#REF!</definedName>
    <definedName name="be_be" localSheetId="3">#REF!</definedName>
    <definedName name="be_be" localSheetId="4">#REF!</definedName>
    <definedName name="be_be" localSheetId="5">#REF!</definedName>
    <definedName name="be_be" localSheetId="6">#REF!</definedName>
    <definedName name="be_be" localSheetId="7">#REF!</definedName>
    <definedName name="be_be" localSheetId="9">#REF!</definedName>
    <definedName name="be_be" localSheetId="10">#REF!</definedName>
    <definedName name="be_be" localSheetId="11">#REF!</definedName>
    <definedName name="be_be" localSheetId="12">#REF!</definedName>
    <definedName name="be_be" localSheetId="8">#REF!</definedName>
    <definedName name="be_be" localSheetId="13">#REF!</definedName>
    <definedName name="be_be" localSheetId="14">#REF!</definedName>
    <definedName name="be_be" localSheetId="0">#REF!</definedName>
    <definedName name="be_be">#REF!</definedName>
    <definedName name="be_pf" localSheetId="3">#REF!</definedName>
    <definedName name="be_pf" localSheetId="4">#REF!</definedName>
    <definedName name="be_pf" localSheetId="5">#REF!</definedName>
    <definedName name="be_pf" localSheetId="6">#REF!</definedName>
    <definedName name="be_pf" localSheetId="7">#REF!</definedName>
    <definedName name="be_pf" localSheetId="9">#REF!</definedName>
    <definedName name="be_pf" localSheetId="10">#REF!</definedName>
    <definedName name="be_pf" localSheetId="11">#REF!</definedName>
    <definedName name="be_pf" localSheetId="12">#REF!</definedName>
    <definedName name="be_pf" localSheetId="8">#REF!</definedName>
    <definedName name="be_pf" localSheetId="13">#REF!</definedName>
    <definedName name="be_pf" localSheetId="14">#REF!</definedName>
    <definedName name="be_pf" localSheetId="0">#REF!</definedName>
    <definedName name="be_pf">#REF!</definedName>
    <definedName name="be_sc" localSheetId="3">#REF!</definedName>
    <definedName name="be_sc" localSheetId="4">#REF!</definedName>
    <definedName name="be_sc" localSheetId="5">#REF!</definedName>
    <definedName name="be_sc" localSheetId="6">#REF!</definedName>
    <definedName name="be_sc" localSheetId="7">#REF!</definedName>
    <definedName name="be_sc" localSheetId="9">#REF!</definedName>
    <definedName name="be_sc" localSheetId="10">#REF!</definedName>
    <definedName name="be_sc" localSheetId="11">#REF!</definedName>
    <definedName name="be_sc" localSheetId="12">#REF!</definedName>
    <definedName name="be_sc" localSheetId="8">#REF!</definedName>
    <definedName name="be_sc" localSheetId="13">#REF!</definedName>
    <definedName name="be_sc" localSheetId="14">#REF!</definedName>
    <definedName name="be_sc" localSheetId="0">#REF!</definedName>
    <definedName name="be_sc">#REF!</definedName>
    <definedName name="be_sch" localSheetId="3">#REF!</definedName>
    <definedName name="be_sch" localSheetId="4">#REF!</definedName>
    <definedName name="be_sch" localSheetId="5">#REF!</definedName>
    <definedName name="be_sch" localSheetId="6">#REF!</definedName>
    <definedName name="be_sch" localSheetId="7">#REF!</definedName>
    <definedName name="be_sch" localSheetId="9">#REF!</definedName>
    <definedName name="be_sch" localSheetId="10">#REF!</definedName>
    <definedName name="be_sch" localSheetId="11">#REF!</definedName>
    <definedName name="be_sch" localSheetId="12">#REF!</definedName>
    <definedName name="be_sch" localSheetId="8">#REF!</definedName>
    <definedName name="be_sch" localSheetId="13">#REF!</definedName>
    <definedName name="be_sch" localSheetId="14">#REF!</definedName>
    <definedName name="be_sch" localSheetId="0">#REF!</definedName>
    <definedName name="be_sch">#REF!</definedName>
    <definedName name="be_so" localSheetId="3">#REF!</definedName>
    <definedName name="be_so" localSheetId="4">#REF!</definedName>
    <definedName name="be_so" localSheetId="5">#REF!</definedName>
    <definedName name="be_so" localSheetId="6">#REF!</definedName>
    <definedName name="be_so" localSheetId="7">#REF!</definedName>
    <definedName name="be_so" localSheetId="9">#REF!</definedName>
    <definedName name="be_so" localSheetId="10">#REF!</definedName>
    <definedName name="be_so" localSheetId="11">#REF!</definedName>
    <definedName name="be_so" localSheetId="12">#REF!</definedName>
    <definedName name="be_so" localSheetId="8">#REF!</definedName>
    <definedName name="be_so" localSheetId="13">#REF!</definedName>
    <definedName name="be_so" localSheetId="14">#REF!</definedName>
    <definedName name="be_so" localSheetId="0">#REF!</definedName>
    <definedName name="be_so">#REF!</definedName>
    <definedName name="be_sp" localSheetId="3">#REF!</definedName>
    <definedName name="be_sp" localSheetId="4">#REF!</definedName>
    <definedName name="be_sp" localSheetId="5">#REF!</definedName>
    <definedName name="be_sp" localSheetId="6">#REF!</definedName>
    <definedName name="be_sp" localSheetId="7">#REF!</definedName>
    <definedName name="be_sp" localSheetId="9">#REF!</definedName>
    <definedName name="be_sp" localSheetId="10">#REF!</definedName>
    <definedName name="be_sp" localSheetId="11">#REF!</definedName>
    <definedName name="be_sp" localSheetId="12">#REF!</definedName>
    <definedName name="be_sp" localSheetId="8">#REF!</definedName>
    <definedName name="be_sp" localSheetId="13">#REF!</definedName>
    <definedName name="be_sp" localSheetId="14">#REF!</definedName>
    <definedName name="be_sp" localSheetId="0">#REF!</definedName>
    <definedName name="be_sp">#REF!</definedName>
    <definedName name="be_st" localSheetId="3">#REF!</definedName>
    <definedName name="be_st" localSheetId="4">#REF!</definedName>
    <definedName name="be_st" localSheetId="5">#REF!</definedName>
    <definedName name="be_st" localSheetId="6">#REF!</definedName>
    <definedName name="be_st" localSheetId="7">#REF!</definedName>
    <definedName name="be_st" localSheetId="9">#REF!</definedName>
    <definedName name="be_st" localSheetId="10">#REF!</definedName>
    <definedName name="be_st" localSheetId="11">#REF!</definedName>
    <definedName name="be_st" localSheetId="12">#REF!</definedName>
    <definedName name="be_st" localSheetId="8">#REF!</definedName>
    <definedName name="be_st" localSheetId="13">#REF!</definedName>
    <definedName name="be_st" localSheetId="14">#REF!</definedName>
    <definedName name="be_st" localSheetId="0">#REF!</definedName>
    <definedName name="be_st">#REF!</definedName>
    <definedName name="CC" localSheetId="12">#REF!</definedName>
    <definedName name="CC" localSheetId="0">#REF!</definedName>
    <definedName name="CC">#REF!</definedName>
    <definedName name="CC_12" localSheetId="12">#REF!</definedName>
    <definedName name="CC_12" localSheetId="0">#REF!</definedName>
    <definedName name="CC_12">#REF!</definedName>
    <definedName name="CC_34" localSheetId="12">#REF!</definedName>
    <definedName name="CC_34" localSheetId="0">#REF!</definedName>
    <definedName name="CC_34">#REF!</definedName>
    <definedName name="CC_50" localSheetId="12">#REF!</definedName>
    <definedName name="CC_50" localSheetId="0">#REF!</definedName>
    <definedName name="CC_50">#REF!</definedName>
    <definedName name="Cena" localSheetId="12">#REF!</definedName>
    <definedName name="Cena" localSheetId="0">#REF!</definedName>
    <definedName name="Cena">#REF!</definedName>
    <definedName name="Cena_2" localSheetId="12">#REF!</definedName>
    <definedName name="Cena_2" localSheetId="0">#REF!</definedName>
    <definedName name="Cena_2">#REF!</definedName>
    <definedName name="Cena_dokumentace" localSheetId="12">#REF!</definedName>
    <definedName name="Cena_dokumentace" localSheetId="0">#REF!</definedName>
    <definedName name="Cena_dokumentace">#REF!</definedName>
    <definedName name="Cena1" localSheetId="12">#REF!</definedName>
    <definedName name="Cena1" localSheetId="0">#REF!</definedName>
    <definedName name="Cena1">#REF!</definedName>
    <definedName name="Cena1_2" localSheetId="12">#REF!</definedName>
    <definedName name="Cena1_2" localSheetId="0">#REF!</definedName>
    <definedName name="Cena1_2">#REF!</definedName>
    <definedName name="Cena2" localSheetId="12">#REF!</definedName>
    <definedName name="Cena2" localSheetId="0">#REF!</definedName>
    <definedName name="Cena2">#REF!</definedName>
    <definedName name="Cena2_2" localSheetId="12">#REF!</definedName>
    <definedName name="Cena2_2" localSheetId="0">#REF!</definedName>
    <definedName name="Cena2_2">#REF!</definedName>
    <definedName name="Cena3" localSheetId="12">#REF!</definedName>
    <definedName name="Cena3" localSheetId="0">#REF!</definedName>
    <definedName name="Cena3">#REF!</definedName>
    <definedName name="Cena3_2" localSheetId="12">#REF!</definedName>
    <definedName name="Cena3_2" localSheetId="0">#REF!</definedName>
    <definedName name="Cena3_2">#REF!</definedName>
    <definedName name="Cena4" localSheetId="12">#REF!</definedName>
    <definedName name="Cena4" localSheetId="0">#REF!</definedName>
    <definedName name="Cena4">#REF!</definedName>
    <definedName name="Cena4_2" localSheetId="12">#REF!</definedName>
    <definedName name="Cena4_2" localSheetId="0">#REF!</definedName>
    <definedName name="Cena4_2">#REF!</definedName>
    <definedName name="Cena5" localSheetId="12">#REF!</definedName>
    <definedName name="Cena5" localSheetId="0">#REF!</definedName>
    <definedName name="Cena5">#REF!</definedName>
    <definedName name="Cena5_2" localSheetId="12">#REF!</definedName>
    <definedName name="Cena5_2" localSheetId="0">#REF!</definedName>
    <definedName name="Cena5_2">#REF!</definedName>
    <definedName name="Cena6" localSheetId="12">#REF!</definedName>
    <definedName name="Cena6" localSheetId="0">#REF!</definedName>
    <definedName name="Cena6">#REF!</definedName>
    <definedName name="Cena6_2" localSheetId="12">#REF!</definedName>
    <definedName name="Cena6_2" localSheetId="0">#REF!</definedName>
    <definedName name="Cena6_2">#REF!</definedName>
    <definedName name="Cena7" localSheetId="12">#REF!</definedName>
    <definedName name="Cena7" localSheetId="0">#REF!</definedName>
    <definedName name="Cena7">#REF!</definedName>
    <definedName name="Cena7_2" localSheetId="12">#REF!</definedName>
    <definedName name="Cena7_2" localSheetId="0">#REF!</definedName>
    <definedName name="Cena7_2">#REF!</definedName>
    <definedName name="Cena8" localSheetId="12">#REF!</definedName>
    <definedName name="Cena8" localSheetId="0">#REF!</definedName>
    <definedName name="Cena8">#REF!</definedName>
    <definedName name="Cena8_2" localSheetId="12">#REF!</definedName>
    <definedName name="Cena8_2" localSheetId="0">#REF!</definedName>
    <definedName name="Cena8_2">#REF!</definedName>
    <definedName name="cisloobjektu" localSheetId="12">#REF!</definedName>
    <definedName name="cisloobjektu">#REF!</definedName>
    <definedName name="cislostavby" localSheetId="12">#REF!</definedName>
    <definedName name="cislostavby">#REF!</definedName>
    <definedName name="d" localSheetId="3">'[3]SO 51.4 Výkaz výměr'!#REF!</definedName>
    <definedName name="d" localSheetId="4">'[3]SO 51.4 Výkaz výměr'!#REF!</definedName>
    <definedName name="d" localSheetId="5">'[3]SO 51.4 Výkaz výměr'!#REF!</definedName>
    <definedName name="d" localSheetId="6">'[3]SO 51.4 Výkaz výměr'!#REF!</definedName>
    <definedName name="d" localSheetId="7">'[3]SO 51.4 Výkaz výměr'!#REF!</definedName>
    <definedName name="d" localSheetId="9">'[3]SO 51.4 Výkaz výměr'!#REF!</definedName>
    <definedName name="d" localSheetId="10">'[3]SO 51.4 Výkaz výměr'!#REF!</definedName>
    <definedName name="d" localSheetId="11">'[3]SO 51.4 Výkaz výměr'!#REF!</definedName>
    <definedName name="d" localSheetId="12">'[3]SO 51.4 Výkaz výměr'!#REF!</definedName>
    <definedName name="d" localSheetId="8">'[3]SO 51.4 Výkaz výměr'!#REF!</definedName>
    <definedName name="d" localSheetId="13">'[3]SO 51.4 Výkaz výměr'!#REF!</definedName>
    <definedName name="d" localSheetId="14">'[3]SO 51.4 Výkaz výměr'!#REF!</definedName>
    <definedName name="D" localSheetId="0">#REF!</definedName>
    <definedName name="d">'[3]SO 51.4 Výkaz výměr'!#REF!</definedName>
    <definedName name="Datum" localSheetId="3">[4]MaR!#REF!</definedName>
    <definedName name="Datum" localSheetId="4">[4]MaR!#REF!</definedName>
    <definedName name="Datum" localSheetId="5">[4]MaR!#REF!</definedName>
    <definedName name="Datum" localSheetId="6">[4]MaR!#REF!</definedName>
    <definedName name="Datum" localSheetId="7">[4]MaR!#REF!</definedName>
    <definedName name="Datum" localSheetId="9">[4]MaR!#REF!</definedName>
    <definedName name="Datum" localSheetId="10">[4]MaR!#REF!</definedName>
    <definedName name="Datum" localSheetId="11">[4]MaR!#REF!</definedName>
    <definedName name="Datum" localSheetId="12">[4]MaR!#REF!</definedName>
    <definedName name="Datum" localSheetId="8">[4]MaR!#REF!</definedName>
    <definedName name="Datum" localSheetId="13">[4]MaR!#REF!</definedName>
    <definedName name="Datum" localSheetId="14">[4]MaR!#REF!</definedName>
    <definedName name="Datum">[4]MaR!#REF!</definedName>
    <definedName name="Datum_2" localSheetId="3">[4]MaR!#REF!</definedName>
    <definedName name="Datum_2" localSheetId="4">[4]MaR!#REF!</definedName>
    <definedName name="Datum_2" localSheetId="5">[4]MaR!#REF!</definedName>
    <definedName name="Datum_2" localSheetId="6">[4]MaR!#REF!</definedName>
    <definedName name="Datum_2" localSheetId="7">[4]MaR!#REF!</definedName>
    <definedName name="Datum_2" localSheetId="9">[4]MaR!#REF!</definedName>
    <definedName name="Datum_2" localSheetId="10">[4]MaR!#REF!</definedName>
    <definedName name="Datum_2" localSheetId="11">[4]MaR!#REF!</definedName>
    <definedName name="Datum_2" localSheetId="12">[4]MaR!#REF!</definedName>
    <definedName name="Datum_2" localSheetId="8">[4]MaR!#REF!</definedName>
    <definedName name="Datum_2" localSheetId="13">[4]MaR!#REF!</definedName>
    <definedName name="Datum_2" localSheetId="14">[4]MaR!#REF!</definedName>
    <definedName name="Datum_2">[4]MaR!#REF!</definedName>
    <definedName name="dem" localSheetId="3">#REF!</definedName>
    <definedName name="dem" localSheetId="4">#REF!</definedName>
    <definedName name="dem" localSheetId="5">#REF!</definedName>
    <definedName name="dem" localSheetId="6">#REF!</definedName>
    <definedName name="dem" localSheetId="7">#REF!</definedName>
    <definedName name="dem" localSheetId="9">#REF!</definedName>
    <definedName name="dem" localSheetId="10">#REF!</definedName>
    <definedName name="dem" localSheetId="11">#REF!</definedName>
    <definedName name="dem" localSheetId="12">#REF!</definedName>
    <definedName name="dem" localSheetId="8">#REF!</definedName>
    <definedName name="dem" localSheetId="13">#REF!</definedName>
    <definedName name="dem" localSheetId="14">#REF!</definedName>
    <definedName name="dem" localSheetId="0">#REF!</definedName>
    <definedName name="dem">#REF!</definedName>
    <definedName name="Dil" localSheetId="12">#REF!</definedName>
    <definedName name="Dil">#REF!</definedName>
    <definedName name="Dispečink" localSheetId="3">[4]MaR!#REF!</definedName>
    <definedName name="Dispečink" localSheetId="4">[4]MaR!#REF!</definedName>
    <definedName name="Dispečink" localSheetId="5">[4]MaR!#REF!</definedName>
    <definedName name="Dispečink" localSheetId="6">[4]MaR!#REF!</definedName>
    <definedName name="Dispečink" localSheetId="7">[4]MaR!#REF!</definedName>
    <definedName name="Dispečink" localSheetId="9">[4]MaR!#REF!</definedName>
    <definedName name="Dispečink" localSheetId="10">[4]MaR!#REF!</definedName>
    <definedName name="Dispečink" localSheetId="11">[4]MaR!#REF!</definedName>
    <definedName name="Dispečink" localSheetId="12">[4]MaR!#REF!</definedName>
    <definedName name="Dispečink" localSheetId="8">[4]MaR!#REF!</definedName>
    <definedName name="Dispečink" localSheetId="13">[4]MaR!#REF!</definedName>
    <definedName name="Dispečink" localSheetId="14">[4]MaR!#REF!</definedName>
    <definedName name="Dispečink">[4]MaR!#REF!</definedName>
    <definedName name="Dispečink_2" localSheetId="3">[4]MaR!#REF!</definedName>
    <definedName name="Dispečink_2" localSheetId="4">[4]MaR!#REF!</definedName>
    <definedName name="Dispečink_2" localSheetId="5">[4]MaR!#REF!</definedName>
    <definedName name="Dispečink_2" localSheetId="6">[4]MaR!#REF!</definedName>
    <definedName name="Dispečink_2" localSheetId="7">[4]MaR!#REF!</definedName>
    <definedName name="Dispečink_2" localSheetId="9">[4]MaR!#REF!</definedName>
    <definedName name="Dispečink_2" localSheetId="10">[4]MaR!#REF!</definedName>
    <definedName name="Dispečink_2" localSheetId="11">[4]MaR!#REF!</definedName>
    <definedName name="Dispečink_2" localSheetId="12">[4]MaR!#REF!</definedName>
    <definedName name="Dispečink_2" localSheetId="8">[4]MaR!#REF!</definedName>
    <definedName name="Dispečink_2" localSheetId="13">[4]MaR!#REF!</definedName>
    <definedName name="Dispečink_2" localSheetId="14">[4]MaR!#REF!</definedName>
    <definedName name="Dispečink_2">[4]MaR!#REF!</definedName>
    <definedName name="DO" localSheetId="12">#REF!</definedName>
    <definedName name="DO" localSheetId="0">#REF!</definedName>
    <definedName name="DO">#REF!</definedName>
    <definedName name="DO_12" localSheetId="12">#REF!</definedName>
    <definedName name="DO_12" localSheetId="0">#REF!</definedName>
    <definedName name="DO_12">#REF!</definedName>
    <definedName name="DO_34" localSheetId="12">#REF!</definedName>
    <definedName name="DO_34" localSheetId="0">#REF!</definedName>
    <definedName name="DO_34">#REF!</definedName>
    <definedName name="DO_50" localSheetId="12">#REF!</definedName>
    <definedName name="DO_50" localSheetId="0">#REF!</definedName>
    <definedName name="DO_50">#REF!</definedName>
    <definedName name="DOD" localSheetId="12">#REF!</definedName>
    <definedName name="DOD" localSheetId="0">#REF!</definedName>
    <definedName name="DOD">#REF!</definedName>
    <definedName name="DOD_12" localSheetId="12">#REF!</definedName>
    <definedName name="DOD_12" localSheetId="0">#REF!</definedName>
    <definedName name="DOD_12">#REF!</definedName>
    <definedName name="DOD_34" localSheetId="12">#REF!</definedName>
    <definedName name="DOD_34" localSheetId="0">#REF!</definedName>
    <definedName name="DOD_34">#REF!</definedName>
    <definedName name="DOD_50" localSheetId="12">#REF!</definedName>
    <definedName name="DOD_50" localSheetId="0">#REF!</definedName>
    <definedName name="DOD_50">#REF!</definedName>
    <definedName name="Dodavka" localSheetId="12">#REF!</definedName>
    <definedName name="Dodavka">#REF!</definedName>
    <definedName name="Dodavka0" localSheetId="3">#REF!</definedName>
    <definedName name="Dodavka0" localSheetId="4">#REF!</definedName>
    <definedName name="Dodavka0" localSheetId="5">#REF!</definedName>
    <definedName name="Dodavka0" localSheetId="6">#REF!</definedName>
    <definedName name="Dodavka0" localSheetId="7">#REF!</definedName>
    <definedName name="Dodavka0" localSheetId="9">#REF!</definedName>
    <definedName name="Dodavka0" localSheetId="10">#REF!</definedName>
    <definedName name="Dodavka0" localSheetId="11">#REF!</definedName>
    <definedName name="Dodavka0" localSheetId="12">#REF!</definedName>
    <definedName name="Dodavka0" localSheetId="8">#REF!</definedName>
    <definedName name="Dodavka0" localSheetId="13">#REF!</definedName>
    <definedName name="Dodavka0" localSheetId="14">#REF!</definedName>
    <definedName name="Dodavka0">#REF!</definedName>
    <definedName name="DPJ" localSheetId="12">#REF!</definedName>
    <definedName name="DPJ" localSheetId="0">#REF!</definedName>
    <definedName name="DPJ">#REF!</definedName>
    <definedName name="DPJ_12" localSheetId="12">#REF!</definedName>
    <definedName name="DPJ_12" localSheetId="0">#REF!</definedName>
    <definedName name="DPJ_12">#REF!</definedName>
    <definedName name="DPJ_34" localSheetId="12">#REF!</definedName>
    <definedName name="DPJ_34" localSheetId="0">#REF!</definedName>
    <definedName name="DPJ_34">#REF!</definedName>
    <definedName name="DPJ_50" localSheetId="12">#REF!</definedName>
    <definedName name="DPJ_50" localSheetId="0">#REF!</definedName>
    <definedName name="DPJ_50">#REF!</definedName>
    <definedName name="Est_copy_první" localSheetId="12">#REF!</definedName>
    <definedName name="Est_copy_první" localSheetId="0">#REF!</definedName>
    <definedName name="Est_copy_první">#REF!</definedName>
    <definedName name="Est_poslední" localSheetId="12">#REF!</definedName>
    <definedName name="Est_poslední" localSheetId="0">#REF!</definedName>
    <definedName name="Est_poslední">#REF!</definedName>
    <definedName name="Est_první" localSheetId="12">#REF!</definedName>
    <definedName name="Est_první" localSheetId="0">#REF!</definedName>
    <definedName name="Est_první">#REF!</definedName>
    <definedName name="eur" localSheetId="3">#REF!</definedName>
    <definedName name="eur" localSheetId="4">#REF!</definedName>
    <definedName name="eur" localSheetId="5">#REF!</definedName>
    <definedName name="eur" localSheetId="6">#REF!</definedName>
    <definedName name="eur" localSheetId="7">#REF!</definedName>
    <definedName name="eur" localSheetId="9">#REF!</definedName>
    <definedName name="eur" localSheetId="10">#REF!</definedName>
    <definedName name="eur" localSheetId="11">#REF!</definedName>
    <definedName name="eur" localSheetId="12">#REF!</definedName>
    <definedName name="eur" localSheetId="8">#REF!</definedName>
    <definedName name="eur" localSheetId="13">#REF!</definedName>
    <definedName name="eur" localSheetId="14">#REF!</definedName>
    <definedName name="eur" localSheetId="0">#REF!</definedName>
    <definedName name="eur">#REF!</definedName>
    <definedName name="Excel_BuiltIn_Print_Area_1_1" localSheetId="12">#REF!</definedName>
    <definedName name="Excel_BuiltIn_Print_Area_1_1" localSheetId="0">#REF!</definedName>
    <definedName name="Excel_BuiltIn_Print_Area_1_1">#REF!</definedName>
    <definedName name="Excel_BuiltIn_Print_Area_1_1_1" localSheetId="12">#REF!</definedName>
    <definedName name="Excel_BuiltIn_Print_Area_1_1_1" localSheetId="0">#REF!</definedName>
    <definedName name="Excel_BuiltIn_Print_Area_1_1_1">#REF!</definedName>
    <definedName name="Excel_BuiltIn_Print_Area_2_1" localSheetId="12">#REF!</definedName>
    <definedName name="Excel_BuiltIn_Print_Area_2_1" localSheetId="0">#REF!</definedName>
    <definedName name="Excel_BuiltIn_Print_Area_2_1">#REF!</definedName>
    <definedName name="Excel_BuiltIn_Print_Area_3_1" localSheetId="3">#REF!</definedName>
    <definedName name="Excel_BuiltIn_Print_Area_3_1" localSheetId="4">#REF!</definedName>
    <definedName name="Excel_BuiltIn_Print_Area_3_1" localSheetId="5">#REF!</definedName>
    <definedName name="Excel_BuiltIn_Print_Area_3_1" localSheetId="6">#REF!</definedName>
    <definedName name="Excel_BuiltIn_Print_Area_3_1" localSheetId="7">#REF!</definedName>
    <definedName name="Excel_BuiltIn_Print_Area_3_1" localSheetId="9">#REF!</definedName>
    <definedName name="Excel_BuiltIn_Print_Area_3_1" localSheetId="10">#REF!</definedName>
    <definedName name="Excel_BuiltIn_Print_Area_3_1" localSheetId="11">#REF!</definedName>
    <definedName name="Excel_BuiltIn_Print_Area_3_1" localSheetId="12">#REF!</definedName>
    <definedName name="Excel_BuiltIn_Print_Area_3_1" localSheetId="8">#REF!</definedName>
    <definedName name="Excel_BuiltIn_Print_Area_3_1" localSheetId="13">#REF!</definedName>
    <definedName name="Excel_BuiltIn_Print_Area_3_1" localSheetId="14">#REF!</definedName>
    <definedName name="Excel_BuiltIn_Print_Area_3_1" localSheetId="0">#REF!</definedName>
    <definedName name="Excel_BuiltIn_Print_Area_3_1">#REF!</definedName>
    <definedName name="fakt" localSheetId="3">[5]App_6!#REF!</definedName>
    <definedName name="fakt" localSheetId="4">[5]App_6!#REF!</definedName>
    <definedName name="fakt" localSheetId="5">[5]App_6!#REF!</definedName>
    <definedName name="fakt" localSheetId="6">[5]App_6!#REF!</definedName>
    <definedName name="fakt" localSheetId="7">[5]App_6!#REF!</definedName>
    <definedName name="fakt" localSheetId="9">[5]App_6!#REF!</definedName>
    <definedName name="fakt" localSheetId="10">[5]App_6!#REF!</definedName>
    <definedName name="fakt" localSheetId="11">[5]App_6!#REF!</definedName>
    <definedName name="fakt" localSheetId="12">[5]App_6!#REF!</definedName>
    <definedName name="fakt" localSheetId="8">[5]App_6!#REF!</definedName>
    <definedName name="fakt" localSheetId="13">[5]App_6!#REF!</definedName>
    <definedName name="fakt" localSheetId="14">[5]App_6!#REF!</definedName>
    <definedName name="fakt">[5]App_6!#REF!</definedName>
    <definedName name="gbp" localSheetId="3">#REF!</definedName>
    <definedName name="gbp" localSheetId="4">#REF!</definedName>
    <definedName name="gbp" localSheetId="5">#REF!</definedName>
    <definedName name="gbp" localSheetId="6">#REF!</definedName>
    <definedName name="gbp" localSheetId="7">#REF!</definedName>
    <definedName name="gbp" localSheetId="9">#REF!</definedName>
    <definedName name="gbp" localSheetId="10">#REF!</definedName>
    <definedName name="gbp" localSheetId="11">#REF!</definedName>
    <definedName name="gbp" localSheetId="12">#REF!</definedName>
    <definedName name="gbp" localSheetId="8">#REF!</definedName>
    <definedName name="gbp" localSheetId="13">#REF!</definedName>
    <definedName name="gbp" localSheetId="14">#REF!</definedName>
    <definedName name="gbp" localSheetId="0">#REF!</definedName>
    <definedName name="gbp">#REF!</definedName>
    <definedName name="Hlavička" localSheetId="3">[4]MaR!#REF!</definedName>
    <definedName name="Hlavička" localSheetId="4">[4]MaR!#REF!</definedName>
    <definedName name="Hlavička" localSheetId="5">[4]MaR!#REF!</definedName>
    <definedName name="Hlavička" localSheetId="6">[4]MaR!#REF!</definedName>
    <definedName name="Hlavička" localSheetId="7">[4]MaR!#REF!</definedName>
    <definedName name="Hlavička" localSheetId="9">[4]MaR!#REF!</definedName>
    <definedName name="Hlavička" localSheetId="10">[4]MaR!#REF!</definedName>
    <definedName name="Hlavička" localSheetId="11">[4]MaR!#REF!</definedName>
    <definedName name="Hlavička" localSheetId="12">[4]MaR!#REF!</definedName>
    <definedName name="Hlavička" localSheetId="8">[4]MaR!#REF!</definedName>
    <definedName name="Hlavička" localSheetId="13">[4]MaR!#REF!</definedName>
    <definedName name="Hlavička" localSheetId="14">[4]MaR!#REF!</definedName>
    <definedName name="Hlavička">[4]MaR!#REF!</definedName>
    <definedName name="Hlavička_2" localSheetId="3">[4]MaR!#REF!</definedName>
    <definedName name="Hlavička_2" localSheetId="4">[4]MaR!#REF!</definedName>
    <definedName name="Hlavička_2" localSheetId="5">[4]MaR!#REF!</definedName>
    <definedName name="Hlavička_2" localSheetId="6">[4]MaR!#REF!</definedName>
    <definedName name="Hlavička_2" localSheetId="7">[4]MaR!#REF!</definedName>
    <definedName name="Hlavička_2" localSheetId="9">[4]MaR!#REF!</definedName>
    <definedName name="Hlavička_2" localSheetId="10">[4]MaR!#REF!</definedName>
    <definedName name="Hlavička_2" localSheetId="11">[4]MaR!#REF!</definedName>
    <definedName name="Hlavička_2" localSheetId="12">[4]MaR!#REF!</definedName>
    <definedName name="Hlavička_2" localSheetId="8">[4]MaR!#REF!</definedName>
    <definedName name="Hlavička_2" localSheetId="13">[4]MaR!#REF!</definedName>
    <definedName name="Hlavička_2" localSheetId="14">[4]MaR!#REF!</definedName>
    <definedName name="Hlavička_2">[4]MaR!#REF!</definedName>
    <definedName name="HSV" localSheetId="12">#REF!</definedName>
    <definedName name="HSV">#REF!</definedName>
    <definedName name="HSV0" localSheetId="3">#REF!</definedName>
    <definedName name="HSV0" localSheetId="4">#REF!</definedName>
    <definedName name="HSV0" localSheetId="5">#REF!</definedName>
    <definedName name="HSV0" localSheetId="6">#REF!</definedName>
    <definedName name="HSV0" localSheetId="7">#REF!</definedName>
    <definedName name="HSV0" localSheetId="9">#REF!</definedName>
    <definedName name="HSV0" localSheetId="10">#REF!</definedName>
    <definedName name="HSV0" localSheetId="11">#REF!</definedName>
    <definedName name="HSV0" localSheetId="12">#REF!</definedName>
    <definedName name="HSV0" localSheetId="8">#REF!</definedName>
    <definedName name="HSV0" localSheetId="13">#REF!</definedName>
    <definedName name="HSV0" localSheetId="14">#REF!</definedName>
    <definedName name="HSV0">#REF!</definedName>
    <definedName name="HZS" localSheetId="12">#REF!</definedName>
    <definedName name="HZS">#REF!</definedName>
    <definedName name="HZS0" localSheetId="3">#REF!</definedName>
    <definedName name="HZS0" localSheetId="4">#REF!</definedName>
    <definedName name="HZS0" localSheetId="5">#REF!</definedName>
    <definedName name="HZS0" localSheetId="6">#REF!</definedName>
    <definedName name="HZS0" localSheetId="7">#REF!</definedName>
    <definedName name="HZS0" localSheetId="9">#REF!</definedName>
    <definedName name="HZS0" localSheetId="10">#REF!</definedName>
    <definedName name="HZS0" localSheetId="11">#REF!</definedName>
    <definedName name="HZS0" localSheetId="12">#REF!</definedName>
    <definedName name="HZS0" localSheetId="8">#REF!</definedName>
    <definedName name="HZS0" localSheetId="13">#REF!</definedName>
    <definedName name="HZS0" localSheetId="14">#REF!</definedName>
    <definedName name="HZS0">#REF!</definedName>
    <definedName name="chf" localSheetId="3">#REF!</definedName>
    <definedName name="chf" localSheetId="4">#REF!</definedName>
    <definedName name="chf" localSheetId="5">#REF!</definedName>
    <definedName name="chf" localSheetId="6">#REF!</definedName>
    <definedName name="chf" localSheetId="7">#REF!</definedName>
    <definedName name="chf" localSheetId="9">#REF!</definedName>
    <definedName name="chf" localSheetId="10">#REF!</definedName>
    <definedName name="chf" localSheetId="11">#REF!</definedName>
    <definedName name="chf" localSheetId="12">#REF!</definedName>
    <definedName name="chf" localSheetId="8">#REF!</definedName>
    <definedName name="chf" localSheetId="13">#REF!</definedName>
    <definedName name="chf" localSheetId="14">#REF!</definedName>
    <definedName name="chf" localSheetId="0">#REF!</definedName>
    <definedName name="chf">#REF!</definedName>
    <definedName name="Integr_poslední" localSheetId="12">#REF!</definedName>
    <definedName name="Integr_poslední" localSheetId="0">#REF!</definedName>
    <definedName name="Integr_poslední">#REF!</definedName>
    <definedName name="Izolace_akustické" localSheetId="3">'[2]SO 11.1A Výkaz výměr'!#REF!</definedName>
    <definedName name="Izolace_akustické" localSheetId="4">'[2]SO 11.1A Výkaz výměr'!#REF!</definedName>
    <definedName name="Izolace_akustické" localSheetId="5">'[2]SO 11.1A Výkaz výměr'!#REF!</definedName>
    <definedName name="Izolace_akustické" localSheetId="6">'[2]SO 11.1A Výkaz výměr'!#REF!</definedName>
    <definedName name="Izolace_akustické" localSheetId="7">'[2]SO 11.1A Výkaz výměr'!#REF!</definedName>
    <definedName name="Izolace_akustické" localSheetId="9">'[2]SO 11.1A Výkaz výměr'!#REF!</definedName>
    <definedName name="Izolace_akustické" localSheetId="10">'[2]SO 11.1A Výkaz výměr'!#REF!</definedName>
    <definedName name="Izolace_akustické" localSheetId="11">'[2]SO 11.1A Výkaz výměr'!#REF!</definedName>
    <definedName name="Izolace_akustické" localSheetId="12">'[2]SO 11.1A Výkaz výměr'!#REF!</definedName>
    <definedName name="Izolace_akustické" localSheetId="8">'[2]SO 11.1A Výkaz výměr'!#REF!</definedName>
    <definedName name="Izolace_akustické" localSheetId="13">'[2]SO 11.1A Výkaz výměr'!#REF!</definedName>
    <definedName name="Izolace_akustické" localSheetId="14">'[2]SO 11.1A Výkaz výměr'!#REF!</definedName>
    <definedName name="Izolace_akustické">'[2]SO 11.1A Výkaz výměr'!#REF!</definedName>
    <definedName name="Izolace_proti_vodě" localSheetId="3">'[2]SO 11.1A Výkaz výměr'!#REF!</definedName>
    <definedName name="Izolace_proti_vodě" localSheetId="4">'[2]SO 11.1A Výkaz výměr'!#REF!</definedName>
    <definedName name="Izolace_proti_vodě" localSheetId="5">'[2]SO 11.1A Výkaz výměr'!#REF!</definedName>
    <definedName name="Izolace_proti_vodě" localSheetId="6">'[2]SO 11.1A Výkaz výměr'!#REF!</definedName>
    <definedName name="Izolace_proti_vodě" localSheetId="7">'[2]SO 11.1A Výkaz výměr'!#REF!</definedName>
    <definedName name="Izolace_proti_vodě" localSheetId="9">'[2]SO 11.1A Výkaz výměr'!#REF!</definedName>
    <definedName name="Izolace_proti_vodě" localSheetId="10">'[2]SO 11.1A Výkaz výměr'!#REF!</definedName>
    <definedName name="Izolace_proti_vodě" localSheetId="11">'[2]SO 11.1A Výkaz výměr'!#REF!</definedName>
    <definedName name="Izolace_proti_vodě" localSheetId="12">'[2]SO 11.1A Výkaz výměr'!#REF!</definedName>
    <definedName name="Izolace_proti_vodě" localSheetId="8">'[2]SO 11.1A Výkaz výměr'!#REF!</definedName>
    <definedName name="Izolace_proti_vodě" localSheetId="13">'[2]SO 11.1A Výkaz výměr'!#REF!</definedName>
    <definedName name="Izolace_proti_vodě" localSheetId="14">'[2]SO 11.1A Výkaz výměr'!#REF!</definedName>
    <definedName name="Izolace_proti_vodě">'[2]SO 11.1A Výkaz výměr'!#REF!</definedName>
    <definedName name="JKSO" localSheetId="12">#REF!</definedName>
    <definedName name="JKSO">#REF!</definedName>
    <definedName name="k_6_ko" localSheetId="3">#REF!</definedName>
    <definedName name="k_6_ko" localSheetId="4">#REF!</definedName>
    <definedName name="k_6_ko" localSheetId="5">#REF!</definedName>
    <definedName name="k_6_ko" localSheetId="6">#REF!</definedName>
    <definedName name="k_6_ko" localSheetId="7">#REF!</definedName>
    <definedName name="k_6_ko" localSheetId="9">#REF!</definedName>
    <definedName name="k_6_ko" localSheetId="10">#REF!</definedName>
    <definedName name="k_6_ko" localSheetId="11">#REF!</definedName>
    <definedName name="k_6_ko" localSheetId="12">#REF!</definedName>
    <definedName name="k_6_ko" localSheetId="8">#REF!</definedName>
    <definedName name="k_6_ko" localSheetId="13">#REF!</definedName>
    <definedName name="k_6_ko" localSheetId="14">#REF!</definedName>
    <definedName name="k_6_ko" localSheetId="0">#REF!</definedName>
    <definedName name="k_6_ko">#REF!</definedName>
    <definedName name="k_6_sz" localSheetId="3">#REF!</definedName>
    <definedName name="k_6_sz" localSheetId="4">#REF!</definedName>
    <definedName name="k_6_sz" localSheetId="5">#REF!</definedName>
    <definedName name="k_6_sz" localSheetId="6">#REF!</definedName>
    <definedName name="k_6_sz" localSheetId="7">#REF!</definedName>
    <definedName name="k_6_sz" localSheetId="9">#REF!</definedName>
    <definedName name="k_6_sz" localSheetId="10">#REF!</definedName>
    <definedName name="k_6_sz" localSheetId="11">#REF!</definedName>
    <definedName name="k_6_sz" localSheetId="12">#REF!</definedName>
    <definedName name="k_6_sz" localSheetId="8">#REF!</definedName>
    <definedName name="k_6_sz" localSheetId="13">#REF!</definedName>
    <definedName name="k_6_sz" localSheetId="14">#REF!</definedName>
    <definedName name="k_6_sz" localSheetId="0">#REF!</definedName>
    <definedName name="k_6_sz">#REF!</definedName>
    <definedName name="k_8_ko" localSheetId="3">#REF!</definedName>
    <definedName name="k_8_ko" localSheetId="4">#REF!</definedName>
    <definedName name="k_8_ko" localSheetId="5">#REF!</definedName>
    <definedName name="k_8_ko" localSheetId="6">#REF!</definedName>
    <definedName name="k_8_ko" localSheetId="7">#REF!</definedName>
    <definedName name="k_8_ko" localSheetId="9">#REF!</definedName>
    <definedName name="k_8_ko" localSheetId="10">#REF!</definedName>
    <definedName name="k_8_ko" localSheetId="11">#REF!</definedName>
    <definedName name="k_8_ko" localSheetId="12">#REF!</definedName>
    <definedName name="k_8_ko" localSheetId="8">#REF!</definedName>
    <definedName name="k_8_ko" localSheetId="13">#REF!</definedName>
    <definedName name="k_8_ko" localSheetId="14">#REF!</definedName>
    <definedName name="k_8_ko" localSheetId="0">#REF!</definedName>
    <definedName name="k_8_ko">#REF!</definedName>
    <definedName name="k_8_sz" localSheetId="3">#REF!</definedName>
    <definedName name="k_8_sz" localSheetId="4">#REF!</definedName>
    <definedName name="k_8_sz" localSheetId="5">#REF!</definedName>
    <definedName name="k_8_sz" localSheetId="6">#REF!</definedName>
    <definedName name="k_8_sz" localSheetId="7">#REF!</definedName>
    <definedName name="k_8_sz" localSheetId="9">#REF!</definedName>
    <definedName name="k_8_sz" localSheetId="10">#REF!</definedName>
    <definedName name="k_8_sz" localSheetId="11">#REF!</definedName>
    <definedName name="k_8_sz" localSheetId="12">#REF!</definedName>
    <definedName name="k_8_sz" localSheetId="8">#REF!</definedName>
    <definedName name="k_8_sz" localSheetId="13">#REF!</definedName>
    <definedName name="k_8_sz" localSheetId="14">#REF!</definedName>
    <definedName name="k_8_sz" localSheetId="0">#REF!</definedName>
    <definedName name="k_8_sz">#REF!</definedName>
    <definedName name="Kod" localSheetId="12">#REF!</definedName>
    <definedName name="Kod" localSheetId="0">#REF!</definedName>
    <definedName name="Kod">#REF!</definedName>
    <definedName name="Kod_2" localSheetId="12">#REF!</definedName>
    <definedName name="Kod_2" localSheetId="0">#REF!</definedName>
    <definedName name="Kod_2">#REF!</definedName>
    <definedName name="Komunikace" localSheetId="3">'[2]SO 11.1A Výkaz výměr'!#REF!</definedName>
    <definedName name="Komunikace" localSheetId="4">'[2]SO 11.1A Výkaz výměr'!#REF!</definedName>
    <definedName name="Komunikace" localSheetId="5">'[2]SO 11.1A Výkaz výměr'!#REF!</definedName>
    <definedName name="Komunikace" localSheetId="6">'[2]SO 11.1A Výkaz výměr'!#REF!</definedName>
    <definedName name="Komunikace" localSheetId="7">'[2]SO 11.1A Výkaz výměr'!#REF!</definedName>
    <definedName name="Komunikace" localSheetId="9">'[2]SO 11.1A Výkaz výměr'!#REF!</definedName>
    <definedName name="Komunikace" localSheetId="10">'[2]SO 11.1A Výkaz výměr'!#REF!</definedName>
    <definedName name="Komunikace" localSheetId="11">'[2]SO 11.1A Výkaz výměr'!#REF!</definedName>
    <definedName name="Komunikace" localSheetId="12">'[2]SO 11.1A Výkaz výměr'!#REF!</definedName>
    <definedName name="Komunikace" localSheetId="8">'[2]SO 11.1A Výkaz výměr'!#REF!</definedName>
    <definedName name="Komunikace" localSheetId="13">'[2]SO 11.1A Výkaz výměr'!#REF!</definedName>
    <definedName name="Komunikace" localSheetId="14">'[2]SO 11.1A Výkaz výměr'!#REF!</definedName>
    <definedName name="Komunikace">'[2]SO 11.1A Výkaz výměr'!#REF!</definedName>
    <definedName name="Konstrukce_klempířské" localSheetId="3">'[2]SO 11.1A Výkaz výměr'!#REF!</definedName>
    <definedName name="Konstrukce_klempířské" localSheetId="4">'[2]SO 11.1A Výkaz výměr'!#REF!</definedName>
    <definedName name="Konstrukce_klempířské" localSheetId="5">'[2]SO 11.1A Výkaz výměr'!#REF!</definedName>
    <definedName name="Konstrukce_klempířské" localSheetId="6">'[2]SO 11.1A Výkaz výměr'!#REF!</definedName>
    <definedName name="Konstrukce_klempířské" localSheetId="7">'[2]SO 11.1A Výkaz výměr'!#REF!</definedName>
    <definedName name="Konstrukce_klempířské" localSheetId="9">'[2]SO 11.1A Výkaz výměr'!#REF!</definedName>
    <definedName name="Konstrukce_klempířské" localSheetId="10">'[2]SO 11.1A Výkaz výměr'!#REF!</definedName>
    <definedName name="Konstrukce_klempířské" localSheetId="11">'[2]SO 11.1A Výkaz výměr'!#REF!</definedName>
    <definedName name="Konstrukce_klempířské" localSheetId="12">'[2]SO 11.1A Výkaz výměr'!#REF!</definedName>
    <definedName name="Konstrukce_klempířské" localSheetId="8">'[2]SO 11.1A Výkaz výměr'!#REF!</definedName>
    <definedName name="Konstrukce_klempířské" localSheetId="13">'[2]SO 11.1A Výkaz výměr'!#REF!</definedName>
    <definedName name="Konstrukce_klempířské" localSheetId="14">'[2]SO 11.1A Výkaz výměr'!#REF!</definedName>
    <definedName name="Konstrukce_klempířské">'[2]SO 11.1A Výkaz výměr'!#REF!</definedName>
    <definedName name="Konstrukce_tesařské" localSheetId="3">'[3]SO 51.4 Výkaz výměr'!#REF!</definedName>
    <definedName name="Konstrukce_tesařské" localSheetId="4">'[3]SO 51.4 Výkaz výměr'!#REF!</definedName>
    <definedName name="Konstrukce_tesařské" localSheetId="5">'[3]SO 51.4 Výkaz výměr'!#REF!</definedName>
    <definedName name="Konstrukce_tesařské" localSheetId="6">'[3]SO 51.4 Výkaz výměr'!#REF!</definedName>
    <definedName name="Konstrukce_tesařské" localSheetId="7">'[3]SO 51.4 Výkaz výměr'!#REF!</definedName>
    <definedName name="Konstrukce_tesařské" localSheetId="9">'[3]SO 51.4 Výkaz výměr'!#REF!</definedName>
    <definedName name="Konstrukce_tesařské" localSheetId="10">'[3]SO 51.4 Výkaz výměr'!#REF!</definedName>
    <definedName name="Konstrukce_tesařské" localSheetId="11">'[3]SO 51.4 Výkaz výměr'!#REF!</definedName>
    <definedName name="Konstrukce_tesařské" localSheetId="12">'[3]SO 51.4 Výkaz výměr'!#REF!</definedName>
    <definedName name="Konstrukce_tesařské" localSheetId="8">'[3]SO 51.4 Výkaz výměr'!#REF!</definedName>
    <definedName name="Konstrukce_tesařské" localSheetId="13">'[3]SO 51.4 Výkaz výměr'!#REF!</definedName>
    <definedName name="Konstrukce_tesařské" localSheetId="14">'[3]SO 51.4 Výkaz výměr'!#REF!</definedName>
    <definedName name="Konstrukce_tesařské">'[3]SO 51.4 Výkaz výměr'!#REF!</definedName>
    <definedName name="Konstrukce_truhlářské" localSheetId="3">'[2]SO 11.1A Výkaz výměr'!#REF!</definedName>
    <definedName name="Konstrukce_truhlářské" localSheetId="4">'[2]SO 11.1A Výkaz výměr'!#REF!</definedName>
    <definedName name="Konstrukce_truhlářské" localSheetId="5">'[2]SO 11.1A Výkaz výměr'!#REF!</definedName>
    <definedName name="Konstrukce_truhlářské" localSheetId="6">'[2]SO 11.1A Výkaz výměr'!#REF!</definedName>
    <definedName name="Konstrukce_truhlářské" localSheetId="7">'[2]SO 11.1A Výkaz výměr'!#REF!</definedName>
    <definedName name="Konstrukce_truhlářské" localSheetId="9">'[2]SO 11.1A Výkaz výměr'!#REF!</definedName>
    <definedName name="Konstrukce_truhlářské" localSheetId="10">'[2]SO 11.1A Výkaz výměr'!#REF!</definedName>
    <definedName name="Konstrukce_truhlářské" localSheetId="11">'[2]SO 11.1A Výkaz výměr'!#REF!</definedName>
    <definedName name="Konstrukce_truhlářské" localSheetId="12">'[2]SO 11.1A Výkaz výměr'!#REF!</definedName>
    <definedName name="Konstrukce_truhlářské" localSheetId="8">'[2]SO 11.1A Výkaz výměr'!#REF!</definedName>
    <definedName name="Konstrukce_truhlářské" localSheetId="13">'[2]SO 11.1A Výkaz výměr'!#REF!</definedName>
    <definedName name="Konstrukce_truhlářské" localSheetId="14">'[2]SO 11.1A Výkaz výměr'!#REF!</definedName>
    <definedName name="Konstrukce_truhlářské">'[2]SO 11.1A Výkaz výměr'!#REF!</definedName>
    <definedName name="Kovové_stavební_doplňkové_konstrukce" localSheetId="3">'[2]SO 11.1A Výkaz výměr'!#REF!</definedName>
    <definedName name="Kovové_stavební_doplňkové_konstrukce" localSheetId="4">'[2]SO 11.1A Výkaz výměr'!#REF!</definedName>
    <definedName name="Kovové_stavební_doplňkové_konstrukce" localSheetId="5">'[2]SO 11.1A Výkaz výměr'!#REF!</definedName>
    <definedName name="Kovové_stavební_doplňkové_konstrukce" localSheetId="6">'[2]SO 11.1A Výkaz výměr'!#REF!</definedName>
    <definedName name="Kovové_stavební_doplňkové_konstrukce" localSheetId="7">'[2]SO 11.1A Výkaz výměr'!#REF!</definedName>
    <definedName name="Kovové_stavební_doplňkové_konstrukce" localSheetId="9">'[2]SO 11.1A Výkaz výměr'!#REF!</definedName>
    <definedName name="Kovové_stavební_doplňkové_konstrukce" localSheetId="10">'[2]SO 11.1A Výkaz výměr'!#REF!</definedName>
    <definedName name="Kovové_stavební_doplňkové_konstrukce" localSheetId="11">'[2]SO 11.1A Výkaz výměr'!#REF!</definedName>
    <definedName name="Kovové_stavební_doplňkové_konstrukce" localSheetId="12">'[2]SO 11.1A Výkaz výměr'!#REF!</definedName>
    <definedName name="Kovové_stavební_doplňkové_konstrukce" localSheetId="8">'[2]SO 11.1A Výkaz výměr'!#REF!</definedName>
    <definedName name="Kovové_stavební_doplňkové_konstrukce" localSheetId="13">'[2]SO 11.1A Výkaz výměr'!#REF!</definedName>
    <definedName name="Kovové_stavební_doplňkové_konstrukce" localSheetId="14">'[2]SO 11.1A Výkaz výměr'!#REF!</definedName>
    <definedName name="Kovové_stavební_doplňkové_konstrukce">'[2]SO 11.1A Výkaz výměr'!#REF!</definedName>
    <definedName name="kr_15" localSheetId="3">#REF!</definedName>
    <definedName name="kr_15" localSheetId="4">#REF!</definedName>
    <definedName name="kr_15" localSheetId="5">#REF!</definedName>
    <definedName name="kr_15" localSheetId="6">#REF!</definedName>
    <definedName name="kr_15" localSheetId="7">#REF!</definedName>
    <definedName name="kr_15" localSheetId="9">#REF!</definedName>
    <definedName name="kr_15" localSheetId="10">#REF!</definedName>
    <definedName name="kr_15" localSheetId="11">#REF!</definedName>
    <definedName name="kr_15" localSheetId="12">#REF!</definedName>
    <definedName name="kr_15" localSheetId="8">#REF!</definedName>
    <definedName name="kr_15" localSheetId="13">#REF!</definedName>
    <definedName name="kr_15" localSheetId="14">#REF!</definedName>
    <definedName name="kr_15" localSheetId="0">#REF!</definedName>
    <definedName name="kr_15">#REF!</definedName>
    <definedName name="kr_15_ła" localSheetId="3">#REF!</definedName>
    <definedName name="kr_15_ła" localSheetId="4">#REF!</definedName>
    <definedName name="kr_15_ła" localSheetId="5">#REF!</definedName>
    <definedName name="kr_15_ła" localSheetId="6">#REF!</definedName>
    <definedName name="kr_15_ła" localSheetId="7">#REF!</definedName>
    <definedName name="kr_15_ła" localSheetId="9">#REF!</definedName>
    <definedName name="kr_15_ła" localSheetId="10">#REF!</definedName>
    <definedName name="kr_15_ła" localSheetId="11">#REF!</definedName>
    <definedName name="kr_15_ła" localSheetId="12">#REF!</definedName>
    <definedName name="kr_15_ła" localSheetId="8">#REF!</definedName>
    <definedName name="kr_15_ła" localSheetId="13">#REF!</definedName>
    <definedName name="kr_15_ła" localSheetId="14">#REF!</definedName>
    <definedName name="kr_15_ła" localSheetId="0">#REF!</definedName>
    <definedName name="kr_15_ła">#REF!</definedName>
    <definedName name="KSDK" localSheetId="3">'[3]SO 51.4 Výkaz výměr'!#REF!</definedName>
    <definedName name="KSDK" localSheetId="4">'[3]SO 51.4 Výkaz výměr'!#REF!</definedName>
    <definedName name="KSDK" localSheetId="5">'[3]SO 51.4 Výkaz výměr'!#REF!</definedName>
    <definedName name="KSDK" localSheetId="6">'[3]SO 51.4 Výkaz výměr'!#REF!</definedName>
    <definedName name="KSDK" localSheetId="7">'[3]SO 51.4 Výkaz výměr'!#REF!</definedName>
    <definedName name="KSDK" localSheetId="9">'[3]SO 51.4 Výkaz výměr'!#REF!</definedName>
    <definedName name="KSDK" localSheetId="10">'[3]SO 51.4 Výkaz výměr'!#REF!</definedName>
    <definedName name="KSDK" localSheetId="11">'[3]SO 51.4 Výkaz výměr'!#REF!</definedName>
    <definedName name="KSDK" localSheetId="12">'[3]SO 51.4 Výkaz výměr'!#REF!</definedName>
    <definedName name="KSDK" localSheetId="8">'[3]SO 51.4 Výkaz výměr'!#REF!</definedName>
    <definedName name="KSDK" localSheetId="13">'[3]SO 51.4 Výkaz výměr'!#REF!</definedName>
    <definedName name="KSDK" localSheetId="14">'[3]SO 51.4 Výkaz výměr'!#REF!</definedName>
    <definedName name="KSDK">'[3]SO 51.4 Výkaz výměr'!#REF!</definedName>
    <definedName name="la" localSheetId="3">#REF!</definedName>
    <definedName name="la" localSheetId="4">#REF!</definedName>
    <definedName name="la" localSheetId="5">#REF!</definedName>
    <definedName name="la" localSheetId="6">#REF!</definedName>
    <definedName name="la" localSheetId="7">#REF!</definedName>
    <definedName name="la" localSheetId="9">#REF!</definedName>
    <definedName name="la" localSheetId="10">#REF!</definedName>
    <definedName name="la" localSheetId="11">#REF!</definedName>
    <definedName name="la" localSheetId="12">#REF!</definedName>
    <definedName name="la" localSheetId="8">#REF!</definedName>
    <definedName name="la" localSheetId="13">#REF!</definedName>
    <definedName name="la" localSheetId="14">#REF!</definedName>
    <definedName name="la" localSheetId="0">#REF!</definedName>
    <definedName name="la">#REF!</definedName>
    <definedName name="Malby__tapety__nátěry__nástřiky" localSheetId="3">'[2]SO 11.1A Výkaz výměr'!#REF!</definedName>
    <definedName name="Malby__tapety__nátěry__nástřiky" localSheetId="4">'[2]SO 11.1A Výkaz výměr'!#REF!</definedName>
    <definedName name="Malby__tapety__nátěry__nástřiky" localSheetId="5">'[2]SO 11.1A Výkaz výměr'!#REF!</definedName>
    <definedName name="Malby__tapety__nátěry__nástřiky" localSheetId="6">'[2]SO 11.1A Výkaz výměr'!#REF!</definedName>
    <definedName name="Malby__tapety__nátěry__nástřiky" localSheetId="7">'[2]SO 11.1A Výkaz výměr'!#REF!</definedName>
    <definedName name="Malby__tapety__nátěry__nástřiky" localSheetId="9">'[2]SO 11.1A Výkaz výměr'!#REF!</definedName>
    <definedName name="Malby__tapety__nátěry__nástřiky" localSheetId="10">'[2]SO 11.1A Výkaz výměr'!#REF!</definedName>
    <definedName name="Malby__tapety__nátěry__nástřiky" localSheetId="11">'[2]SO 11.1A Výkaz výměr'!#REF!</definedName>
    <definedName name="Malby__tapety__nátěry__nástřiky" localSheetId="12">'[2]SO 11.1A Výkaz výměr'!#REF!</definedName>
    <definedName name="Malby__tapety__nátěry__nástřiky" localSheetId="8">'[2]SO 11.1A Výkaz výměr'!#REF!</definedName>
    <definedName name="Malby__tapety__nátěry__nástřiky" localSheetId="13">'[2]SO 11.1A Výkaz výměr'!#REF!</definedName>
    <definedName name="Malby__tapety__nátěry__nástřiky" localSheetId="14">'[2]SO 11.1A Výkaz výměr'!#REF!</definedName>
    <definedName name="Malby__tapety__nátěry__nástřiky">'[2]SO 11.1A Výkaz výměr'!#REF!</definedName>
    <definedName name="MJ" localSheetId="12">#REF!</definedName>
    <definedName name="MJ" localSheetId="0">#REF!</definedName>
    <definedName name="MJ">#REF!</definedName>
    <definedName name="MJ_12" localSheetId="12">#REF!</definedName>
    <definedName name="MJ_12" localSheetId="0">#REF!</definedName>
    <definedName name="MJ_12">#REF!</definedName>
    <definedName name="MJ_34" localSheetId="12">#REF!</definedName>
    <definedName name="MJ_34" localSheetId="0">#REF!</definedName>
    <definedName name="MJ_34">#REF!</definedName>
    <definedName name="MJ_50" localSheetId="12">#REF!</definedName>
    <definedName name="MJ_50" localSheetId="0">#REF!</definedName>
    <definedName name="MJ_50">#REF!</definedName>
    <definedName name="MO" localSheetId="12">#REF!</definedName>
    <definedName name="MO" localSheetId="0">#REF!</definedName>
    <definedName name="MO">#REF!</definedName>
    <definedName name="MO_12" localSheetId="12">#REF!</definedName>
    <definedName name="MO_12" localSheetId="0">#REF!</definedName>
    <definedName name="MO_12">#REF!</definedName>
    <definedName name="MO_34" localSheetId="12">#REF!</definedName>
    <definedName name="MO_34" localSheetId="0">#REF!</definedName>
    <definedName name="MO_34">#REF!</definedName>
    <definedName name="MO_50" localSheetId="12">#REF!</definedName>
    <definedName name="MO_50" localSheetId="0">#REF!</definedName>
    <definedName name="MO_50">#REF!</definedName>
    <definedName name="MONT" localSheetId="12">#REF!</definedName>
    <definedName name="MONT" localSheetId="0">#REF!</definedName>
    <definedName name="MONT">#REF!</definedName>
    <definedName name="MONT_12" localSheetId="12">#REF!</definedName>
    <definedName name="MONT_12" localSheetId="0">#REF!</definedName>
    <definedName name="MONT_12">#REF!</definedName>
    <definedName name="MONT_34" localSheetId="12">#REF!</definedName>
    <definedName name="MONT_34" localSheetId="0">#REF!</definedName>
    <definedName name="MONT_34">#REF!</definedName>
    <definedName name="MONT_50" localSheetId="12">#REF!</definedName>
    <definedName name="MONT_50" localSheetId="0">#REF!</definedName>
    <definedName name="MONT_50">#REF!</definedName>
    <definedName name="Montaz0" localSheetId="3">#REF!</definedName>
    <definedName name="Montaz0" localSheetId="4">#REF!</definedName>
    <definedName name="Montaz0" localSheetId="5">#REF!</definedName>
    <definedName name="Montaz0" localSheetId="6">#REF!</definedName>
    <definedName name="Montaz0" localSheetId="7">#REF!</definedName>
    <definedName name="Montaz0" localSheetId="9">#REF!</definedName>
    <definedName name="Montaz0" localSheetId="10">#REF!</definedName>
    <definedName name="Montaz0" localSheetId="11">#REF!</definedName>
    <definedName name="Montaz0" localSheetId="12">#REF!</definedName>
    <definedName name="Montaz0" localSheetId="8">#REF!</definedName>
    <definedName name="Montaz0" localSheetId="13">#REF!</definedName>
    <definedName name="Montaz0" localSheetId="14">#REF!</definedName>
    <definedName name="Montaz0">#REF!</definedName>
    <definedName name="NazevDilu" localSheetId="12">#REF!</definedName>
    <definedName name="NazevDilu">#REF!</definedName>
    <definedName name="nazevobjektu" localSheetId="12">#REF!</definedName>
    <definedName name="nazevobjektu">#REF!</definedName>
    <definedName name="nazevstavby" localSheetId="12">#REF!</definedName>
    <definedName name="nazevstavby">#REF!</definedName>
    <definedName name="_xlnm.Print_Titles" localSheetId="2">SO_01!$1:$8</definedName>
    <definedName name="_xlnm.Print_Titles" localSheetId="3">SO_101!$1:$8</definedName>
    <definedName name="_xlnm.Print_Titles" localSheetId="4">SO_102!$1:$8</definedName>
    <definedName name="_xlnm.Print_Titles" localSheetId="5">SO_301!$1:$8</definedName>
    <definedName name="_xlnm.Print_Titles" localSheetId="6">SO_302!$1:$8</definedName>
    <definedName name="_xlnm.Print_Titles" localSheetId="7">SO_303!$1:$8</definedName>
    <definedName name="_xlnm.Print_Titles" localSheetId="9">SO_401!$1:$8</definedName>
    <definedName name="_xlnm.Print_Titles" localSheetId="10">SO_402!$1:$8</definedName>
    <definedName name="_xlnm.Print_Titles" localSheetId="11">SO_403!$1:$8</definedName>
    <definedName name="_xlnm.Print_Titles" localSheetId="12">SO_404!$1:$8</definedName>
    <definedName name="_xlnm.Print_Titles" localSheetId="8">SO_501!$1:$8</definedName>
    <definedName name="_xlnm.Print_Titles" localSheetId="13">SO_701!$1:$8</definedName>
    <definedName name="_xlnm.Print_Titles" localSheetId="14">SO_801!$1:$8</definedName>
    <definedName name="_xlnm.Print_Titles" localSheetId="1">VON!$7:$9</definedName>
    <definedName name="ob_8_30" localSheetId="3">#REF!</definedName>
    <definedName name="ob_8_30" localSheetId="4">#REF!</definedName>
    <definedName name="ob_8_30" localSheetId="5">#REF!</definedName>
    <definedName name="ob_8_30" localSheetId="6">#REF!</definedName>
    <definedName name="ob_8_30" localSheetId="7">#REF!</definedName>
    <definedName name="ob_8_30" localSheetId="9">#REF!</definedName>
    <definedName name="ob_8_30" localSheetId="10">#REF!</definedName>
    <definedName name="ob_8_30" localSheetId="11">#REF!</definedName>
    <definedName name="ob_8_30" localSheetId="12">#REF!</definedName>
    <definedName name="ob_8_30" localSheetId="8">#REF!</definedName>
    <definedName name="ob_8_30" localSheetId="13">#REF!</definedName>
    <definedName name="ob_8_30" localSheetId="14">#REF!</definedName>
    <definedName name="ob_8_30" localSheetId="0">#REF!</definedName>
    <definedName name="ob_8_30">#REF!</definedName>
    <definedName name="Objednatel" localSheetId="12">#REF!</definedName>
    <definedName name="Objednatel">#REF!</definedName>
    <definedName name="Obklady_keramické" localSheetId="3">'[2]SO 11.1A Výkaz výměr'!#REF!</definedName>
    <definedName name="Obklady_keramické" localSheetId="4">'[2]SO 11.1A Výkaz výměr'!#REF!</definedName>
    <definedName name="Obklady_keramické" localSheetId="5">'[2]SO 11.1A Výkaz výměr'!#REF!</definedName>
    <definedName name="Obklady_keramické" localSheetId="6">'[2]SO 11.1A Výkaz výměr'!#REF!</definedName>
    <definedName name="Obklady_keramické" localSheetId="7">'[2]SO 11.1A Výkaz výměr'!#REF!</definedName>
    <definedName name="Obklady_keramické" localSheetId="9">'[2]SO 11.1A Výkaz výměr'!#REF!</definedName>
    <definedName name="Obklady_keramické" localSheetId="10">'[2]SO 11.1A Výkaz výměr'!#REF!</definedName>
    <definedName name="Obklady_keramické" localSheetId="11">'[2]SO 11.1A Výkaz výměr'!#REF!</definedName>
    <definedName name="Obklady_keramické" localSheetId="12">'[2]SO 11.1A Výkaz výměr'!#REF!</definedName>
    <definedName name="Obklady_keramické" localSheetId="8">'[2]SO 11.1A Výkaz výměr'!#REF!</definedName>
    <definedName name="Obklady_keramické" localSheetId="13">'[2]SO 11.1A Výkaz výměr'!#REF!</definedName>
    <definedName name="Obklady_keramické" localSheetId="14">'[2]SO 11.1A Výkaz výměr'!#REF!</definedName>
    <definedName name="Obklady_keramické">'[2]SO 11.1A Výkaz výměr'!#REF!</definedName>
    <definedName name="_xlnm.Print_Area" localSheetId="2">SO_01!$A$1:$L$33</definedName>
    <definedName name="_xlnm.Print_Area" localSheetId="3">SO_101!$A$1:$L$71</definedName>
    <definedName name="_xlnm.Print_Area" localSheetId="4">SO_102!$A$1:$L$20</definedName>
    <definedName name="_xlnm.Print_Area" localSheetId="5">SO_301!$A$1:$L$43</definedName>
    <definedName name="_xlnm.Print_Area" localSheetId="6">SO_302!$A$1:$L$44</definedName>
    <definedName name="_xlnm.Print_Area" localSheetId="7">SO_303!$A$1:$L$36</definedName>
    <definedName name="_xlnm.Print_Area" localSheetId="9">SO_401!$A$1:$L$121</definedName>
    <definedName name="_xlnm.Print_Area" localSheetId="10">SO_402!$A$1:$L$25</definedName>
    <definedName name="_xlnm.Print_Area" localSheetId="11">SO_403!$A$1:$L$25</definedName>
    <definedName name="_xlnm.Print_Area" localSheetId="12">SO_404!$A$1:$L$20</definedName>
    <definedName name="_xlnm.Print_Area" localSheetId="8">SO_501!$A$1:$L$43</definedName>
    <definedName name="_xlnm.Print_Area" localSheetId="13">SO_701!$A$1:$L$33</definedName>
    <definedName name="_xlnm.Print_Area" localSheetId="14">SO_801!$A$1:$L$85</definedName>
    <definedName name="_xlnm.Print_Area" localSheetId="0">Souhrn!$B$1:$I$44</definedName>
    <definedName name="_xlnm.Print_Area" localSheetId="1">VON!$A$1:$H$24</definedName>
    <definedName name="OP" localSheetId="12">#REF!</definedName>
    <definedName name="OP" localSheetId="0">#REF!</definedName>
    <definedName name="OP">#REF!</definedName>
    <definedName name="OP_12" localSheetId="12">#REF!</definedName>
    <definedName name="OP_12" localSheetId="0">#REF!</definedName>
    <definedName name="OP_12">#REF!</definedName>
    <definedName name="OP_34" localSheetId="12">#REF!</definedName>
    <definedName name="OP_34" localSheetId="0">#REF!</definedName>
    <definedName name="OP_34">#REF!</definedName>
    <definedName name="OP_50" localSheetId="12">#REF!</definedName>
    <definedName name="OP_50" localSheetId="0">#REF!</definedName>
    <definedName name="OP_50">#REF!</definedName>
    <definedName name="Ostatní_výrobky" localSheetId="3">'[3]SO 51.4 Výkaz výměr'!#REF!</definedName>
    <definedName name="Ostatní_výrobky" localSheetId="4">'[3]SO 51.4 Výkaz výměr'!#REF!</definedName>
    <definedName name="Ostatní_výrobky" localSheetId="5">'[3]SO 51.4 Výkaz výměr'!#REF!</definedName>
    <definedName name="Ostatní_výrobky" localSheetId="6">'[3]SO 51.4 Výkaz výměr'!#REF!</definedName>
    <definedName name="Ostatní_výrobky" localSheetId="7">'[3]SO 51.4 Výkaz výměr'!#REF!</definedName>
    <definedName name="Ostatní_výrobky" localSheetId="9">'[3]SO 51.4 Výkaz výměr'!#REF!</definedName>
    <definedName name="Ostatní_výrobky" localSheetId="10">'[3]SO 51.4 Výkaz výměr'!#REF!</definedName>
    <definedName name="Ostatní_výrobky" localSheetId="11">'[3]SO 51.4 Výkaz výměr'!#REF!</definedName>
    <definedName name="Ostatní_výrobky" localSheetId="12">'[3]SO 51.4 Výkaz výměr'!#REF!</definedName>
    <definedName name="Ostatní_výrobky" localSheetId="8">'[3]SO 51.4 Výkaz výměr'!#REF!</definedName>
    <definedName name="Ostatní_výrobky" localSheetId="13">'[3]SO 51.4 Výkaz výměr'!#REF!</definedName>
    <definedName name="Ostatní_výrobky" localSheetId="14">'[3]SO 51.4 Výkaz výměr'!#REF!</definedName>
    <definedName name="Ostatní_výrobky">'[3]SO 51.4 Výkaz výměr'!#REF!</definedName>
    <definedName name="Parametry" localSheetId="12">#REF!</definedName>
    <definedName name="Parametry" localSheetId="0">#REF!</definedName>
    <definedName name="Parametry">#REF!</definedName>
    <definedName name="pia" localSheetId="3">#REF!</definedName>
    <definedName name="pia" localSheetId="4">#REF!</definedName>
    <definedName name="pia" localSheetId="5">#REF!</definedName>
    <definedName name="pia" localSheetId="6">#REF!</definedName>
    <definedName name="pia" localSheetId="7">#REF!</definedName>
    <definedName name="pia" localSheetId="9">#REF!</definedName>
    <definedName name="pia" localSheetId="10">#REF!</definedName>
    <definedName name="pia" localSheetId="11">#REF!</definedName>
    <definedName name="pia" localSheetId="12">#REF!</definedName>
    <definedName name="pia" localSheetId="8">#REF!</definedName>
    <definedName name="pia" localSheetId="13">#REF!</definedName>
    <definedName name="pia" localSheetId="14">#REF!</definedName>
    <definedName name="pia" localSheetId="0">#REF!</definedName>
    <definedName name="pia">#REF!</definedName>
    <definedName name="PJ" localSheetId="12">#REF!</definedName>
    <definedName name="PJ" localSheetId="0">#REF!</definedName>
    <definedName name="PJ">#REF!</definedName>
    <definedName name="PJ_12" localSheetId="12">#REF!</definedName>
    <definedName name="PJ_12" localSheetId="0">#REF!</definedName>
    <definedName name="PJ_12">#REF!</definedName>
    <definedName name="PJ_34" localSheetId="12">#REF!</definedName>
    <definedName name="PJ_34" localSheetId="0">#REF!</definedName>
    <definedName name="PJ_34">#REF!</definedName>
    <definedName name="PJ_50" localSheetId="12">#REF!</definedName>
    <definedName name="PJ_50" localSheetId="0">#REF!</definedName>
    <definedName name="PJ_50">#REF!</definedName>
    <definedName name="pln" localSheetId="3">#REF!</definedName>
    <definedName name="pln" localSheetId="4">#REF!</definedName>
    <definedName name="pln" localSheetId="5">#REF!</definedName>
    <definedName name="pln" localSheetId="6">#REF!</definedName>
    <definedName name="pln" localSheetId="7">#REF!</definedName>
    <definedName name="pln" localSheetId="9">#REF!</definedName>
    <definedName name="pln" localSheetId="10">#REF!</definedName>
    <definedName name="pln" localSheetId="11">#REF!</definedName>
    <definedName name="pln" localSheetId="12">#REF!</definedName>
    <definedName name="pln" localSheetId="8">#REF!</definedName>
    <definedName name="pln" localSheetId="13">#REF!</definedName>
    <definedName name="pln" localSheetId="14">#REF!</definedName>
    <definedName name="pln" localSheetId="0">#REF!</definedName>
    <definedName name="pln">#REF!</definedName>
    <definedName name="PN" localSheetId="12">#REF!</definedName>
    <definedName name="PN" localSheetId="0">#REF!</definedName>
    <definedName name="PN">#REF!</definedName>
    <definedName name="PN_12" localSheetId="12">#REF!</definedName>
    <definedName name="PN_12" localSheetId="0">#REF!</definedName>
    <definedName name="PN_12">#REF!</definedName>
    <definedName name="PN_34" localSheetId="12">#REF!</definedName>
    <definedName name="PN_34" localSheetId="0">#REF!</definedName>
    <definedName name="PN_34">#REF!</definedName>
    <definedName name="PN_50" localSheetId="12">#REF!</definedName>
    <definedName name="PN_50" localSheetId="0">#REF!</definedName>
    <definedName name="PN_50">#REF!</definedName>
    <definedName name="PO" localSheetId="12">#REF!</definedName>
    <definedName name="PO" localSheetId="0">#REF!</definedName>
    <definedName name="PO">#REF!</definedName>
    <definedName name="PO_12" localSheetId="12">#REF!</definedName>
    <definedName name="PO_12" localSheetId="0">#REF!</definedName>
    <definedName name="PO_12">#REF!</definedName>
    <definedName name="PO_34" localSheetId="12">#REF!</definedName>
    <definedName name="PO_34" localSheetId="0">#REF!</definedName>
    <definedName name="PO_34">#REF!</definedName>
    <definedName name="PO_50" localSheetId="12">#REF!</definedName>
    <definedName name="PO_50" localSheetId="0">#REF!</definedName>
    <definedName name="PO_50">#REF!</definedName>
    <definedName name="PocetMJ" localSheetId="12">#REF!</definedName>
    <definedName name="PocetMJ">#REF!</definedName>
    <definedName name="Podhl" localSheetId="3">'[3]SO 51.4 Výkaz výměr'!#REF!</definedName>
    <definedName name="Podhl" localSheetId="4">'[3]SO 51.4 Výkaz výměr'!#REF!</definedName>
    <definedName name="Podhl" localSheetId="5">'[3]SO 51.4 Výkaz výměr'!#REF!</definedName>
    <definedName name="Podhl" localSheetId="6">'[3]SO 51.4 Výkaz výměr'!#REF!</definedName>
    <definedName name="Podhl" localSheetId="7">'[3]SO 51.4 Výkaz výměr'!#REF!</definedName>
    <definedName name="Podhl" localSheetId="9">'[3]SO 51.4 Výkaz výměr'!#REF!</definedName>
    <definedName name="Podhl" localSheetId="10">'[3]SO 51.4 Výkaz výměr'!#REF!</definedName>
    <definedName name="Podhl" localSheetId="11">'[3]SO 51.4 Výkaz výměr'!#REF!</definedName>
    <definedName name="Podhl" localSheetId="12">'[3]SO 51.4 Výkaz výměr'!#REF!</definedName>
    <definedName name="Podhl" localSheetId="8">'[3]SO 51.4 Výkaz výměr'!#REF!</definedName>
    <definedName name="Podhl" localSheetId="13">'[3]SO 51.4 Výkaz výměr'!#REF!</definedName>
    <definedName name="Podhl" localSheetId="14">'[3]SO 51.4 Výkaz výměr'!#REF!</definedName>
    <definedName name="Podhl">'[3]SO 51.4 Výkaz výměr'!#REF!</definedName>
    <definedName name="Podhledy" localSheetId="3">'[2]SO 11.1A Výkaz výměr'!#REF!</definedName>
    <definedName name="Podhledy" localSheetId="4">'[2]SO 11.1A Výkaz výměr'!#REF!</definedName>
    <definedName name="Podhledy" localSheetId="5">'[2]SO 11.1A Výkaz výměr'!#REF!</definedName>
    <definedName name="Podhledy" localSheetId="6">'[2]SO 11.1A Výkaz výměr'!#REF!</definedName>
    <definedName name="Podhledy" localSheetId="7">'[2]SO 11.1A Výkaz výměr'!#REF!</definedName>
    <definedName name="Podhledy" localSheetId="9">'[2]SO 11.1A Výkaz výměr'!#REF!</definedName>
    <definedName name="Podhledy" localSheetId="10">'[2]SO 11.1A Výkaz výměr'!#REF!</definedName>
    <definedName name="Podhledy" localSheetId="11">'[2]SO 11.1A Výkaz výměr'!#REF!</definedName>
    <definedName name="Podhledy" localSheetId="12">'[2]SO 11.1A Výkaz výměr'!#REF!</definedName>
    <definedName name="Podhledy" localSheetId="8">'[2]SO 11.1A Výkaz výměr'!#REF!</definedName>
    <definedName name="Podhledy" localSheetId="13">'[2]SO 11.1A Výkaz výměr'!#REF!</definedName>
    <definedName name="Podhledy" localSheetId="14">'[2]SO 11.1A Výkaz výměr'!#REF!</definedName>
    <definedName name="Podhledy">'[2]SO 11.1A Výkaz výměr'!#REF!</definedName>
    <definedName name="podw" localSheetId="3">'[6]Rob. elektr.'!#REF!</definedName>
    <definedName name="podw" localSheetId="4">'[6]Rob. elektr.'!#REF!</definedName>
    <definedName name="podw" localSheetId="5">'[6]Rob. elektr.'!#REF!</definedName>
    <definedName name="podw" localSheetId="6">'[6]Rob. elektr.'!#REF!</definedName>
    <definedName name="podw" localSheetId="7">'[6]Rob. elektr.'!#REF!</definedName>
    <definedName name="podw" localSheetId="9">'[6]Rob. elektr.'!#REF!</definedName>
    <definedName name="podw" localSheetId="10">'[6]Rob. elektr.'!#REF!</definedName>
    <definedName name="podw" localSheetId="11">'[6]Rob. elektr.'!#REF!</definedName>
    <definedName name="podw" localSheetId="12">'[6]Rob. elektr.'!#REF!</definedName>
    <definedName name="podw" localSheetId="8">'[6]Rob. elektr.'!#REF!</definedName>
    <definedName name="podw" localSheetId="13">'[6]Rob. elektr.'!#REF!</definedName>
    <definedName name="podw" localSheetId="14">'[6]Rob. elektr.'!#REF!</definedName>
    <definedName name="podw">'[6]Rob. elektr.'!#REF!</definedName>
    <definedName name="poslední" localSheetId="12">#REF!</definedName>
    <definedName name="poslední" localSheetId="0">#REF!</definedName>
    <definedName name="poslední">#REF!</definedName>
    <definedName name="Poznamka" localSheetId="12">#REF!</definedName>
    <definedName name="Poznamka">#REF!</definedName>
    <definedName name="Projektant" localSheetId="12">#REF!</definedName>
    <definedName name="Projektant">#REF!</definedName>
    <definedName name="Přehled" localSheetId="12">#REF!</definedName>
    <definedName name="Přehled" localSheetId="0">#REF!</definedName>
    <definedName name="Přehled">#REF!</definedName>
    <definedName name="Přehled_2" localSheetId="12">#REF!</definedName>
    <definedName name="Přehled_2" localSheetId="0">#REF!</definedName>
    <definedName name="Přehled_2">#REF!</definedName>
    <definedName name="PSV" localSheetId="12">#REF!</definedName>
    <definedName name="PSV">#REF!</definedName>
    <definedName name="PSV0" localSheetId="3">#REF!</definedName>
    <definedName name="PSV0" localSheetId="4">#REF!</definedName>
    <definedName name="PSV0" localSheetId="5">#REF!</definedName>
    <definedName name="PSV0" localSheetId="6">#REF!</definedName>
    <definedName name="PSV0" localSheetId="7">#REF!</definedName>
    <definedName name="PSV0" localSheetId="9">#REF!</definedName>
    <definedName name="PSV0" localSheetId="10">#REF!</definedName>
    <definedName name="PSV0" localSheetId="11">#REF!</definedName>
    <definedName name="PSV0" localSheetId="12">#REF!</definedName>
    <definedName name="PSV0" localSheetId="8">#REF!</definedName>
    <definedName name="PSV0" localSheetId="13">#REF!</definedName>
    <definedName name="PSV0" localSheetId="14">#REF!</definedName>
    <definedName name="PSV0">#REF!</definedName>
    <definedName name="q" localSheetId="3">[4]MaR!#REF!</definedName>
    <definedName name="q" localSheetId="4">[4]MaR!#REF!</definedName>
    <definedName name="q" localSheetId="5">[4]MaR!#REF!</definedName>
    <definedName name="q" localSheetId="6">[4]MaR!#REF!</definedName>
    <definedName name="q" localSheetId="7">[4]MaR!#REF!</definedName>
    <definedName name="q" localSheetId="9">[4]MaR!#REF!</definedName>
    <definedName name="q" localSheetId="10">[4]MaR!#REF!</definedName>
    <definedName name="q" localSheetId="11">[4]MaR!#REF!</definedName>
    <definedName name="q" localSheetId="12">[4]MaR!#REF!</definedName>
    <definedName name="q" localSheetId="8">[4]MaR!#REF!</definedName>
    <definedName name="q" localSheetId="13">[4]MaR!#REF!</definedName>
    <definedName name="q" localSheetId="14">[4]MaR!#REF!</definedName>
    <definedName name="Q" localSheetId="0">#REF!</definedName>
    <definedName name="q">[4]MaR!#REF!</definedName>
    <definedName name="QQ" localSheetId="3">#REF!</definedName>
    <definedName name="QQ" localSheetId="4">#REF!</definedName>
    <definedName name="QQ" localSheetId="5">#REF!</definedName>
    <definedName name="QQ" localSheetId="6">#REF!</definedName>
    <definedName name="QQ" localSheetId="7">#REF!</definedName>
    <definedName name="QQ" localSheetId="9">#REF!</definedName>
    <definedName name="QQ" localSheetId="10">#REF!</definedName>
    <definedName name="QQ" localSheetId="11">#REF!</definedName>
    <definedName name="QQ" localSheetId="12">#REF!</definedName>
    <definedName name="QQ" localSheetId="8">#REF!</definedName>
    <definedName name="QQ" localSheetId="13">#REF!</definedName>
    <definedName name="QQ" localSheetId="14">#REF!</definedName>
    <definedName name="QQ">#REF!</definedName>
    <definedName name="QQQ" localSheetId="3">#REF!</definedName>
    <definedName name="QQQ" localSheetId="4">#REF!</definedName>
    <definedName name="QQQ" localSheetId="5">#REF!</definedName>
    <definedName name="QQQ" localSheetId="6">#REF!</definedName>
    <definedName name="QQQ" localSheetId="7">#REF!</definedName>
    <definedName name="QQQ" localSheetId="9">#REF!</definedName>
    <definedName name="QQQ" localSheetId="10">#REF!</definedName>
    <definedName name="QQQ" localSheetId="11">#REF!</definedName>
    <definedName name="QQQ" localSheetId="12">#REF!</definedName>
    <definedName name="QQQ" localSheetId="8">#REF!</definedName>
    <definedName name="QQQ" localSheetId="13">#REF!</definedName>
    <definedName name="QQQ" localSheetId="14">#REF!</definedName>
    <definedName name="QQQ">#REF!</definedName>
    <definedName name="r_zie_dop" localSheetId="3">#REF!</definedName>
    <definedName name="r_zie_dop" localSheetId="4">#REF!</definedName>
    <definedName name="r_zie_dop" localSheetId="5">#REF!</definedName>
    <definedName name="r_zie_dop" localSheetId="6">#REF!</definedName>
    <definedName name="r_zie_dop" localSheetId="7">#REF!</definedName>
    <definedName name="r_zie_dop" localSheetId="9">#REF!</definedName>
    <definedName name="r_zie_dop" localSheetId="10">#REF!</definedName>
    <definedName name="r_zie_dop" localSheetId="11">#REF!</definedName>
    <definedName name="r_zie_dop" localSheetId="12">#REF!</definedName>
    <definedName name="r_zie_dop" localSheetId="8">#REF!</definedName>
    <definedName name="r_zie_dop" localSheetId="13">#REF!</definedName>
    <definedName name="r_zie_dop" localSheetId="14">#REF!</definedName>
    <definedName name="r_zie_dop" localSheetId="0">#REF!</definedName>
    <definedName name="r_zie_dop">#REF!</definedName>
    <definedName name="r_zie_m" localSheetId="3">#REF!</definedName>
    <definedName name="r_zie_m" localSheetId="4">#REF!</definedName>
    <definedName name="r_zie_m" localSheetId="5">#REF!</definedName>
    <definedName name="r_zie_m" localSheetId="6">#REF!</definedName>
    <definedName name="r_zie_m" localSheetId="7">#REF!</definedName>
    <definedName name="r_zie_m" localSheetId="9">#REF!</definedName>
    <definedName name="r_zie_m" localSheetId="10">#REF!</definedName>
    <definedName name="r_zie_m" localSheetId="11">#REF!</definedName>
    <definedName name="r_zie_m" localSheetId="12">#REF!</definedName>
    <definedName name="r_zie_m" localSheetId="8">#REF!</definedName>
    <definedName name="r_zie_m" localSheetId="13">#REF!</definedName>
    <definedName name="r_zie_m" localSheetId="14">#REF!</definedName>
    <definedName name="r_zie_m" localSheetId="0">#REF!</definedName>
    <definedName name="r_zie_m">#REF!</definedName>
    <definedName name="r_zie_r" localSheetId="3">#REF!</definedName>
    <definedName name="r_zie_r" localSheetId="4">#REF!</definedName>
    <definedName name="r_zie_r" localSheetId="5">#REF!</definedName>
    <definedName name="r_zie_r" localSheetId="6">#REF!</definedName>
    <definedName name="r_zie_r" localSheetId="7">#REF!</definedName>
    <definedName name="r_zie_r" localSheetId="9">#REF!</definedName>
    <definedName name="r_zie_r" localSheetId="10">#REF!</definedName>
    <definedName name="r_zie_r" localSheetId="11">#REF!</definedName>
    <definedName name="r_zie_r" localSheetId="12">#REF!</definedName>
    <definedName name="r_zie_r" localSheetId="8">#REF!</definedName>
    <definedName name="r_zie_r" localSheetId="13">#REF!</definedName>
    <definedName name="r_zie_r" localSheetId="14">#REF!</definedName>
    <definedName name="r_zie_r" localSheetId="0">#REF!</definedName>
    <definedName name="r_zie_r">#REF!</definedName>
    <definedName name="Rekapitulace" localSheetId="12">#REF!</definedName>
    <definedName name="Rekapitulace" localSheetId="0">#REF!</definedName>
    <definedName name="Rekapitulace">#REF!</definedName>
    <definedName name="REKAPITULACE_2" localSheetId="3">'[2]SO 11.1A Výkaz výměr'!#REF!</definedName>
    <definedName name="REKAPITULACE_2" localSheetId="4">'[2]SO 11.1A Výkaz výměr'!#REF!</definedName>
    <definedName name="REKAPITULACE_2" localSheetId="5">'[2]SO 11.1A Výkaz výměr'!#REF!</definedName>
    <definedName name="REKAPITULACE_2" localSheetId="6">'[2]SO 11.1A Výkaz výměr'!#REF!</definedName>
    <definedName name="REKAPITULACE_2" localSheetId="7">'[2]SO 11.1A Výkaz výměr'!#REF!</definedName>
    <definedName name="REKAPITULACE_2" localSheetId="9">'[2]SO 11.1A Výkaz výměr'!#REF!</definedName>
    <definedName name="REKAPITULACE_2" localSheetId="10">'[2]SO 11.1A Výkaz výměr'!#REF!</definedName>
    <definedName name="REKAPITULACE_2" localSheetId="11">'[2]SO 11.1A Výkaz výměr'!#REF!</definedName>
    <definedName name="REKAPITULACE_2" localSheetId="12">'[2]SO 11.1A Výkaz výměr'!#REF!</definedName>
    <definedName name="REKAPITULACE_2" localSheetId="8">'[2]SO 11.1A Výkaz výměr'!#REF!</definedName>
    <definedName name="REKAPITULACE_2" localSheetId="13">'[2]SO 11.1A Výkaz výměr'!#REF!</definedName>
    <definedName name="REKAPITULACE_2" localSheetId="14">'[2]SO 11.1A Výkaz výměr'!#REF!</definedName>
    <definedName name="REKAPITULACE_2">'[2]SO 11.1A Výkaz výměr'!#REF!</definedName>
    <definedName name="rg" localSheetId="3">#REF!</definedName>
    <definedName name="rg" localSheetId="4">#REF!</definedName>
    <definedName name="rg" localSheetId="5">#REF!</definedName>
    <definedName name="rg" localSheetId="6">#REF!</definedName>
    <definedName name="rg" localSheetId="7">#REF!</definedName>
    <definedName name="rg" localSheetId="9">#REF!</definedName>
    <definedName name="rg" localSheetId="10">#REF!</definedName>
    <definedName name="rg" localSheetId="11">#REF!</definedName>
    <definedName name="rg" localSheetId="12">#REF!</definedName>
    <definedName name="rg" localSheetId="8">#REF!</definedName>
    <definedName name="rg" localSheetId="13">#REF!</definedName>
    <definedName name="rg" localSheetId="14">#REF!</definedName>
    <definedName name="rg" localSheetId="0">#REF!</definedName>
    <definedName name="rg">#REF!</definedName>
    <definedName name="Rok_nabídky" localSheetId="12">#REF!</definedName>
    <definedName name="Rok_nabídky" localSheetId="0">#REF!</definedName>
    <definedName name="Rok_nabídky">#REF!</definedName>
    <definedName name="Rok_nabídky_2" localSheetId="12">#REF!</definedName>
    <definedName name="Rok_nabídky_2" localSheetId="0">#REF!</definedName>
    <definedName name="Rok_nabídky_2">#REF!</definedName>
    <definedName name="Rozpočet" localSheetId="12">#REF!</definedName>
    <definedName name="Rozpočet" localSheetId="0">#REF!</definedName>
    <definedName name="Rozpočet">#REF!</definedName>
    <definedName name="s" localSheetId="3">'[2]SO 11.1A Výkaz výměr'!#REF!</definedName>
    <definedName name="s" localSheetId="4">'[2]SO 11.1A Výkaz výměr'!#REF!</definedName>
    <definedName name="s" localSheetId="5">'[2]SO 11.1A Výkaz výměr'!#REF!</definedName>
    <definedName name="s" localSheetId="6">'[2]SO 11.1A Výkaz výměr'!#REF!</definedName>
    <definedName name="s" localSheetId="7">'[2]SO 11.1A Výkaz výměr'!#REF!</definedName>
    <definedName name="s" localSheetId="9">'[2]SO 11.1A Výkaz výměr'!#REF!</definedName>
    <definedName name="s" localSheetId="10">'[2]SO 11.1A Výkaz výměr'!#REF!</definedName>
    <definedName name="s" localSheetId="11">'[2]SO 11.1A Výkaz výměr'!#REF!</definedName>
    <definedName name="s" localSheetId="12">'[2]SO 11.1A Výkaz výměr'!#REF!</definedName>
    <definedName name="s" localSheetId="8">'[2]SO 11.1A Výkaz výměr'!#REF!</definedName>
    <definedName name="s" localSheetId="13">'[2]SO 11.1A Výkaz výměr'!#REF!</definedName>
    <definedName name="s" localSheetId="14">'[2]SO 11.1A Výkaz výměr'!#REF!</definedName>
    <definedName name="s">'[2]SO 11.1A Výkaz výměr'!#REF!</definedName>
    <definedName name="Sádrokartonové_konstrukce" localSheetId="3">'[2]SO 11.1A Výkaz výměr'!#REF!</definedName>
    <definedName name="Sádrokartonové_konstrukce" localSheetId="4">'[2]SO 11.1A Výkaz výměr'!#REF!</definedName>
    <definedName name="Sádrokartonové_konstrukce" localSheetId="5">'[2]SO 11.1A Výkaz výměr'!#REF!</definedName>
    <definedName name="Sádrokartonové_konstrukce" localSheetId="6">'[2]SO 11.1A Výkaz výměr'!#REF!</definedName>
    <definedName name="Sádrokartonové_konstrukce" localSheetId="7">'[2]SO 11.1A Výkaz výměr'!#REF!</definedName>
    <definedName name="Sádrokartonové_konstrukce" localSheetId="9">'[2]SO 11.1A Výkaz výměr'!#REF!</definedName>
    <definedName name="Sádrokartonové_konstrukce" localSheetId="10">'[2]SO 11.1A Výkaz výměr'!#REF!</definedName>
    <definedName name="Sádrokartonové_konstrukce" localSheetId="11">'[2]SO 11.1A Výkaz výměr'!#REF!</definedName>
    <definedName name="Sádrokartonové_konstrukce" localSheetId="12">'[2]SO 11.1A Výkaz výměr'!#REF!</definedName>
    <definedName name="Sádrokartonové_konstrukce" localSheetId="8">'[2]SO 11.1A Výkaz výměr'!#REF!</definedName>
    <definedName name="Sádrokartonové_konstrukce" localSheetId="13">'[2]SO 11.1A Výkaz výměr'!#REF!</definedName>
    <definedName name="Sádrokartonové_konstrukce" localSheetId="14">'[2]SO 11.1A Výkaz výměr'!#REF!</definedName>
    <definedName name="Sádrokartonové_konstrukce">'[2]SO 11.1A Výkaz výměr'!#REF!</definedName>
    <definedName name="SazbaDPH1" localSheetId="12">#REF!</definedName>
    <definedName name="SazbaDPH1">#REF!</definedName>
    <definedName name="SazbaDPH2" localSheetId="12">#REF!</definedName>
    <definedName name="SazbaDPH2">#REF!</definedName>
    <definedName name="SC" localSheetId="12">#REF!</definedName>
    <definedName name="SC" localSheetId="0">#REF!</definedName>
    <definedName name="SC">#REF!</definedName>
    <definedName name="SC_12" localSheetId="12">#REF!</definedName>
    <definedName name="SC_12" localSheetId="0">#REF!</definedName>
    <definedName name="SC_12">#REF!</definedName>
    <definedName name="SC_34" localSheetId="12">#REF!</definedName>
    <definedName name="SC_34" localSheetId="0">#REF!</definedName>
    <definedName name="SC_34">#REF!</definedName>
    <definedName name="SC_50" localSheetId="12">#REF!</definedName>
    <definedName name="SC_50" localSheetId="0">#REF!</definedName>
    <definedName name="SC_50">#REF!</definedName>
    <definedName name="SloupecCC" localSheetId="3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9">#REF!</definedName>
    <definedName name="SloupecCC" localSheetId="10">#REF!</definedName>
    <definedName name="SloupecCC" localSheetId="11">#REF!</definedName>
    <definedName name="SloupecCC" localSheetId="12">#REF!</definedName>
    <definedName name="SloupecCC" localSheetId="8">#REF!</definedName>
    <definedName name="SloupecCC" localSheetId="13">#REF!</definedName>
    <definedName name="SloupecCC" localSheetId="14">#REF!</definedName>
    <definedName name="SloupecCC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9">#REF!</definedName>
    <definedName name="SloupecCisloPol" localSheetId="10">#REF!</definedName>
    <definedName name="SloupecCisloPol" localSheetId="11">#REF!</definedName>
    <definedName name="SloupecCisloPol" localSheetId="12">#REF!</definedName>
    <definedName name="SloupecCisloPol" localSheetId="8">#REF!</definedName>
    <definedName name="SloupecCisloPol" localSheetId="13">#REF!</definedName>
    <definedName name="SloupecCisloPol" localSheetId="14">#REF!</definedName>
    <definedName name="SloupecCisloPol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9">#REF!</definedName>
    <definedName name="SloupecJC" localSheetId="10">#REF!</definedName>
    <definedName name="SloupecJC" localSheetId="11">#REF!</definedName>
    <definedName name="SloupecJC" localSheetId="12">#REF!</definedName>
    <definedName name="SloupecJC" localSheetId="8">#REF!</definedName>
    <definedName name="SloupecJC" localSheetId="13">#REF!</definedName>
    <definedName name="SloupecJC" localSheetId="14">#REF!</definedName>
    <definedName name="SloupecJC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9">#REF!</definedName>
    <definedName name="SloupecMJ" localSheetId="10">#REF!</definedName>
    <definedName name="SloupecMJ" localSheetId="11">#REF!</definedName>
    <definedName name="SloupecMJ" localSheetId="12">#REF!</definedName>
    <definedName name="SloupecMJ" localSheetId="8">#REF!</definedName>
    <definedName name="SloupecMJ" localSheetId="13">#REF!</definedName>
    <definedName name="SloupecMJ" localSheetId="14">#REF!</definedName>
    <definedName name="SloupecMJ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9">#REF!</definedName>
    <definedName name="SloupecMnozstvi" localSheetId="10">#REF!</definedName>
    <definedName name="SloupecMnozstvi" localSheetId="11">#REF!</definedName>
    <definedName name="SloupecMnozstvi" localSheetId="12">#REF!</definedName>
    <definedName name="SloupecMnozstvi" localSheetId="8">#REF!</definedName>
    <definedName name="SloupecMnozstvi" localSheetId="13">#REF!</definedName>
    <definedName name="SloupecMnozstvi" localSheetId="14">#REF!</definedName>
    <definedName name="SloupecMnozstvi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9">#REF!</definedName>
    <definedName name="SloupecNazPol" localSheetId="10">#REF!</definedName>
    <definedName name="SloupecNazPol" localSheetId="11">#REF!</definedName>
    <definedName name="SloupecNazPol" localSheetId="12">#REF!</definedName>
    <definedName name="SloupecNazPol" localSheetId="8">#REF!</definedName>
    <definedName name="SloupecNazPol" localSheetId="13">#REF!</definedName>
    <definedName name="SloupecNazPol" localSheetId="14">#REF!</definedName>
    <definedName name="SloupecNazPol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9">#REF!</definedName>
    <definedName name="SloupecPC" localSheetId="10">#REF!</definedName>
    <definedName name="SloupecPC" localSheetId="11">#REF!</definedName>
    <definedName name="SloupecPC" localSheetId="12">#REF!</definedName>
    <definedName name="SloupecPC" localSheetId="8">#REF!</definedName>
    <definedName name="SloupecPC" localSheetId="13">#REF!</definedName>
    <definedName name="SloupecPC" localSheetId="14">#REF!</definedName>
    <definedName name="SloupecPC">#REF!</definedName>
    <definedName name="SO_01_01__Příprava_území" localSheetId="12">#REF!</definedName>
    <definedName name="SO_01_01__Příprava_území" localSheetId="0">#REF!</definedName>
    <definedName name="SO_01_01__Příprava_území">#REF!</definedName>
    <definedName name="SO_01_02_Vjezdy_a_výjezdy_na_staveniště" localSheetId="12">#REF!</definedName>
    <definedName name="SO_01_02_Vjezdy_a_výjezdy_na_staveniště" localSheetId="0">#REF!</definedName>
    <definedName name="SO_01_02_Vjezdy_a_výjezdy_na_staveniště">#REF!</definedName>
    <definedName name="SO_01_03_Vodovodní_přípojka_na_staveniště" localSheetId="12">#REF!</definedName>
    <definedName name="SO_01_03_Vodovodní_přípojka_na_staveniště" localSheetId="0">#REF!</definedName>
    <definedName name="SO_01_03_Vodovodní_přípojka_na_staveniště">#REF!</definedName>
    <definedName name="SO_01_04_Kanalizační_přípojka_na_staveniště" localSheetId="12">#REF!</definedName>
    <definedName name="SO_01_04_Kanalizační_přípojka_na_staveniště" localSheetId="0">#REF!</definedName>
    <definedName name="SO_01_04_Kanalizační_přípojka_na_staveniště">#REF!</definedName>
    <definedName name="SO_01_06_El._přípojka_pro_zařízení_staveniště" localSheetId="12">#REF!</definedName>
    <definedName name="SO_01_06_El._přípojka_pro_zařízení_staveniště" localSheetId="0">#REF!</definedName>
    <definedName name="SO_01_06_El._přípojka_pro_zařízení_staveniště">#REF!</definedName>
    <definedName name="SO_01_07_Telefonní_přípojka_staveniště" localSheetId="12">#REF!</definedName>
    <definedName name="SO_01_07_Telefonní_přípojka_staveniště" localSheetId="0">#REF!</definedName>
    <definedName name="SO_01_07_Telefonní_přípojka_staveniště">#REF!</definedName>
    <definedName name="SO_01_08_Ochrana_pěšího_provozu" localSheetId="12">#REF!</definedName>
    <definedName name="SO_01_08_Ochrana_pěšího_provozu" localSheetId="0">#REF!</definedName>
    <definedName name="SO_01_08_Ochrana_pěšího_provozu">#REF!</definedName>
    <definedName name="SO_01_12_Ochrana_inž.sítí" localSheetId="12">#REF!</definedName>
    <definedName name="SO_01_12_Ochrana_inž.sítí" localSheetId="0">#REF!</definedName>
    <definedName name="SO_01_12_Ochrana_inž.sítí">#REF!</definedName>
    <definedName name="SO_01_20_Rekonstrukce_v_odstavných_kolejích" localSheetId="12">#REF!</definedName>
    <definedName name="SO_01_20_Rekonstrukce_v_odstavných_kolejích" localSheetId="0">#REF!</definedName>
    <definedName name="SO_01_20_Rekonstrukce_v_odstavných_kolejích">#REF!</definedName>
    <definedName name="SO_01_21_Hloubené_tunely" localSheetId="12">#REF!</definedName>
    <definedName name="SO_01_21_Hloubené_tunely" localSheetId="0">#REF!</definedName>
    <definedName name="SO_01_21_Hloubené_tunely">#REF!</definedName>
    <definedName name="SO_04_22_Hloubené_tunely_v_ul._Trojská" localSheetId="12">#REF!</definedName>
    <definedName name="SO_04_22_Hloubené_tunely_v_ul._Trojská" localSheetId="0">#REF!</definedName>
    <definedName name="SO_04_22_Hloubené_tunely_v_ul._Trojská">#REF!</definedName>
    <definedName name="SO_05_21__Stanice_Kobylisy" localSheetId="12">#REF!</definedName>
    <definedName name="SO_05_21__Stanice_Kobylisy" localSheetId="0">#REF!</definedName>
    <definedName name="SO_05_21__Stanice_Kobylisy">#REF!</definedName>
    <definedName name="SO_06_21_Jednokolejné_tunely_před_st._Kobylisy" localSheetId="12">#REF!</definedName>
    <definedName name="SO_06_21_Jednokolejné_tunely_před_st._Kobylisy" localSheetId="0">#REF!</definedName>
    <definedName name="SO_06_21_Jednokolejné_tunely_před_st._Kobylisy">#REF!</definedName>
    <definedName name="SO_06_26_Ražená_HGB_v_km_14_960_L.K." localSheetId="12">#REF!</definedName>
    <definedName name="SO_06_26_Ražená_HGB_v_km_14_960_L.K." localSheetId="0">#REF!</definedName>
    <definedName name="SO_06_26_Ražená_HGB_v_km_14_960_L.K.">#REF!</definedName>
    <definedName name="SO_07_91_Větrací_objekty" localSheetId="12">#REF!</definedName>
    <definedName name="SO_07_91_Větrací_objekty" localSheetId="0">#REF!</definedName>
    <definedName name="SO_07_91_Větrací_objekty">#REF!</definedName>
    <definedName name="SO_404">#REF!</definedName>
    <definedName name="Specifikace" localSheetId="12">#REF!</definedName>
    <definedName name="Specifikace" localSheetId="0">#REF!</definedName>
    <definedName name="Specifikace">#REF!</definedName>
    <definedName name="Specifikace_2" localSheetId="12">#REF!</definedName>
    <definedName name="Specifikace_2" localSheetId="0">#REF!</definedName>
    <definedName name="Specifikace_2">#REF!</definedName>
    <definedName name="Spodek" localSheetId="3">#REF!</definedName>
    <definedName name="Spodek" localSheetId="4">#REF!</definedName>
    <definedName name="Spodek" localSheetId="5">#REF!</definedName>
    <definedName name="Spodek" localSheetId="6">#REF!</definedName>
    <definedName name="Spodek" localSheetId="7">#REF!</definedName>
    <definedName name="Spodek" localSheetId="9">#REF!</definedName>
    <definedName name="Spodek" localSheetId="10">#REF!</definedName>
    <definedName name="Spodek" localSheetId="11">#REF!</definedName>
    <definedName name="Spodek" localSheetId="12">#REF!</definedName>
    <definedName name="Spodek" localSheetId="8">#REF!</definedName>
    <definedName name="Spodek" localSheetId="13">#REF!</definedName>
    <definedName name="Spodek" localSheetId="14">#REF!</definedName>
    <definedName name="Spodek" localSheetId="0">#REF!</definedName>
    <definedName name="Spodek">#REF!</definedName>
    <definedName name="SWnákup" localSheetId="12">#REF!</definedName>
    <definedName name="SWnákup" localSheetId="0">#REF!</definedName>
    <definedName name="SWnákup">#REF!</definedName>
    <definedName name="SWprodej" localSheetId="12">#REF!</definedName>
    <definedName name="SWprodej" localSheetId="0">#REF!</definedName>
    <definedName name="SWprodej">#REF!</definedName>
    <definedName name="sz_be" localSheetId="3">#REF!</definedName>
    <definedName name="sz_be" localSheetId="4">#REF!</definedName>
    <definedName name="sz_be" localSheetId="5">#REF!</definedName>
    <definedName name="sz_be" localSheetId="6">#REF!</definedName>
    <definedName name="sz_be" localSheetId="7">#REF!</definedName>
    <definedName name="sz_be" localSheetId="9">#REF!</definedName>
    <definedName name="sz_be" localSheetId="10">#REF!</definedName>
    <definedName name="sz_be" localSheetId="11">#REF!</definedName>
    <definedName name="sz_be" localSheetId="12">#REF!</definedName>
    <definedName name="sz_be" localSheetId="8">#REF!</definedName>
    <definedName name="sz_be" localSheetId="13">#REF!</definedName>
    <definedName name="sz_be" localSheetId="14">#REF!</definedName>
    <definedName name="sz_be" localSheetId="0">#REF!</definedName>
    <definedName name="sz_be">#REF!</definedName>
    <definedName name="sz_ma" localSheetId="3">#REF!</definedName>
    <definedName name="sz_ma" localSheetId="4">#REF!</definedName>
    <definedName name="sz_ma" localSheetId="5">#REF!</definedName>
    <definedName name="sz_ma" localSheetId="6">#REF!</definedName>
    <definedName name="sz_ma" localSheetId="7">#REF!</definedName>
    <definedName name="sz_ma" localSheetId="9">#REF!</definedName>
    <definedName name="sz_ma" localSheetId="10">#REF!</definedName>
    <definedName name="sz_ma" localSheetId="11">#REF!</definedName>
    <definedName name="sz_ma" localSheetId="12">#REF!</definedName>
    <definedName name="sz_ma" localSheetId="8">#REF!</definedName>
    <definedName name="sz_ma" localSheetId="13">#REF!</definedName>
    <definedName name="sz_ma" localSheetId="14">#REF!</definedName>
    <definedName name="sz_ma" localSheetId="0">#REF!</definedName>
    <definedName name="sz_ma">#REF!</definedName>
    <definedName name="sz_pf" localSheetId="3">#REF!</definedName>
    <definedName name="sz_pf" localSheetId="4">#REF!</definedName>
    <definedName name="sz_pf" localSheetId="5">#REF!</definedName>
    <definedName name="sz_pf" localSheetId="6">#REF!</definedName>
    <definedName name="sz_pf" localSheetId="7">#REF!</definedName>
    <definedName name="sz_pf" localSheetId="9">#REF!</definedName>
    <definedName name="sz_pf" localSheetId="10">#REF!</definedName>
    <definedName name="sz_pf" localSheetId="11">#REF!</definedName>
    <definedName name="sz_pf" localSheetId="12">#REF!</definedName>
    <definedName name="sz_pf" localSheetId="8">#REF!</definedName>
    <definedName name="sz_pf" localSheetId="13">#REF!</definedName>
    <definedName name="sz_pf" localSheetId="14">#REF!</definedName>
    <definedName name="sz_pf" localSheetId="0">#REF!</definedName>
    <definedName name="sz_pf">#REF!</definedName>
    <definedName name="sz_sc" localSheetId="3">#REF!</definedName>
    <definedName name="sz_sc" localSheetId="4">#REF!</definedName>
    <definedName name="sz_sc" localSheetId="5">#REF!</definedName>
    <definedName name="sz_sc" localSheetId="6">#REF!</definedName>
    <definedName name="sz_sc" localSheetId="7">#REF!</definedName>
    <definedName name="sz_sc" localSheetId="9">#REF!</definedName>
    <definedName name="sz_sc" localSheetId="10">#REF!</definedName>
    <definedName name="sz_sc" localSheetId="11">#REF!</definedName>
    <definedName name="sz_sc" localSheetId="12">#REF!</definedName>
    <definedName name="sz_sc" localSheetId="8">#REF!</definedName>
    <definedName name="sz_sc" localSheetId="13">#REF!</definedName>
    <definedName name="sz_sc" localSheetId="14">#REF!</definedName>
    <definedName name="sz_sc" localSheetId="0">#REF!</definedName>
    <definedName name="sz_sc">#REF!</definedName>
    <definedName name="sz_sch" localSheetId="3">#REF!</definedName>
    <definedName name="sz_sch" localSheetId="4">#REF!</definedName>
    <definedName name="sz_sch" localSheetId="5">#REF!</definedName>
    <definedName name="sz_sch" localSheetId="6">#REF!</definedName>
    <definedName name="sz_sch" localSheetId="7">#REF!</definedName>
    <definedName name="sz_sch" localSheetId="9">#REF!</definedName>
    <definedName name="sz_sch" localSheetId="10">#REF!</definedName>
    <definedName name="sz_sch" localSheetId="11">#REF!</definedName>
    <definedName name="sz_sch" localSheetId="12">#REF!</definedName>
    <definedName name="sz_sch" localSheetId="8">#REF!</definedName>
    <definedName name="sz_sch" localSheetId="13">#REF!</definedName>
    <definedName name="sz_sch" localSheetId="14">#REF!</definedName>
    <definedName name="sz_sch" localSheetId="0">#REF!</definedName>
    <definedName name="sz_sch">#REF!</definedName>
    <definedName name="sz_so" localSheetId="3">#REF!</definedName>
    <definedName name="sz_so" localSheetId="4">#REF!</definedName>
    <definedName name="sz_so" localSheetId="5">#REF!</definedName>
    <definedName name="sz_so" localSheetId="6">#REF!</definedName>
    <definedName name="sz_so" localSheetId="7">#REF!</definedName>
    <definedName name="sz_so" localSheetId="9">#REF!</definedName>
    <definedName name="sz_so" localSheetId="10">#REF!</definedName>
    <definedName name="sz_so" localSheetId="11">#REF!</definedName>
    <definedName name="sz_so" localSheetId="12">#REF!</definedName>
    <definedName name="sz_so" localSheetId="8">#REF!</definedName>
    <definedName name="sz_so" localSheetId="13">#REF!</definedName>
    <definedName name="sz_so" localSheetId="14">#REF!</definedName>
    <definedName name="sz_so" localSheetId="0">#REF!</definedName>
    <definedName name="sz_so">#REF!</definedName>
    <definedName name="sz_sp" localSheetId="3">#REF!</definedName>
    <definedName name="sz_sp" localSheetId="4">#REF!</definedName>
    <definedName name="sz_sp" localSheetId="5">#REF!</definedName>
    <definedName name="sz_sp" localSheetId="6">#REF!</definedName>
    <definedName name="sz_sp" localSheetId="7">#REF!</definedName>
    <definedName name="sz_sp" localSheetId="9">#REF!</definedName>
    <definedName name="sz_sp" localSheetId="10">#REF!</definedName>
    <definedName name="sz_sp" localSheetId="11">#REF!</definedName>
    <definedName name="sz_sp" localSheetId="12">#REF!</definedName>
    <definedName name="sz_sp" localSheetId="8">#REF!</definedName>
    <definedName name="sz_sp" localSheetId="13">#REF!</definedName>
    <definedName name="sz_sp" localSheetId="14">#REF!</definedName>
    <definedName name="sz_sp" localSheetId="0">#REF!</definedName>
    <definedName name="sz_sp">#REF!</definedName>
    <definedName name="sz_st" localSheetId="3">#REF!</definedName>
    <definedName name="sz_st" localSheetId="4">#REF!</definedName>
    <definedName name="sz_st" localSheetId="5">#REF!</definedName>
    <definedName name="sz_st" localSheetId="6">#REF!</definedName>
    <definedName name="sz_st" localSheetId="7">#REF!</definedName>
    <definedName name="sz_st" localSheetId="9">#REF!</definedName>
    <definedName name="sz_st" localSheetId="10">#REF!</definedName>
    <definedName name="sz_st" localSheetId="11">#REF!</definedName>
    <definedName name="sz_st" localSheetId="12">#REF!</definedName>
    <definedName name="sz_st" localSheetId="8">#REF!</definedName>
    <definedName name="sz_st" localSheetId="13">#REF!</definedName>
    <definedName name="sz_st" localSheetId="14">#REF!</definedName>
    <definedName name="sz_st" localSheetId="0">#REF!</definedName>
    <definedName name="sz_st">#REF!</definedName>
    <definedName name="T1_12" localSheetId="12">#REF!</definedName>
    <definedName name="T1_12" localSheetId="0">#REF!</definedName>
    <definedName name="T1_12">#REF!</definedName>
    <definedName name="T1_34" localSheetId="12">#REF!</definedName>
    <definedName name="T1_34" localSheetId="0">#REF!</definedName>
    <definedName name="T1_34">#REF!</definedName>
    <definedName name="T1_50" localSheetId="12">#REF!</definedName>
    <definedName name="T1_50" localSheetId="0">#REF!</definedName>
    <definedName name="T1_50">#REF!</definedName>
    <definedName name="tłu" localSheetId="3">#REF!</definedName>
    <definedName name="tłu" localSheetId="4">#REF!</definedName>
    <definedName name="tłu" localSheetId="5">#REF!</definedName>
    <definedName name="tłu" localSheetId="6">#REF!</definedName>
    <definedName name="tłu" localSheetId="7">#REF!</definedName>
    <definedName name="tłu" localSheetId="9">#REF!</definedName>
    <definedName name="tłu" localSheetId="10">#REF!</definedName>
    <definedName name="tłu" localSheetId="11">#REF!</definedName>
    <definedName name="tłu" localSheetId="12">#REF!</definedName>
    <definedName name="tłu" localSheetId="8">#REF!</definedName>
    <definedName name="tłu" localSheetId="13">#REF!</definedName>
    <definedName name="tłu" localSheetId="14">#REF!</definedName>
    <definedName name="tłu" localSheetId="0">#REF!</definedName>
    <definedName name="tłu">#REF!</definedName>
    <definedName name="Typ">([4]MaR!$C$151:$C$161,[4]MaR!$C$44:$C$143)</definedName>
    <definedName name="Typ_2">([4]MaR!$C$151:$C$161,[4]MaR!$C$44:$C$143)</definedName>
    <definedName name="u" localSheetId="3">'[7]Roboty sanitarne'!#REF!</definedName>
    <definedName name="u" localSheetId="4">'[7]Roboty sanitarne'!#REF!</definedName>
    <definedName name="u" localSheetId="5">'[7]Roboty sanitarne'!#REF!</definedName>
    <definedName name="u" localSheetId="6">'[7]Roboty sanitarne'!#REF!</definedName>
    <definedName name="u" localSheetId="7">'[7]Roboty sanitarne'!#REF!</definedName>
    <definedName name="u" localSheetId="9">'[7]Roboty sanitarne'!#REF!</definedName>
    <definedName name="u" localSheetId="10">'[7]Roboty sanitarne'!#REF!</definedName>
    <definedName name="u" localSheetId="11">'[7]Roboty sanitarne'!#REF!</definedName>
    <definedName name="u" localSheetId="12">'[7]Roboty sanitarne'!#REF!</definedName>
    <definedName name="u" localSheetId="8">'[7]Roboty sanitarne'!#REF!</definedName>
    <definedName name="u" localSheetId="13">'[7]Roboty sanitarne'!#REF!</definedName>
    <definedName name="u" localSheetId="14">'[7]Roboty sanitarne'!#REF!</definedName>
    <definedName name="u">'[7]Roboty sanitarne'!#REF!</definedName>
    <definedName name="usd" localSheetId="3">#REF!</definedName>
    <definedName name="usd" localSheetId="4">#REF!</definedName>
    <definedName name="usd" localSheetId="5">#REF!</definedName>
    <definedName name="usd" localSheetId="6">#REF!</definedName>
    <definedName name="usd" localSheetId="7">#REF!</definedName>
    <definedName name="usd" localSheetId="9">#REF!</definedName>
    <definedName name="usd" localSheetId="10">#REF!</definedName>
    <definedName name="usd" localSheetId="11">#REF!</definedName>
    <definedName name="usd" localSheetId="12">#REF!</definedName>
    <definedName name="usd" localSheetId="8">#REF!</definedName>
    <definedName name="usd" localSheetId="13">#REF!</definedName>
    <definedName name="usd" localSheetId="14">#REF!</definedName>
    <definedName name="usd" localSheetId="0">#REF!</definedName>
    <definedName name="usd">#REF!</definedName>
    <definedName name="Vodorovné_konstrukce" localSheetId="3">'[3]SO 51.4 Výkaz výměr'!#REF!</definedName>
    <definedName name="Vodorovné_konstrukce" localSheetId="4">'[3]SO 51.4 Výkaz výměr'!#REF!</definedName>
    <definedName name="Vodorovné_konstrukce" localSheetId="5">'[3]SO 51.4 Výkaz výměr'!#REF!</definedName>
    <definedName name="Vodorovné_konstrukce" localSheetId="6">'[3]SO 51.4 Výkaz výměr'!#REF!</definedName>
    <definedName name="Vodorovné_konstrukce" localSheetId="7">'[3]SO 51.4 Výkaz výměr'!#REF!</definedName>
    <definedName name="Vodorovné_konstrukce" localSheetId="9">'[3]SO 51.4 Výkaz výměr'!#REF!</definedName>
    <definedName name="Vodorovné_konstrukce" localSheetId="10">'[3]SO 51.4 Výkaz výměr'!#REF!</definedName>
    <definedName name="Vodorovné_konstrukce" localSheetId="11">'[3]SO 51.4 Výkaz výměr'!#REF!</definedName>
    <definedName name="Vodorovné_konstrukce" localSheetId="12">'[3]SO 51.4 Výkaz výměr'!#REF!</definedName>
    <definedName name="Vodorovné_konstrukce" localSheetId="8">'[3]SO 51.4 Výkaz výměr'!#REF!</definedName>
    <definedName name="Vodorovné_konstrukce" localSheetId="13">'[3]SO 51.4 Výkaz výměr'!#REF!</definedName>
    <definedName name="Vodorovné_konstrukce" localSheetId="14">'[3]SO 51.4 Výkaz výměr'!#REF!</definedName>
    <definedName name="Vodorovné_konstrukce">'[3]SO 51.4 Výkaz výměr'!#REF!</definedName>
    <definedName name="VRN" localSheetId="12">#REF!</definedName>
    <definedName name="VRN">#REF!</definedName>
    <definedName name="VRNKc" localSheetId="3">#REF!</definedName>
    <definedName name="VRNKc" localSheetId="4">#REF!</definedName>
    <definedName name="VRNKc" localSheetId="5">#REF!</definedName>
    <definedName name="VRNKc" localSheetId="6">#REF!</definedName>
    <definedName name="VRNKc" localSheetId="7">#REF!</definedName>
    <definedName name="VRNKc" localSheetId="9">#REF!</definedName>
    <definedName name="VRNKc" localSheetId="10">#REF!</definedName>
    <definedName name="VRNKc" localSheetId="11">#REF!</definedName>
    <definedName name="VRNKc" localSheetId="12">#REF!</definedName>
    <definedName name="VRNKc" localSheetId="8">#REF!</definedName>
    <definedName name="VRNKc" localSheetId="13">#REF!</definedName>
    <definedName name="VRNKc" localSheetId="14">#REF!</definedName>
    <definedName name="VRNKc">#REF!</definedName>
    <definedName name="VRNnazev" localSheetId="3">#REF!</definedName>
    <definedName name="VRNnazev" localSheetId="4">#REF!</definedName>
    <definedName name="VRNnazev" localSheetId="5">#REF!</definedName>
    <definedName name="VRNnazev" localSheetId="6">#REF!</definedName>
    <definedName name="VRNnazev" localSheetId="7">#REF!</definedName>
    <definedName name="VRNnazev" localSheetId="9">#REF!</definedName>
    <definedName name="VRNnazev" localSheetId="10">#REF!</definedName>
    <definedName name="VRNnazev" localSheetId="11">#REF!</definedName>
    <definedName name="VRNnazev" localSheetId="12">#REF!</definedName>
    <definedName name="VRNnazev" localSheetId="8">#REF!</definedName>
    <definedName name="VRNnazev" localSheetId="13">#REF!</definedName>
    <definedName name="VRNnazev" localSheetId="14">#REF!</definedName>
    <definedName name="VRNnazev">#REF!</definedName>
    <definedName name="VRNproc" localSheetId="3">#REF!</definedName>
    <definedName name="VRNproc" localSheetId="4">#REF!</definedName>
    <definedName name="VRNproc" localSheetId="5">#REF!</definedName>
    <definedName name="VRNproc" localSheetId="6">#REF!</definedName>
    <definedName name="VRNproc" localSheetId="7">#REF!</definedName>
    <definedName name="VRNproc" localSheetId="9">#REF!</definedName>
    <definedName name="VRNproc" localSheetId="10">#REF!</definedName>
    <definedName name="VRNproc" localSheetId="11">#REF!</definedName>
    <definedName name="VRNproc" localSheetId="12">#REF!</definedName>
    <definedName name="VRNproc" localSheetId="8">#REF!</definedName>
    <definedName name="VRNproc" localSheetId="13">#REF!</definedName>
    <definedName name="VRNproc" localSheetId="14">#REF!</definedName>
    <definedName name="VRNproc">#REF!</definedName>
    <definedName name="VRNzakl" localSheetId="3">#REF!</definedName>
    <definedName name="VRNzakl" localSheetId="4">#REF!</definedName>
    <definedName name="VRNzakl" localSheetId="5">#REF!</definedName>
    <definedName name="VRNzakl" localSheetId="6">#REF!</definedName>
    <definedName name="VRNzakl" localSheetId="7">#REF!</definedName>
    <definedName name="VRNzakl" localSheetId="9">#REF!</definedName>
    <definedName name="VRNzakl" localSheetId="10">#REF!</definedName>
    <definedName name="VRNzakl" localSheetId="11">#REF!</definedName>
    <definedName name="VRNzakl" localSheetId="12">#REF!</definedName>
    <definedName name="VRNzakl" localSheetId="8">#REF!</definedName>
    <definedName name="VRNzakl" localSheetId="13">#REF!</definedName>
    <definedName name="VRNzakl" localSheetId="14">#REF!</definedName>
    <definedName name="VRNzakl">#REF!</definedName>
    <definedName name="VZT" localSheetId="12">#REF!</definedName>
    <definedName name="VZT" localSheetId="0">#REF!</definedName>
    <definedName name="VZT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8">#REF!</definedName>
    <definedName name="W" localSheetId="13">#REF!</definedName>
    <definedName name="W" localSheetId="14">#REF!</definedName>
    <definedName name="W">#REF!</definedName>
    <definedName name="WW" localSheetId="3">#REF!</definedName>
    <definedName name="WW" localSheetId="4">#REF!</definedName>
    <definedName name="WW" localSheetId="5">#REF!</definedName>
    <definedName name="WW" localSheetId="6">#REF!</definedName>
    <definedName name="WW" localSheetId="7">#REF!</definedName>
    <definedName name="WW" localSheetId="9">#REF!</definedName>
    <definedName name="WW" localSheetId="10">#REF!</definedName>
    <definedName name="WW" localSheetId="11">#REF!</definedName>
    <definedName name="WW" localSheetId="12">#REF!</definedName>
    <definedName name="WW" localSheetId="8">#REF!</definedName>
    <definedName name="WW" localSheetId="13">#REF!</definedName>
    <definedName name="WW" localSheetId="14">#REF!</definedName>
    <definedName name="WW">#REF!</definedName>
    <definedName name="WWW" localSheetId="3">#REF!</definedName>
    <definedName name="WWW" localSheetId="4">#REF!</definedName>
    <definedName name="WWW" localSheetId="5">#REF!</definedName>
    <definedName name="WWW" localSheetId="6">#REF!</definedName>
    <definedName name="WWW" localSheetId="7">#REF!</definedName>
    <definedName name="WWW" localSheetId="9">#REF!</definedName>
    <definedName name="WWW" localSheetId="10">#REF!</definedName>
    <definedName name="WWW" localSheetId="11">#REF!</definedName>
    <definedName name="WWW" localSheetId="12">#REF!</definedName>
    <definedName name="WWW" localSheetId="8">#REF!</definedName>
    <definedName name="WWW" localSheetId="13">#REF!</definedName>
    <definedName name="WWW" localSheetId="14">#REF!</definedName>
    <definedName name="WWW">#REF!</definedName>
    <definedName name="WWWWWW" localSheetId="3">#REF!</definedName>
    <definedName name="WWWWWW" localSheetId="4">#REF!</definedName>
    <definedName name="WWWWWW" localSheetId="5">#REF!</definedName>
    <definedName name="WWWWWW" localSheetId="6">#REF!</definedName>
    <definedName name="WWWWWW" localSheetId="7">#REF!</definedName>
    <definedName name="WWWWWW" localSheetId="9">#REF!</definedName>
    <definedName name="WWWWWW" localSheetId="10">#REF!</definedName>
    <definedName name="WWWWWW" localSheetId="11">#REF!</definedName>
    <definedName name="WWWWWW" localSheetId="12">#REF!</definedName>
    <definedName name="WWWWWW" localSheetId="8">#REF!</definedName>
    <definedName name="WWWWWW" localSheetId="13">#REF!</definedName>
    <definedName name="WWWWWW" localSheetId="14">#REF!</definedName>
    <definedName name="WWWWWW">#REF!</definedName>
    <definedName name="WWWWWWWW" localSheetId="3">#REF!</definedName>
    <definedName name="WWWWWWWW" localSheetId="4">#REF!</definedName>
    <definedName name="WWWWWWWW" localSheetId="5">#REF!</definedName>
    <definedName name="WWWWWWWW" localSheetId="6">#REF!</definedName>
    <definedName name="WWWWWWWW" localSheetId="7">#REF!</definedName>
    <definedName name="WWWWWWWW" localSheetId="9">#REF!</definedName>
    <definedName name="WWWWWWWW" localSheetId="10">#REF!</definedName>
    <definedName name="WWWWWWWW" localSheetId="11">#REF!</definedName>
    <definedName name="WWWWWWWW" localSheetId="12">#REF!</definedName>
    <definedName name="WWWWWWWW" localSheetId="8">#REF!</definedName>
    <definedName name="WWWWWWWW" localSheetId="13">#REF!</definedName>
    <definedName name="WWWWWWWW" localSheetId="14">#REF!</definedName>
    <definedName name="WWWWWWWW">#REF!</definedName>
    <definedName name="z" localSheetId="3">'[3]SO 51.4 Výkaz výměr'!#REF!</definedName>
    <definedName name="z" localSheetId="4">'[3]SO 51.4 Výkaz výměr'!#REF!</definedName>
    <definedName name="z" localSheetId="5">'[3]SO 51.4 Výkaz výměr'!#REF!</definedName>
    <definedName name="z" localSheetId="6">'[3]SO 51.4 Výkaz výměr'!#REF!</definedName>
    <definedName name="z" localSheetId="7">'[3]SO 51.4 Výkaz výměr'!#REF!</definedName>
    <definedName name="z" localSheetId="9">'[3]SO 51.4 Výkaz výměr'!#REF!</definedName>
    <definedName name="z" localSheetId="10">'[3]SO 51.4 Výkaz výměr'!#REF!</definedName>
    <definedName name="z" localSheetId="11">'[3]SO 51.4 Výkaz výměr'!#REF!</definedName>
    <definedName name="z" localSheetId="12">'[3]SO 51.4 Výkaz výměr'!#REF!</definedName>
    <definedName name="z" localSheetId="8">'[3]SO 51.4 Výkaz výměr'!#REF!</definedName>
    <definedName name="z" localSheetId="13">'[3]SO 51.4 Výkaz výměr'!#REF!</definedName>
    <definedName name="z" localSheetId="14">'[3]SO 51.4 Výkaz výměr'!#REF!</definedName>
    <definedName name="z">'[3]SO 51.4 Výkaz výměr'!#REF!</definedName>
    <definedName name="Z_3D575A81_DF48_11D6_88B4_0004760C5354_.wvu.Cols" localSheetId="0" hidden="1">Souhrn!#REF!,Souhrn!$J:$J</definedName>
    <definedName name="Zakazka" localSheetId="12">#REF!</definedName>
    <definedName name="Zakazka">#REF!</definedName>
    <definedName name="Zaklad22" localSheetId="12">#REF!</definedName>
    <definedName name="Zaklad22">#REF!</definedName>
    <definedName name="Zaklad5" localSheetId="12">#REF!</definedName>
    <definedName name="Zaklad5">#REF!</definedName>
    <definedName name="Základy" localSheetId="3">'[3]SO 51.4 Výkaz výměr'!#REF!</definedName>
    <definedName name="Základy" localSheetId="4">'[3]SO 51.4 Výkaz výměr'!#REF!</definedName>
    <definedName name="Základy" localSheetId="5">'[3]SO 51.4 Výkaz výměr'!#REF!</definedName>
    <definedName name="Základy" localSheetId="6">'[3]SO 51.4 Výkaz výměr'!#REF!</definedName>
    <definedName name="Základy" localSheetId="7">'[3]SO 51.4 Výkaz výměr'!#REF!</definedName>
    <definedName name="Základy" localSheetId="9">'[3]SO 51.4 Výkaz výměr'!#REF!</definedName>
    <definedName name="Základy" localSheetId="10">'[3]SO 51.4 Výkaz výměr'!#REF!</definedName>
    <definedName name="Základy" localSheetId="11">'[3]SO 51.4 Výkaz výměr'!#REF!</definedName>
    <definedName name="Základy" localSheetId="12">'[3]SO 51.4 Výkaz výměr'!#REF!</definedName>
    <definedName name="Základy" localSheetId="8">'[3]SO 51.4 Výkaz výměr'!#REF!</definedName>
    <definedName name="Základy" localSheetId="13">'[3]SO 51.4 Výkaz výměr'!#REF!</definedName>
    <definedName name="Základy" localSheetId="14">'[3]SO 51.4 Výkaz výměr'!#REF!</definedName>
    <definedName name="Základy">'[3]SO 51.4 Výkaz výměr'!#REF!</definedName>
    <definedName name="zb" localSheetId="3">#REF!</definedName>
    <definedName name="zb" localSheetId="4">#REF!</definedName>
    <definedName name="zb" localSheetId="5">#REF!</definedName>
    <definedName name="zb" localSheetId="6">#REF!</definedName>
    <definedName name="zb" localSheetId="7">#REF!</definedName>
    <definedName name="zb" localSheetId="9">#REF!</definedName>
    <definedName name="zb" localSheetId="10">#REF!</definedName>
    <definedName name="zb" localSheetId="11">#REF!</definedName>
    <definedName name="zb" localSheetId="12">#REF!</definedName>
    <definedName name="zb" localSheetId="8">#REF!</definedName>
    <definedName name="zb" localSheetId="13">#REF!</definedName>
    <definedName name="zb" localSheetId="14">#REF!</definedName>
    <definedName name="zb" localSheetId="0">#REF!</definedName>
    <definedName name="zb">#REF!</definedName>
    <definedName name="zb_be" localSheetId="3">#REF!</definedName>
    <definedName name="zb_be" localSheetId="4">#REF!</definedName>
    <definedName name="zb_be" localSheetId="5">#REF!</definedName>
    <definedName name="zb_be" localSheetId="6">#REF!</definedName>
    <definedName name="zb_be" localSheetId="7">#REF!</definedName>
    <definedName name="zb_be" localSheetId="9">#REF!</definedName>
    <definedName name="zb_be" localSheetId="10">#REF!</definedName>
    <definedName name="zb_be" localSheetId="11">#REF!</definedName>
    <definedName name="zb_be" localSheetId="12">#REF!</definedName>
    <definedName name="zb_be" localSheetId="8">#REF!</definedName>
    <definedName name="zb_be" localSheetId="13">#REF!</definedName>
    <definedName name="zb_be" localSheetId="14">#REF!</definedName>
    <definedName name="zb_be" localSheetId="0">#REF!</definedName>
    <definedName name="zb_be">#REF!</definedName>
    <definedName name="zb_la" localSheetId="3">#REF!</definedName>
    <definedName name="zb_la" localSheetId="4">#REF!</definedName>
    <definedName name="zb_la" localSheetId="5">#REF!</definedName>
    <definedName name="zb_la" localSheetId="6">#REF!</definedName>
    <definedName name="zb_la" localSheetId="7">#REF!</definedName>
    <definedName name="zb_la" localSheetId="9">#REF!</definedName>
    <definedName name="zb_la" localSheetId="10">#REF!</definedName>
    <definedName name="zb_la" localSheetId="11">#REF!</definedName>
    <definedName name="zb_la" localSheetId="12">#REF!</definedName>
    <definedName name="zb_la" localSheetId="8">#REF!</definedName>
    <definedName name="zb_la" localSheetId="13">#REF!</definedName>
    <definedName name="zb_la" localSheetId="14">#REF!</definedName>
    <definedName name="zb_la" localSheetId="0">#REF!</definedName>
    <definedName name="zb_la">#REF!</definedName>
    <definedName name="zb_ła" localSheetId="3">#REF!</definedName>
    <definedName name="zb_ła" localSheetId="4">#REF!</definedName>
    <definedName name="zb_ła" localSheetId="5">#REF!</definedName>
    <definedName name="zb_ła" localSheetId="6">#REF!</definedName>
    <definedName name="zb_ła" localSheetId="7">#REF!</definedName>
    <definedName name="zb_ła" localSheetId="9">#REF!</definedName>
    <definedName name="zb_ła" localSheetId="10">#REF!</definedName>
    <definedName name="zb_ła" localSheetId="11">#REF!</definedName>
    <definedName name="zb_ła" localSheetId="12">#REF!</definedName>
    <definedName name="zb_ła" localSheetId="8">#REF!</definedName>
    <definedName name="zb_ła" localSheetId="13">#REF!</definedName>
    <definedName name="zb_ła" localSheetId="14">#REF!</definedName>
    <definedName name="zb_ła" localSheetId="0">#REF!</definedName>
    <definedName name="zb_ła">#REF!</definedName>
    <definedName name="zb_ma" localSheetId="3">#REF!</definedName>
    <definedName name="zb_ma" localSheetId="4">#REF!</definedName>
    <definedName name="zb_ma" localSheetId="5">#REF!</definedName>
    <definedName name="zb_ma" localSheetId="6">#REF!</definedName>
    <definedName name="zb_ma" localSheetId="7">#REF!</definedName>
    <definedName name="zb_ma" localSheetId="9">#REF!</definedName>
    <definedName name="zb_ma" localSheetId="10">#REF!</definedName>
    <definedName name="zb_ma" localSheetId="11">#REF!</definedName>
    <definedName name="zb_ma" localSheetId="12">#REF!</definedName>
    <definedName name="zb_ma" localSheetId="8">#REF!</definedName>
    <definedName name="zb_ma" localSheetId="13">#REF!</definedName>
    <definedName name="zb_ma" localSheetId="14">#REF!</definedName>
    <definedName name="zb_ma" localSheetId="0">#REF!</definedName>
    <definedName name="zb_ma">#REF!</definedName>
    <definedName name="zb_pf" localSheetId="3">#REF!</definedName>
    <definedName name="zb_pf" localSheetId="4">#REF!</definedName>
    <definedName name="zb_pf" localSheetId="5">#REF!</definedName>
    <definedName name="zb_pf" localSheetId="6">#REF!</definedName>
    <definedName name="zb_pf" localSheetId="7">#REF!</definedName>
    <definedName name="zb_pf" localSheetId="9">#REF!</definedName>
    <definedName name="zb_pf" localSheetId="10">#REF!</definedName>
    <definedName name="zb_pf" localSheetId="11">#REF!</definedName>
    <definedName name="zb_pf" localSheetId="12">#REF!</definedName>
    <definedName name="zb_pf" localSheetId="8">#REF!</definedName>
    <definedName name="zb_pf" localSheetId="13">#REF!</definedName>
    <definedName name="zb_pf" localSheetId="14">#REF!</definedName>
    <definedName name="zb_pf" localSheetId="0">#REF!</definedName>
    <definedName name="zb_pf">#REF!</definedName>
    <definedName name="zb_rg" localSheetId="3">#REF!</definedName>
    <definedName name="zb_rg" localSheetId="4">#REF!</definedName>
    <definedName name="zb_rg" localSheetId="5">#REF!</definedName>
    <definedName name="zb_rg" localSheetId="6">#REF!</definedName>
    <definedName name="zb_rg" localSheetId="7">#REF!</definedName>
    <definedName name="zb_rg" localSheetId="9">#REF!</definedName>
    <definedName name="zb_rg" localSheetId="10">#REF!</definedName>
    <definedName name="zb_rg" localSheetId="11">#REF!</definedName>
    <definedName name="zb_rg" localSheetId="12">#REF!</definedName>
    <definedName name="zb_rg" localSheetId="8">#REF!</definedName>
    <definedName name="zb_rg" localSheetId="13">#REF!</definedName>
    <definedName name="zb_rg" localSheetId="14">#REF!</definedName>
    <definedName name="zb_rg" localSheetId="0">#REF!</definedName>
    <definedName name="zb_rg">#REF!</definedName>
    <definedName name="zb_sc" localSheetId="3">#REF!</definedName>
    <definedName name="zb_sc" localSheetId="4">#REF!</definedName>
    <definedName name="zb_sc" localSheetId="5">#REF!</definedName>
    <definedName name="zb_sc" localSheetId="6">#REF!</definedName>
    <definedName name="zb_sc" localSheetId="7">#REF!</definedName>
    <definedName name="zb_sc" localSheetId="9">#REF!</definedName>
    <definedName name="zb_sc" localSheetId="10">#REF!</definedName>
    <definedName name="zb_sc" localSheetId="11">#REF!</definedName>
    <definedName name="zb_sc" localSheetId="12">#REF!</definedName>
    <definedName name="zb_sc" localSheetId="8">#REF!</definedName>
    <definedName name="zb_sc" localSheetId="13">#REF!</definedName>
    <definedName name="zb_sc" localSheetId="14">#REF!</definedName>
    <definedName name="zb_sc" localSheetId="0">#REF!</definedName>
    <definedName name="zb_sc">#REF!</definedName>
    <definedName name="zb_sch" localSheetId="3">#REF!</definedName>
    <definedName name="zb_sch" localSheetId="4">#REF!</definedName>
    <definedName name="zb_sch" localSheetId="5">#REF!</definedName>
    <definedName name="zb_sch" localSheetId="6">#REF!</definedName>
    <definedName name="zb_sch" localSheetId="7">#REF!</definedName>
    <definedName name="zb_sch" localSheetId="9">#REF!</definedName>
    <definedName name="zb_sch" localSheetId="10">#REF!</definedName>
    <definedName name="zb_sch" localSheetId="11">#REF!</definedName>
    <definedName name="zb_sch" localSheetId="12">#REF!</definedName>
    <definedName name="zb_sch" localSheetId="8">#REF!</definedName>
    <definedName name="zb_sch" localSheetId="13">#REF!</definedName>
    <definedName name="zb_sch" localSheetId="14">#REF!</definedName>
    <definedName name="zb_sch" localSheetId="0">#REF!</definedName>
    <definedName name="zb_sch">#REF!</definedName>
    <definedName name="zb_sp" localSheetId="3">#REF!</definedName>
    <definedName name="zb_sp" localSheetId="4">#REF!</definedName>
    <definedName name="zb_sp" localSheetId="5">#REF!</definedName>
    <definedName name="zb_sp" localSheetId="6">#REF!</definedName>
    <definedName name="zb_sp" localSheetId="7">#REF!</definedName>
    <definedName name="zb_sp" localSheetId="9">#REF!</definedName>
    <definedName name="zb_sp" localSheetId="10">#REF!</definedName>
    <definedName name="zb_sp" localSheetId="11">#REF!</definedName>
    <definedName name="zb_sp" localSheetId="12">#REF!</definedName>
    <definedName name="zb_sp" localSheetId="8">#REF!</definedName>
    <definedName name="zb_sp" localSheetId="13">#REF!</definedName>
    <definedName name="zb_sp" localSheetId="14">#REF!</definedName>
    <definedName name="zb_sp" localSheetId="0">#REF!</definedName>
    <definedName name="zb_sp">#REF!</definedName>
    <definedName name="zb_st" localSheetId="3">#REF!</definedName>
    <definedName name="zb_st" localSheetId="4">#REF!</definedName>
    <definedName name="zb_st" localSheetId="5">#REF!</definedName>
    <definedName name="zb_st" localSheetId="6">#REF!</definedName>
    <definedName name="zb_st" localSheetId="7">#REF!</definedName>
    <definedName name="zb_st" localSheetId="9">#REF!</definedName>
    <definedName name="zb_st" localSheetId="10">#REF!</definedName>
    <definedName name="zb_st" localSheetId="11">#REF!</definedName>
    <definedName name="zb_st" localSheetId="12">#REF!</definedName>
    <definedName name="zb_st" localSheetId="8">#REF!</definedName>
    <definedName name="zb_st" localSheetId="13">#REF!</definedName>
    <definedName name="zb_st" localSheetId="14">#REF!</definedName>
    <definedName name="zb_st" localSheetId="0">#REF!</definedName>
    <definedName name="zb_st">#REF!</definedName>
    <definedName name="zb_stop" localSheetId="3">#REF!</definedName>
    <definedName name="zb_stop" localSheetId="4">#REF!</definedName>
    <definedName name="zb_stop" localSheetId="5">#REF!</definedName>
    <definedName name="zb_stop" localSheetId="6">#REF!</definedName>
    <definedName name="zb_stop" localSheetId="7">#REF!</definedName>
    <definedName name="zb_stop" localSheetId="9">#REF!</definedName>
    <definedName name="zb_stop" localSheetId="10">#REF!</definedName>
    <definedName name="zb_stop" localSheetId="11">#REF!</definedName>
    <definedName name="zb_stop" localSheetId="12">#REF!</definedName>
    <definedName name="zb_stop" localSheetId="8">#REF!</definedName>
    <definedName name="zb_stop" localSheetId="13">#REF!</definedName>
    <definedName name="zb_stop" localSheetId="14">#REF!</definedName>
    <definedName name="zb_stop" localSheetId="0">#REF!</definedName>
    <definedName name="zb_stop">#REF!</definedName>
    <definedName name="Zemní_práce" localSheetId="3">'[3]SO 51.4 Výkaz výměr'!#REF!</definedName>
    <definedName name="Zemní_práce" localSheetId="4">'[3]SO 51.4 Výkaz výměr'!#REF!</definedName>
    <definedName name="Zemní_práce" localSheetId="5">'[3]SO 51.4 Výkaz výměr'!#REF!</definedName>
    <definedName name="Zemní_práce" localSheetId="6">'[3]SO 51.4 Výkaz výměr'!#REF!</definedName>
    <definedName name="Zemní_práce" localSheetId="7">'[3]SO 51.4 Výkaz výměr'!#REF!</definedName>
    <definedName name="Zemní_práce" localSheetId="9">'[3]SO 51.4 Výkaz výměr'!#REF!</definedName>
    <definedName name="Zemní_práce" localSheetId="10">'[3]SO 51.4 Výkaz výměr'!#REF!</definedName>
    <definedName name="Zemní_práce" localSheetId="11">'[3]SO 51.4 Výkaz výměr'!#REF!</definedName>
    <definedName name="Zemní_práce" localSheetId="12">'[3]SO 51.4 Výkaz výměr'!#REF!</definedName>
    <definedName name="Zemní_práce" localSheetId="8">'[3]SO 51.4 Výkaz výměr'!#REF!</definedName>
    <definedName name="Zemní_práce" localSheetId="13">'[3]SO 51.4 Výkaz výměr'!#REF!</definedName>
    <definedName name="Zemní_práce" localSheetId="14">'[3]SO 51.4 Výkaz výměr'!#REF!</definedName>
    <definedName name="Zemní_práce">'[3]SO 51.4 Výkaz výměr'!#REF!</definedName>
    <definedName name="Zhotovitel" localSheetId="12">#REF!</definedName>
    <definedName name="Zhotovitel">#REF!</definedName>
  </definedNames>
  <calcPr calcId="125725"/>
</workbook>
</file>

<file path=xl/calcChain.xml><?xml version="1.0" encoding="utf-8"?>
<calcChain xmlns="http://schemas.openxmlformats.org/spreadsheetml/2006/main">
  <c r="E34" i="23"/>
  <c r="I34" s="1"/>
  <c r="I33"/>
  <c r="G33"/>
  <c r="A12"/>
  <c r="G11"/>
  <c r="G34" l="1"/>
  <c r="E32" l="1"/>
  <c r="I32" s="1"/>
  <c r="G32" l="1"/>
  <c r="G12" i="33"/>
  <c r="G11"/>
  <c r="G12" i="25"/>
  <c r="G12" i="34"/>
  <c r="G17" i="31"/>
  <c r="G16" s="1"/>
  <c r="G15"/>
  <c r="G11" s="1"/>
  <c r="G9" s="1"/>
  <c r="G14"/>
  <c r="G13"/>
  <c r="G12"/>
  <c r="G10" i="33"/>
  <c r="E18" i="6"/>
  <c r="E31" i="23" l="1"/>
  <c r="E30"/>
  <c r="G30" s="1"/>
  <c r="E29"/>
  <c r="E28"/>
  <c r="E27"/>
  <c r="E24"/>
  <c r="D18" i="21"/>
  <c r="I12" i="34"/>
  <c r="A12"/>
  <c r="G11"/>
  <c r="E26" i="23" l="1"/>
  <c r="I30"/>
  <c r="G9" i="34"/>
  <c r="H18" i="21" s="1"/>
  <c r="E53" i="23"/>
  <c r="I50" l="1"/>
  <c r="G50"/>
  <c r="I53"/>
  <c r="G53"/>
  <c r="E55"/>
  <c r="E54"/>
  <c r="E60" l="1"/>
  <c r="E61" s="1"/>
  <c r="G61" s="1"/>
  <c r="E25" l="1"/>
  <c r="E23" s="1"/>
  <c r="I29" l="1"/>
  <c r="G29"/>
  <c r="I31"/>
  <c r="G31"/>
  <c r="K75" i="25"/>
  <c r="I75"/>
  <c r="G75"/>
  <c r="K76"/>
  <c r="I76"/>
  <c r="G76"/>
  <c r="I74"/>
  <c r="G74"/>
  <c r="K73"/>
  <c r="I73"/>
  <c r="G73"/>
  <c r="I72"/>
  <c r="G72"/>
  <c r="I71"/>
  <c r="G71"/>
  <c r="L70"/>
  <c r="L64" s="1"/>
  <c r="L58" s="1"/>
  <c r="L52" s="1"/>
  <c r="L9" s="1"/>
  <c r="K69"/>
  <c r="I69"/>
  <c r="G69"/>
  <c r="I68"/>
  <c r="G68"/>
  <c r="K67"/>
  <c r="I67"/>
  <c r="G67"/>
  <c r="I66"/>
  <c r="G66"/>
  <c r="I65"/>
  <c r="G65"/>
  <c r="G22" i="20"/>
  <c r="D11" i="21"/>
  <c r="I12" i="33"/>
  <c r="G9"/>
  <c r="H11" i="21" s="1"/>
  <c r="I11" i="33"/>
  <c r="I9"/>
  <c r="E19" i="6"/>
  <c r="I19" s="1"/>
  <c r="D17" i="21"/>
  <c r="E13" i="32"/>
  <c r="E14"/>
  <c r="E15"/>
  <c r="E12"/>
  <c r="E17"/>
  <c r="A12"/>
  <c r="L11"/>
  <c r="D16" i="21"/>
  <c r="K11" i="6"/>
  <c r="H16" i="21"/>
  <c r="I14" i="31"/>
  <c r="I15"/>
  <c r="K17"/>
  <c r="K16" s="1"/>
  <c r="I17"/>
  <c r="I16" s="1"/>
  <c r="I13"/>
  <c r="I12"/>
  <c r="A12"/>
  <c r="L11"/>
  <c r="A13" i="23"/>
  <c r="A14" s="1"/>
  <c r="A16" s="1"/>
  <c r="G12"/>
  <c r="G12" i="20"/>
  <c r="G11" s="1"/>
  <c r="G27" i="23"/>
  <c r="A11" i="25"/>
  <c r="A12" s="1"/>
  <c r="A13" s="1"/>
  <c r="K63"/>
  <c r="I63"/>
  <c r="G63"/>
  <c r="I62"/>
  <c r="G62"/>
  <c r="K61"/>
  <c r="I61"/>
  <c r="G61"/>
  <c r="I60"/>
  <c r="G60"/>
  <c r="I59"/>
  <c r="G59"/>
  <c r="E19"/>
  <c r="G19" s="1"/>
  <c r="E48"/>
  <c r="G48" s="1"/>
  <c r="E47"/>
  <c r="E17"/>
  <c r="K17" s="1"/>
  <c r="K57"/>
  <c r="I57"/>
  <c r="G57"/>
  <c r="I56"/>
  <c r="G56"/>
  <c r="K55"/>
  <c r="I55"/>
  <c r="G55"/>
  <c r="I54"/>
  <c r="G54"/>
  <c r="I53"/>
  <c r="G53"/>
  <c r="I51"/>
  <c r="G51"/>
  <c r="I50"/>
  <c r="G50"/>
  <c r="G49" s="1"/>
  <c r="K42"/>
  <c r="I42"/>
  <c r="G42"/>
  <c r="K41"/>
  <c r="I41"/>
  <c r="G41"/>
  <c r="K40"/>
  <c r="I40"/>
  <c r="G40"/>
  <c r="K39"/>
  <c r="I39"/>
  <c r="G39"/>
  <c r="I38"/>
  <c r="G38"/>
  <c r="K37"/>
  <c r="I37"/>
  <c r="G37"/>
  <c r="I36"/>
  <c r="G36"/>
  <c r="I35"/>
  <c r="G35"/>
  <c r="K34"/>
  <c r="I34"/>
  <c r="G34"/>
  <c r="K33"/>
  <c r="I33"/>
  <c r="G33"/>
  <c r="K32"/>
  <c r="I32"/>
  <c r="G32"/>
  <c r="I31"/>
  <c r="G31"/>
  <c r="K30"/>
  <c r="I30"/>
  <c r="G30"/>
  <c r="K29"/>
  <c r="I29"/>
  <c r="G29"/>
  <c r="K28"/>
  <c r="I28"/>
  <c r="G28"/>
  <c r="K27"/>
  <c r="I27"/>
  <c r="G27"/>
  <c r="I26"/>
  <c r="G26"/>
  <c r="K25"/>
  <c r="I25"/>
  <c r="G25"/>
  <c r="I24"/>
  <c r="G24"/>
  <c r="I23"/>
  <c r="G23"/>
  <c r="K46"/>
  <c r="I46"/>
  <c r="G46"/>
  <c r="K45"/>
  <c r="I45"/>
  <c r="G45"/>
  <c r="K16"/>
  <c r="I16"/>
  <c r="G16"/>
  <c r="K20"/>
  <c r="I20"/>
  <c r="G20"/>
  <c r="K18"/>
  <c r="I18"/>
  <c r="G18"/>
  <c r="K15"/>
  <c r="I15"/>
  <c r="G15"/>
  <c r="K22"/>
  <c r="I22"/>
  <c r="G22"/>
  <c r="K44"/>
  <c r="I44"/>
  <c r="G44"/>
  <c r="I43"/>
  <c r="G43"/>
  <c r="K21"/>
  <c r="I21"/>
  <c r="G21"/>
  <c r="I14"/>
  <c r="G14"/>
  <c r="I12"/>
  <c r="I11"/>
  <c r="G11"/>
  <c r="I12" i="26"/>
  <c r="G12"/>
  <c r="A12"/>
  <c r="I13"/>
  <c r="G13"/>
  <c r="A13"/>
  <c r="L11"/>
  <c r="I18"/>
  <c r="K18" s="1"/>
  <c r="G18"/>
  <c r="K17"/>
  <c r="I17"/>
  <c r="G17"/>
  <c r="K16"/>
  <c r="I16"/>
  <c r="G16"/>
  <c r="K15"/>
  <c r="E20"/>
  <c r="K20" s="1"/>
  <c r="I15"/>
  <c r="G15"/>
  <c r="G60" i="23"/>
  <c r="G19" i="29"/>
  <c r="G19" i="30"/>
  <c r="G19" i="28"/>
  <c r="G20" i="27"/>
  <c r="G57" i="23"/>
  <c r="G55"/>
  <c r="G51"/>
  <c r="G49"/>
  <c r="G40"/>
  <c r="G28"/>
  <c r="G25"/>
  <c r="G24"/>
  <c r="D21" i="21"/>
  <c r="D20"/>
  <c r="D15"/>
  <c r="G113" i="24"/>
  <c r="G111"/>
  <c r="G110"/>
  <c r="G109"/>
  <c r="G108"/>
  <c r="G107"/>
  <c r="G106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6"/>
  <c r="G64"/>
  <c r="G63"/>
  <c r="G61"/>
  <c r="G60"/>
  <c r="G59"/>
  <c r="G58"/>
  <c r="G57"/>
  <c r="G56"/>
  <c r="G55"/>
  <c r="G54"/>
  <c r="G53"/>
  <c r="G52"/>
  <c r="G51"/>
  <c r="G50"/>
  <c r="G49"/>
  <c r="G48"/>
  <c r="G47"/>
  <c r="G45"/>
  <c r="G44"/>
  <c r="G43"/>
  <c r="G42"/>
  <c r="G41"/>
  <c r="G40"/>
  <c r="G39"/>
  <c r="G38"/>
  <c r="G37"/>
  <c r="G36"/>
  <c r="G35"/>
  <c r="G34"/>
  <c r="G33"/>
  <c r="G32"/>
  <c r="G31"/>
  <c r="G30"/>
  <c r="G28"/>
  <c r="G27"/>
  <c r="G26"/>
  <c r="G25"/>
  <c r="G24"/>
  <c r="G23"/>
  <c r="G22"/>
  <c r="G21"/>
  <c r="G20"/>
  <c r="G19"/>
  <c r="G18"/>
  <c r="G17"/>
  <c r="G16"/>
  <c r="G15"/>
  <c r="G13"/>
  <c r="G12"/>
  <c r="G11"/>
  <c r="D14" i="21"/>
  <c r="I28" i="30"/>
  <c r="G28"/>
  <c r="I27"/>
  <c r="G27"/>
  <c r="I26"/>
  <c r="G26"/>
  <c r="I25"/>
  <c r="G25"/>
  <c r="I24"/>
  <c r="G24"/>
  <c r="I23"/>
  <c r="G23"/>
  <c r="I22"/>
  <c r="G22"/>
  <c r="I21"/>
  <c r="G21"/>
  <c r="I19"/>
  <c r="I18"/>
  <c r="G18"/>
  <c r="I17"/>
  <c r="G17"/>
  <c r="I16"/>
  <c r="G16"/>
  <c r="I15"/>
  <c r="G15"/>
  <c r="I14"/>
  <c r="G14"/>
  <c r="I13"/>
  <c r="G13"/>
  <c r="I12"/>
  <c r="G12"/>
  <c r="I11"/>
  <c r="G11"/>
  <c r="A11"/>
  <c r="A12" s="1"/>
  <c r="D19" i="21"/>
  <c r="D13"/>
  <c r="D12"/>
  <c r="I35" i="29"/>
  <c r="G35"/>
  <c r="G34" s="1"/>
  <c r="I26"/>
  <c r="G26"/>
  <c r="I25"/>
  <c r="G25"/>
  <c r="G23"/>
  <c r="E15"/>
  <c r="I15" s="1"/>
  <c r="I33"/>
  <c r="G33"/>
  <c r="I32"/>
  <c r="G32"/>
  <c r="I31"/>
  <c r="G31"/>
  <c r="I30"/>
  <c r="G30"/>
  <c r="I29"/>
  <c r="G29"/>
  <c r="I28"/>
  <c r="G28"/>
  <c r="I27"/>
  <c r="G27"/>
  <c r="I24"/>
  <c r="G24"/>
  <c r="I23"/>
  <c r="I22"/>
  <c r="G22"/>
  <c r="I21"/>
  <c r="G21"/>
  <c r="I19"/>
  <c r="I18"/>
  <c r="G18"/>
  <c r="I17"/>
  <c r="G17"/>
  <c r="I16"/>
  <c r="G16"/>
  <c r="I14"/>
  <c r="G14"/>
  <c r="I13"/>
  <c r="G13"/>
  <c r="I12"/>
  <c r="G12"/>
  <c r="I11"/>
  <c r="G11"/>
  <c r="A11"/>
  <c r="A12" s="1"/>
  <c r="A13" s="1"/>
  <c r="G34" i="28"/>
  <c r="G33"/>
  <c r="G27"/>
  <c r="G25"/>
  <c r="G23"/>
  <c r="G21"/>
  <c r="I36"/>
  <c r="G36"/>
  <c r="I35"/>
  <c r="G35"/>
  <c r="I34"/>
  <c r="I33"/>
  <c r="I32"/>
  <c r="G32"/>
  <c r="I31"/>
  <c r="G31"/>
  <c r="E15"/>
  <c r="G15" s="1"/>
  <c r="I30"/>
  <c r="G30"/>
  <c r="I29"/>
  <c r="G29"/>
  <c r="I28"/>
  <c r="G28"/>
  <c r="I27"/>
  <c r="I26"/>
  <c r="G26"/>
  <c r="I25"/>
  <c r="I24"/>
  <c r="G24"/>
  <c r="I23"/>
  <c r="I22"/>
  <c r="G22"/>
  <c r="I21"/>
  <c r="I19"/>
  <c r="I18"/>
  <c r="G18"/>
  <c r="I17"/>
  <c r="G17"/>
  <c r="I16"/>
  <c r="G16"/>
  <c r="I14"/>
  <c r="G14"/>
  <c r="I13"/>
  <c r="G13"/>
  <c r="I12"/>
  <c r="G12"/>
  <c r="I11"/>
  <c r="G11"/>
  <c r="A11"/>
  <c r="A12" s="1"/>
  <c r="A11" i="27"/>
  <c r="E16"/>
  <c r="G16" s="1"/>
  <c r="G32"/>
  <c r="G19"/>
  <c r="G18"/>
  <c r="G17"/>
  <c r="I33"/>
  <c r="G33"/>
  <c r="I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0"/>
  <c r="I19"/>
  <c r="I18"/>
  <c r="I17"/>
  <c r="I15"/>
  <c r="G15"/>
  <c r="I14"/>
  <c r="G14"/>
  <c r="I13"/>
  <c r="G13"/>
  <c r="I12"/>
  <c r="G12"/>
  <c r="I11"/>
  <c r="G11"/>
  <c r="G58" i="23"/>
  <c r="G44"/>
  <c r="G43"/>
  <c r="G41"/>
  <c r="G45"/>
  <c r="G42"/>
  <c r="G59"/>
  <c r="G56"/>
  <c r="G54"/>
  <c r="G52"/>
  <c r="G48"/>
  <c r="G46"/>
  <c r="G39"/>
  <c r="G38"/>
  <c r="G37"/>
  <c r="G36"/>
  <c r="G26"/>
  <c r="G23"/>
  <c r="G22"/>
  <c r="G21"/>
  <c r="G20"/>
  <c r="G19"/>
  <c r="G18"/>
  <c r="G17"/>
  <c r="G16"/>
  <c r="G14"/>
  <c r="G13"/>
  <c r="I61"/>
  <c r="I60"/>
  <c r="I59"/>
  <c r="I58"/>
  <c r="I57"/>
  <c r="I56"/>
  <c r="I55"/>
  <c r="I54"/>
  <c r="I52"/>
  <c r="I51"/>
  <c r="I49"/>
  <c r="I48"/>
  <c r="I46"/>
  <c r="I45"/>
  <c r="I27"/>
  <c r="I26"/>
  <c r="I25"/>
  <c r="I28"/>
  <c r="I24"/>
  <c r="I23"/>
  <c r="I22"/>
  <c r="I21"/>
  <c r="I20"/>
  <c r="I19"/>
  <c r="I18"/>
  <c r="I17"/>
  <c r="I16"/>
  <c r="G17" i="6"/>
  <c r="G15"/>
  <c r="G13"/>
  <c r="K17"/>
  <c r="I17"/>
  <c r="I44" i="23"/>
  <c r="I43"/>
  <c r="I42"/>
  <c r="I41"/>
  <c r="I40"/>
  <c r="I38"/>
  <c r="I37"/>
  <c r="I36"/>
  <c r="I39"/>
  <c r="I15" i="6"/>
  <c r="K15" s="1"/>
  <c r="I14"/>
  <c r="K14" s="1"/>
  <c r="G16"/>
  <c r="I12"/>
  <c r="G14"/>
  <c r="G23" i="20"/>
  <c r="G21"/>
  <c r="G20" s="1"/>
  <c r="G17"/>
  <c r="D2" i="21"/>
  <c r="D10"/>
  <c r="D9"/>
  <c r="K13" i="25"/>
  <c r="A11" i="6"/>
  <c r="A12" s="1"/>
  <c r="D28" i="21"/>
  <c r="D25"/>
  <c r="D26"/>
  <c r="G19" i="20"/>
  <c r="G18"/>
  <c r="G16"/>
  <c r="G14"/>
  <c r="A12"/>
  <c r="A14" s="1"/>
  <c r="L10" i="6"/>
  <c r="L9" s="1"/>
  <c r="G13" i="25"/>
  <c r="I13"/>
  <c r="K16" i="6"/>
  <c r="I16"/>
  <c r="K12"/>
  <c r="G12"/>
  <c r="I11"/>
  <c r="G11"/>
  <c r="I13"/>
  <c r="K13"/>
  <c r="K9" i="25"/>
  <c r="E20" i="6"/>
  <c r="K20" s="1"/>
  <c r="K18"/>
  <c r="A11" i="33"/>
  <c r="A12" s="1"/>
  <c r="G18" i="6"/>
  <c r="I18"/>
  <c r="I70" i="25" l="1"/>
  <c r="I64" s="1"/>
  <c r="K48"/>
  <c r="G21" i="27"/>
  <c r="I20" i="26"/>
  <c r="G17" i="32"/>
  <c r="G16" s="1"/>
  <c r="I17" i="25"/>
  <c r="I12" i="32"/>
  <c r="G12"/>
  <c r="G47" i="23"/>
  <c r="G20" i="29"/>
  <c r="I15" i="32"/>
  <c r="G15"/>
  <c r="I14"/>
  <c r="G14"/>
  <c r="A14" i="25"/>
  <c r="A15" s="1"/>
  <c r="A16" s="1"/>
  <c r="I13" i="32"/>
  <c r="G13"/>
  <c r="G17" i="25"/>
  <c r="I48"/>
  <c r="G11" i="26"/>
  <c r="G52" i="25"/>
  <c r="G70"/>
  <c r="G58"/>
  <c r="G64"/>
  <c r="G20" i="28"/>
  <c r="G10" i="23"/>
  <c r="G35"/>
  <c r="H25" i="21"/>
  <c r="G13" i="20"/>
  <c r="G15"/>
  <c r="H27" i="21" s="1"/>
  <c r="A16" i="20"/>
  <c r="A17" s="1"/>
  <c r="A18" s="1"/>
  <c r="A19" s="1"/>
  <c r="A21" s="1"/>
  <c r="A22" s="1"/>
  <c r="A23" s="1"/>
  <c r="A15" i="29"/>
  <c r="A16" s="1"/>
  <c r="E22" i="26"/>
  <c r="I22" s="1"/>
  <c r="A13" i="28"/>
  <c r="A14" s="1"/>
  <c r="G10" i="30"/>
  <c r="G20" i="26"/>
  <c r="I58" i="25"/>
  <c r="I52" s="1"/>
  <c r="G10" i="28"/>
  <c r="I15"/>
  <c r="I9" s="1"/>
  <c r="I11" i="31"/>
  <c r="G15" i="29"/>
  <c r="G10" s="1"/>
  <c r="A14"/>
  <c r="A12" i="27"/>
  <c r="A13" s="1"/>
  <c r="A14" s="1"/>
  <c r="H28" i="21"/>
  <c r="G10" i="27"/>
  <c r="I16"/>
  <c r="I9" s="1"/>
  <c r="E35" s="1"/>
  <c r="G9" i="24"/>
  <c r="H15" i="21" s="1"/>
  <c r="G14" i="26"/>
  <c r="A15"/>
  <c r="K14"/>
  <c r="A17" i="23"/>
  <c r="A18" s="1"/>
  <c r="K19" i="6"/>
  <c r="K10" s="1"/>
  <c r="K9" s="1"/>
  <c r="E22" s="1"/>
  <c r="G19"/>
  <c r="I20"/>
  <c r="I10" s="1"/>
  <c r="I9" s="1"/>
  <c r="G20"/>
  <c r="G10" s="1"/>
  <c r="I9" i="29"/>
  <c r="A13" i="30"/>
  <c r="A13" i="31"/>
  <c r="A14" s="1"/>
  <c r="A15" s="1"/>
  <c r="E23" i="26"/>
  <c r="I47" i="25"/>
  <c r="G47"/>
  <c r="K47"/>
  <c r="I9" i="30"/>
  <c r="G20"/>
  <c r="K22" i="26"/>
  <c r="I14"/>
  <c r="I11" s="1"/>
  <c r="I9" i="23"/>
  <c r="E63" s="1"/>
  <c r="G15"/>
  <c r="A13" i="6"/>
  <c r="E21" i="26"/>
  <c r="I19" i="25"/>
  <c r="I17" i="32"/>
  <c r="I16" s="1"/>
  <c r="A13"/>
  <c r="A14" s="1"/>
  <c r="K17"/>
  <c r="K16" s="1"/>
  <c r="G9" i="30" l="1"/>
  <c r="H14" i="21" s="1"/>
  <c r="I11" i="32"/>
  <c r="G22" i="26"/>
  <c r="G9" i="28"/>
  <c r="H13" i="21" s="1"/>
  <c r="G11" i="32"/>
  <c r="G9" s="1"/>
  <c r="H17" i="21" s="1"/>
  <c r="I10" i="25"/>
  <c r="I9" s="1"/>
  <c r="G10" i="20"/>
  <c r="G9" i="29"/>
  <c r="G10" i="25"/>
  <c r="G9" s="1"/>
  <c r="H21" i="21" s="1"/>
  <c r="H26"/>
  <c r="I29" s="1"/>
  <c r="A15" i="28"/>
  <c r="A16"/>
  <c r="A16" i="26"/>
  <c r="A17"/>
  <c r="E24" i="6"/>
  <c r="I22"/>
  <c r="E23"/>
  <c r="K22"/>
  <c r="G22"/>
  <c r="G35" i="27"/>
  <c r="G34" s="1"/>
  <c r="G9" s="1"/>
  <c r="H12" i="21" s="1"/>
  <c r="K35" i="27"/>
  <c r="K34" s="1"/>
  <c r="I35"/>
  <c r="I34" s="1"/>
  <c r="A17" i="31"/>
  <c r="I63" i="23"/>
  <c r="I62" s="1"/>
  <c r="K63"/>
  <c r="K62" s="1"/>
  <c r="G63"/>
  <c r="G62" s="1"/>
  <c r="G9" s="1"/>
  <c r="H10" i="21" s="1"/>
  <c r="E24" i="26"/>
  <c r="G23"/>
  <c r="K23"/>
  <c r="E25"/>
  <c r="I23"/>
  <c r="I21"/>
  <c r="K21"/>
  <c r="G21"/>
  <c r="A14" i="6"/>
  <c r="A17" i="25"/>
  <c r="A18"/>
  <c r="A14" i="30"/>
  <c r="A15" s="1"/>
  <c r="A15" i="27"/>
  <c r="A15" i="32"/>
  <c r="A17" s="1"/>
  <c r="A19" i="23"/>
  <c r="H19" i="21"/>
  <c r="A17" i="29"/>
  <c r="A18" s="1"/>
  <c r="A18" i="26" l="1"/>
  <c r="A20" s="1"/>
  <c r="A17" i="28"/>
  <c r="A18" s="1"/>
  <c r="A19" s="1"/>
  <c r="A21" s="1"/>
  <c r="A22" s="1"/>
  <c r="A23" s="1"/>
  <c r="K25" i="26"/>
  <c r="G25"/>
  <c r="I25"/>
  <c r="A19" i="25"/>
  <c r="A20" s="1"/>
  <c r="K23" i="6"/>
  <c r="G23"/>
  <c r="I23"/>
  <c r="A15"/>
  <c r="A16" s="1"/>
  <c r="A16" i="27"/>
  <c r="K24" i="26"/>
  <c r="G24"/>
  <c r="I24"/>
  <c r="I19" s="1"/>
  <c r="K21" i="6"/>
  <c r="A19" i="29"/>
  <c r="A21" s="1"/>
  <c r="A20" i="23"/>
  <c r="A21" s="1"/>
  <c r="A16" i="30"/>
  <c r="K24" i="6"/>
  <c r="I24"/>
  <c r="G24"/>
  <c r="I21" l="1"/>
  <c r="K19" i="26"/>
  <c r="G21" i="6"/>
  <c r="G19" i="26"/>
  <c r="G9" s="1"/>
  <c r="H20" i="21" s="1"/>
  <c r="A21" i="26"/>
  <c r="A22" s="1"/>
  <c r="G9" i="6"/>
  <c r="H9" i="21" s="1"/>
  <c r="A17" i="6"/>
  <c r="A18" s="1"/>
  <c r="A17" i="30"/>
  <c r="A18" s="1"/>
  <c r="A22" i="23"/>
  <c r="A21" i="25"/>
  <c r="A22" i="29"/>
  <c r="A23"/>
  <c r="A17" i="27"/>
  <c r="A24" i="28"/>
  <c r="A25" s="1"/>
  <c r="I22" i="21" l="1"/>
  <c r="I31" s="1"/>
  <c r="H32" s="1"/>
  <c r="I34" s="1"/>
  <c r="A23" i="26"/>
  <c r="A24" i="29"/>
  <c r="A25" s="1"/>
  <c r="A22" i="25"/>
  <c r="A23" s="1"/>
  <c r="A23" i="23"/>
  <c r="A19" i="6"/>
  <c r="A20" s="1"/>
  <c r="A22" s="1"/>
  <c r="A18" i="27"/>
  <c r="A19" s="1"/>
  <c r="A26" i="28"/>
  <c r="A19" i="30"/>
  <c r="A21" s="1"/>
  <c r="A24" i="26" l="1"/>
  <c r="A25" s="1"/>
  <c r="A23" i="6"/>
  <c r="A24" s="1"/>
  <c r="A22" i="30"/>
  <c r="A23" s="1"/>
  <c r="A24" i="23"/>
  <c r="A24" i="25"/>
  <c r="A20" i="27"/>
  <c r="A22" s="1"/>
  <c r="A23" s="1"/>
  <c r="A26" i="29"/>
  <c r="A27" i="28"/>
  <c r="A28" l="1"/>
  <c r="A29" s="1"/>
  <c r="A25" i="23"/>
  <c r="A26" s="1"/>
  <c r="A24" i="30"/>
  <c r="A25" s="1"/>
  <c r="A24" i="27"/>
  <c r="A25" i="25"/>
  <c r="A26" s="1"/>
  <c r="A27" i="29"/>
  <c r="A28" s="1"/>
  <c r="A30" i="28" l="1"/>
  <c r="A26" i="30"/>
  <c r="A27" s="1"/>
  <c r="A28" s="1"/>
  <c r="A29" i="29"/>
  <c r="A30" s="1"/>
  <c r="A27" i="25"/>
  <c r="A28" s="1"/>
  <c r="A25" i="27"/>
  <c r="A31" i="28" l="1"/>
  <c r="A29" i="25"/>
  <c r="A30" s="1"/>
  <c r="A31" i="29"/>
  <c r="A26" i="27"/>
  <c r="A32" i="28" l="1"/>
  <c r="A27" i="27"/>
  <c r="A28" s="1"/>
  <c r="A32" i="29"/>
  <c r="A33" s="1"/>
  <c r="A35" s="1"/>
  <c r="A31" i="25"/>
  <c r="A32" s="1"/>
  <c r="A33" i="28" l="1"/>
  <c r="A29" i="27"/>
  <c r="A33" i="25"/>
  <c r="A34"/>
  <c r="A35" l="1"/>
  <c r="A34" i="28"/>
  <c r="A35" s="1"/>
  <c r="A36" s="1"/>
  <c r="A36" i="25"/>
  <c r="A30" i="27"/>
  <c r="A31" l="1"/>
  <c r="A32" s="1"/>
  <c r="A37" i="25"/>
  <c r="A38" l="1"/>
  <c r="A39" s="1"/>
  <c r="A33" i="27"/>
  <c r="A35" s="1"/>
  <c r="A40" i="25" l="1"/>
  <c r="A41" l="1"/>
  <c r="A42" s="1"/>
  <c r="A43" l="1"/>
  <c r="A44" l="1"/>
  <c r="A45" s="1"/>
  <c r="A46" l="1"/>
  <c r="A47" l="1"/>
  <c r="A48" s="1"/>
  <c r="A50" l="1"/>
  <c r="A51" s="1"/>
  <c r="A53" l="1"/>
  <c r="A54" s="1"/>
  <c r="A55" l="1"/>
  <c r="A56"/>
  <c r="A57" l="1"/>
  <c r="A59" s="1"/>
  <c r="A60" s="1"/>
  <c r="A61" l="1"/>
  <c r="A62" s="1"/>
  <c r="A27" i="23"/>
  <c r="A28" s="1"/>
  <c r="A63" i="25" l="1"/>
  <c r="A29" i="23"/>
  <c r="A30" s="1"/>
  <c r="A66" i="25" l="1"/>
  <c r="A67" s="1"/>
  <c r="A65"/>
  <c r="A68" s="1"/>
  <c r="A31" i="23"/>
  <c r="A34" l="1"/>
  <c r="A33"/>
  <c r="A32"/>
  <c r="A69" i="25"/>
  <c r="A71" s="1"/>
  <c r="A36" i="23" l="1"/>
  <c r="A37" s="1"/>
  <c r="A38" s="1"/>
  <c r="A72" i="25"/>
  <c r="A39" i="23" l="1"/>
  <c r="A40" s="1"/>
  <c r="A73" i="25"/>
  <c r="A41" i="23" l="1"/>
  <c r="A42" s="1"/>
  <c r="A43" s="1"/>
  <c r="A75" i="25"/>
  <c r="A76" s="1"/>
  <c r="A74"/>
  <c r="A44" i="23" l="1"/>
  <c r="A45" s="1"/>
  <c r="A46" s="1"/>
  <c r="A48" s="1"/>
  <c r="A49" l="1"/>
  <c r="A50" l="1"/>
  <c r="A51" l="1"/>
  <c r="A52" l="1"/>
  <c r="A53" l="1"/>
  <c r="A54" l="1"/>
  <c r="A55" l="1"/>
  <c r="A56" l="1"/>
  <c r="A57" l="1"/>
  <c r="A58" l="1"/>
  <c r="A59" l="1"/>
  <c r="A60" s="1"/>
  <c r="A61" s="1"/>
  <c r="A63" s="1"/>
</calcChain>
</file>

<file path=xl/sharedStrings.xml><?xml version="1.0" encoding="utf-8"?>
<sst xmlns="http://schemas.openxmlformats.org/spreadsheetml/2006/main" count="1395" uniqueCount="517">
  <si>
    <t xml:space="preserve">Část:   </t>
  </si>
  <si>
    <t xml:space="preserve">Zhotovitel:   </t>
  </si>
  <si>
    <t>P.Č.</t>
  </si>
  <si>
    <t>Kód položky</t>
  </si>
  <si>
    <t>Popis</t>
  </si>
  <si>
    <t>MJ</t>
  </si>
  <si>
    <t>Množství celkem</t>
  </si>
  <si>
    <t>Cena jednotková</t>
  </si>
  <si>
    <t>Cena celkem</t>
  </si>
  <si>
    <t>Celkem</t>
  </si>
  <si>
    <t>Hmotnost jednotková</t>
  </si>
  <si>
    <t>Objednatel:</t>
  </si>
  <si>
    <t>Stavba:</t>
  </si>
  <si>
    <t>Objekt:</t>
  </si>
  <si>
    <t>t</t>
  </si>
  <si>
    <t>m2</t>
  </si>
  <si>
    <t>m</t>
  </si>
  <si>
    <t>Hmotnost
celkem</t>
  </si>
  <si>
    <t xml:space="preserve">JKSO:   </t>
  </si>
  <si>
    <t>Přesun hmot HSV</t>
  </si>
  <si>
    <t>Zemní práce</t>
  </si>
  <si>
    <t>m3</t>
  </si>
  <si>
    <t>Vodorovné přemístění výkopku z hor.1-4 do 10000 m</t>
  </si>
  <si>
    <t>Příplatek k vod. přemístění hor.1-4 za další 1 km</t>
  </si>
  <si>
    <t>Poplatek za uložení odpadu ze sypaniny na skládce (skládkovné)</t>
  </si>
  <si>
    <t>Úprava pláně v hornině tř. 1 až 4 se zhutněním</t>
  </si>
  <si>
    <t>Těsnění spár zálivkou za tepla pro komůrky š 20 mm hl 40 mm s těsnicím profilem</t>
  </si>
  <si>
    <t>kus</t>
  </si>
  <si>
    <t>Suť jednotková</t>
  </si>
  <si>
    <t>Suť
celkem</t>
  </si>
  <si>
    <t>Součástí jednotkových cen položek musí být: .</t>
  </si>
  <si>
    <t xml:space="preserve"> - dodávka včetně montáže pokud není uvedeno jednotlivě.</t>
  </si>
  <si>
    <t xml:space="preserve"> - příplatky na případné ztížené podmínky, které nejsou vykázány zvlášť.</t>
  </si>
  <si>
    <t xml:space="preserve">Poznámka: Uchazeč musí stanovit jednotkové ceny položek podle individuální kalkulace s využitím projektové dokumentace a zohlednit konkrétní materiálovou a konstrukční charakteristiku prací a dodávek. </t>
  </si>
  <si>
    <t>ks</t>
  </si>
  <si>
    <t>Komunikace</t>
  </si>
  <si>
    <t>kpl</t>
  </si>
  <si>
    <t>Zásyp jam, šachet rýh nebo kolem objektů sypaninou se zhutněním</t>
  </si>
  <si>
    <t>1</t>
  </si>
  <si>
    <t>VON - vedlejší a ostatní náklady</t>
  </si>
  <si>
    <t>Výpočet, komentář, odkaz na část dokumentace</t>
  </si>
  <si>
    <t>Zařízení staveniště</t>
  </si>
  <si>
    <t>Zařízení staveniště - zřízení, provoz, odstranění - položka obsahuje veškeré náklady zařízení staveniště, které nejsou uvedeny zvlášť</t>
  </si>
  <si>
    <t>Projektové práce</t>
  </si>
  <si>
    <t>digitální i tištěná forma v požadovaném počtu paré</t>
  </si>
  <si>
    <t>Dokumentace skutečného provedení stavby</t>
  </si>
  <si>
    <t>Geodetické práce</t>
  </si>
  <si>
    <t>GP_01</t>
  </si>
  <si>
    <t>Vytyčení stavby a geodetické práce dodavatele</t>
  </si>
  <si>
    <t>GP_02</t>
  </si>
  <si>
    <t>Geometrický plán</t>
  </si>
  <si>
    <t>GP_03</t>
  </si>
  <si>
    <t>Zaměření skutečného provedení stavby</t>
  </si>
  <si>
    <t>položka obsahuje: Vybudování zařízení staveniště (nutného pro výkon činnosti zhotovitele a jeho subdodavatelů - vybavení staveniště, zabezpečení staveniště), stroje a zařízení, zvedací mechanismy, označení stavby, provozní náklady (ostraha, nájmy, poplatky, údržba), včetně čištění komunikací, průběžného a závěrečného úklidu stavby, vyklizení staveniště (včetně vybourání a odvozu veškerého zařízení, uvedení do původního stavu)</t>
  </si>
  <si>
    <t>Ostatní náklady</t>
  </si>
  <si>
    <t>OST_03</t>
  </si>
  <si>
    <t xml:space="preserve">Opatření při výskytu kolizí </t>
  </si>
  <si>
    <t>Celková rekapitulace nákladů v Kč</t>
  </si>
  <si>
    <t>Druh nákladů</t>
  </si>
  <si>
    <t>Náklad v Kč</t>
  </si>
  <si>
    <t>Vedlejší a ostatní náklady</t>
  </si>
  <si>
    <t>Vedlejší a ostatní náklady celkem</t>
  </si>
  <si>
    <t xml:space="preserve">Cena stavby bez DPH </t>
  </si>
  <si>
    <t>DPH 21%</t>
  </si>
  <si>
    <t xml:space="preserve">Cena stavby včetně DPH </t>
  </si>
  <si>
    <t xml:space="preserve">Při vyplňování soupisu prací je nutné respektovat dále uvedené pokyny: </t>
  </si>
  <si>
    <t>1) Při zpracování nabídky je nutné využít všech částí (dílů) projektu pro výběr zhotovitele (zák. č. 137/2006 Sb., §44, odst. (4), písm. a), tj. technické zprávy, všech výkresů, tabulek a specifikací materiálů.</t>
  </si>
  <si>
    <t xml:space="preserve">2) Součástí nabídkové ceny musí být veškeré náklady, aby cena byla konečná a zahrnovala celou dodávku a montáž, včetně přesunu hmot, lešení, pomocné konstrukce, zvedací mechanismy, povinné zkoušky, vzorky, atesty, apod.  (pokud není uvedeno zvlášť). </t>
  </si>
  <si>
    <t>3) Součástí jednotkových cen položek je i inženýrská činnost zhotovitele, komplexní zkoušky, včetně zkušebního provozu a zaregulování,  včetně nákladů na spotřebu energií, kompletační a koordinační činnost, pojištění stavby, provozní řády, včetně zásahové dokumentace, návodů na obsluhu, potvrzení o shodě, apod. Tyto náklady musejí být rozpuštěny do nabídkových cen a nebudou zvlášť hrazeny.</t>
  </si>
  <si>
    <t xml:space="preserve">4) Každá uchazečem vyplněná položka musí obsahovat veškeré technicky a logicky dovoditélné součásti dodávky a montáže. </t>
  </si>
  <si>
    <t xml:space="preserve">5) Dodávky a montáže uvedené v nabídce musí být, včetně veškerého souvisejícího doplňkového, podružného a montážního materiálu, tak, aby celé zařízení bylo funkční a splňovalo všechny předpisy, které se na ně vztahují  (např. hmoždinky, šrouby, upevňovací prvky, návlečky, popisky, štítky, apod)  </t>
  </si>
  <si>
    <t>6) V průběhu provádění prací budou respektovány všechny příslušné platné předpisy a požadavky BOZP. Náklady vyplývající z jejich dodržení jsou součástí jednotkových cen a nebudou zvlášť hrazeny.</t>
  </si>
  <si>
    <t>7) Označení výrobků konkrétním výrobcem v projektu vyjadřuje standard požadované kvality (zák. č. 137/2006 Sb, §44, odst. (11). Pokud uchazeč nabídne produkt od jiného výrobce je povinen dodržet standard technických parametrů a vzhledu a zároveň, přejímá odpovědnost za správnost náhrady a koordinaci se všemi navazujícími profesemi.</t>
  </si>
  <si>
    <t>ZS_01</t>
  </si>
  <si>
    <t>PP_01</t>
  </si>
  <si>
    <t xml:space="preserve">Ostatní zkoušky neuvedené v jednotlivých objektech </t>
  </si>
  <si>
    <t xml:space="preserve"> </t>
  </si>
  <si>
    <t>Odvoz suti a vybouraných hmot na skládku nebo meziskládku do 1 km se složením</t>
  </si>
  <si>
    <t>Příplatek k odvozu suti a vybouraných hmot na skládku ZKD 1 km přes 1 km</t>
  </si>
  <si>
    <t xml:space="preserve">Poplatek za uložení odpadu </t>
  </si>
  <si>
    <t xml:space="preserve"> - vnitrostaveništní přesun hmot, odvoz a likvidace vybouraného a demontovaného materiálu, pokud není uvedeno zvlášť.</t>
  </si>
  <si>
    <t>hod</t>
  </si>
  <si>
    <t>Stavební část celkem</t>
  </si>
  <si>
    <t>Stavební část</t>
  </si>
  <si>
    <t>GP_04</t>
  </si>
  <si>
    <t>Vytýčení inženýrských sítí</t>
  </si>
  <si>
    <t>E</t>
  </si>
  <si>
    <t xml:space="preserve">Výpočet a komentář </t>
  </si>
  <si>
    <t xml:space="preserve">odvoz zeminy na skládku </t>
  </si>
  <si>
    <t>99722184S</t>
  </si>
  <si>
    <t>26+34</t>
  </si>
  <si>
    <t>Trubní vedení</t>
  </si>
  <si>
    <t>Odečteno CAD</t>
  </si>
  <si>
    <t>R3</t>
  </si>
  <si>
    <t>R4</t>
  </si>
  <si>
    <t>R5</t>
  </si>
  <si>
    <t>R6</t>
  </si>
  <si>
    <t>R7</t>
  </si>
  <si>
    <t>R1</t>
  </si>
  <si>
    <t>R2</t>
  </si>
  <si>
    <t xml:space="preserve">pokud není uvedeno přesun hmot je zahrnut v položce 
</t>
  </si>
  <si>
    <t>Odstranění podkl n krytu do 50m2, živičných tl. do 50 mm</t>
  </si>
  <si>
    <t>Odstranění podkl n krytu přes 50 m2 do 200 m2, živičných tl. do 50 mm</t>
  </si>
  <si>
    <t>vybourání podkladních vrstev ze stávající vozovky - odměřeno ze situace, včetně naložení na dopravní prostředek 1256+835</t>
  </si>
  <si>
    <t>Vybourání asfaltových vrstev - východní vjezd</t>
  </si>
  <si>
    <t>Vybourání asfaltových vrstev - západní vjezd</t>
  </si>
  <si>
    <t>Sejmutí ornice s přemístěním na vzdálenost do 250 m</t>
  </si>
  <si>
    <t>Odkopávky a prokopávky nezapažené v hornině tř. 1 a 2 objem do 1000 m3</t>
  </si>
  <si>
    <t xml:space="preserve">Příplatek za lepivost - odkopávky v hor. 3 </t>
  </si>
  <si>
    <t xml:space="preserve"> =vypočteno dle situace B.1.2 (168+81+19+27,5+18+17+18+24,5+27+22,5+142+46+35+35+125+55+353+150,5+245)*0,2</t>
  </si>
  <si>
    <t xml:space="preserve"> =výkopy vypočteny z řezů</t>
  </si>
  <si>
    <t>Vodorovné přemístění do 500 m výkopku/sypaniny z horniny tř. 1 až 4</t>
  </si>
  <si>
    <t>Stavba místní komunikace v ulici Za Dvorem Kolín - Štítary</t>
  </si>
  <si>
    <t>odvoz do 15 km</t>
  </si>
  <si>
    <t>SO 101 Ulice Za Dvorem</t>
  </si>
  <si>
    <t>Úprava pláně v hornině tř. 1 až 4 bez zhutnění</t>
  </si>
  <si>
    <t>1182 odměřeno ze situace</t>
  </si>
  <si>
    <t xml:space="preserve">Podklad ze štěrkodrti po zhutnění tloušťky 15 cm </t>
  </si>
  <si>
    <t>Asfaltový beton vrstva obrusná ACO 8 (ABJ) tl 25 mm š do 3 m z nemodifikovaného asfaltu</t>
  </si>
  <si>
    <t>Podklad z asfaltového recyklátu tl 50 mm</t>
  </si>
  <si>
    <t xml:space="preserve">Postřik živičný spojovací z emulze 0,5-0,8 kg/m2 </t>
  </si>
  <si>
    <t xml:space="preserve">Postřik živičný infiltr.+ posyp, asfalt. 0,80kg/m2 </t>
  </si>
  <si>
    <t>Nátěr živičný uzavírací nebo udržovací s posypem z asfaltu v množství 0,80 kg/m2</t>
  </si>
  <si>
    <t>Kladení zámkové dlažby komunikací pro pěší tl 60 mm skupiny A pl do 100 m2</t>
  </si>
  <si>
    <t>Kladení zámkové dlažby pozemních komunikací tl 80 mm skupiny B pl přes 300 m2</t>
  </si>
  <si>
    <t xml:space="preserve">  =521+760,1+222,6+67,5 - pokládka vozovka
=25,4+25,5+25,2+25,3+25+25,4+25,2+25,1+1,9+32,9+56,5 - pokládka v místě parkovacích stání
=55,5+8,5 - Ostatní plochy</t>
  </si>
  <si>
    <t>Vjezd na pozemek 2314/14</t>
  </si>
  <si>
    <t>Vjezd na pozemek 2314/14 +263 prostor mezi garážemi3</t>
  </si>
  <si>
    <t>Prostor mezi garážemi</t>
  </si>
  <si>
    <t>Trativod z drenážních trubek plastových flexibilních D do 160 mm včetně lože otevřený výkop</t>
  </si>
  <si>
    <t>Výplň odvodňovacích žeber nebo trativodů kamenivem hrubým drceným frakce 4 až 16 mm</t>
  </si>
  <si>
    <t xml:space="preserve">Zřízení vpusti uliční z dílců typ UV - 50 normální </t>
  </si>
  <si>
    <t>Osazení mříží litinových vč rámů a košů na bahno hmotnosti nad 150 kg</t>
  </si>
  <si>
    <t>Mříž kanalizační litinová s rámem 610x610 mm dodávka</t>
  </si>
  <si>
    <t>Skruž betonová pro uliční vpusť horní TBV-Q 450/295/5b, 45x30x5 cm</t>
  </si>
  <si>
    <t>Skruž betonová pro uliční vpusť středová TBV-Q 450/295/6a 45x30x5 cm</t>
  </si>
  <si>
    <t>Dno betonové pro uliční vpusť s výtokovým otvorem TBV-Q 450/330/1a 45x33x5 cm</t>
  </si>
  <si>
    <t>Prstenec betonový pro uliční vpusť vyrovnávací TBV-Q 390/60/10a, 39x6x5 cm</t>
  </si>
  <si>
    <t>TEGRA 425 - kalový koš ocel pro silniční vpusť 425 vč. madla</t>
  </si>
  <si>
    <t>Výšková úprava uličního vstupu nebo vpusti do 200 mm zvýšením krycího hrnce, šoupěte nebo hydrantu</t>
  </si>
  <si>
    <t xml:space="preserve"> =185,2+65+43</t>
  </si>
  <si>
    <t xml:space="preserve"> =(185,2+65+43)*0,4</t>
  </si>
  <si>
    <t>Montáž svislé dopravní značky do velikosti 2 m2 objímkami na sloupek nebo konzolu</t>
  </si>
  <si>
    <t>Značka svislá FeZn NK 500 x 700 mm</t>
  </si>
  <si>
    <t>Montáž sloupku dopravních značek délky do 3,5 m s betonovým základem a patkou</t>
  </si>
  <si>
    <t>Osazení silničního obrubníku betonového do lože z betonu s boční opěrou</t>
  </si>
  <si>
    <t>Obrubník betonový chodníkový ABO 13-10 100x10x25 cm</t>
  </si>
  <si>
    <t>Osazení zahradního obrubníku betonového do lože z betonu s boční opěrou</t>
  </si>
  <si>
    <t>Obrubník betonový parkový 100 x 8 x 20 cm šedý</t>
  </si>
  <si>
    <t>Řezání spár v živičném krytu</t>
  </si>
  <si>
    <t>Osazení odvodňovacího betonového žlabu s krycím roštem šířky do 200 mm</t>
  </si>
  <si>
    <t>Dodávka žlabu, včetně vpusťového kusu</t>
  </si>
  <si>
    <t>9</t>
  </si>
  <si>
    <t>Ostatní konstrukce</t>
  </si>
  <si>
    <t xml:space="preserve">Přesun hmot, pozemní komunikace, kryt živičný </t>
  </si>
  <si>
    <t>93511321M</t>
  </si>
  <si>
    <t>Hloubení rýh š do 2000 mm v hornině tř. 1 a 2 objemu do 1000 m3</t>
  </si>
  <si>
    <t>Hloubení šachet v hornině tř. 2 objemu přes 100 m3</t>
  </si>
  <si>
    <t>Zřízení příložného pažení a rozepření stěn rýh hl do 4 m</t>
  </si>
  <si>
    <t>Odstranění příložného pažení a rozepření stěn rýh hl do 4 m</t>
  </si>
  <si>
    <t>Vodorovné přemístění do 10000 m výkopku/sypaniny z horniny tř. 1 až 4</t>
  </si>
  <si>
    <t>Příplatek k vodorovnému přemístění výkopku/sypaniny z horniny tř. 1 až 4 ZKD 1000 m přes 10000 m</t>
  </si>
  <si>
    <t>Obsypání potrubí bez prohození sypaniny z hornin tř. 1 až 4 uloženým do 3 m od kraje výkopu</t>
  </si>
  <si>
    <t xml:space="preserve">Štěrkopísek </t>
  </si>
  <si>
    <t>Obetonování potrubí nebo zdiva stok betonem prostým tř. C 12/15 otevřený výkop</t>
  </si>
  <si>
    <t>Montáž potrubí z trub plastových PP min. SN 8 výkop sklon do 20 % DN 300</t>
  </si>
  <si>
    <t>Montáž potrubí z trub plastových PVC SN 8 výkop DN 200</t>
  </si>
  <si>
    <t>Trouba  plastová, PVC SN 8 DN 200</t>
  </si>
  <si>
    <t>Kanalizační betonová šachta skružová - kompletní dodávka a montáž vč. podbetonování a obetonování, dna, skruží, poklopu a vystrojení</t>
  </si>
  <si>
    <t>Kanalizační plastová šachta D425 - kompletní dodávka a montáž vč. podbetonování, dna, vlnovce, poklopu a vystrojení</t>
  </si>
  <si>
    <t>odbočka plast DN 300/200 - kompletní dodávka a montáž</t>
  </si>
  <si>
    <t>napojení na stáv. kanalizaci (do šachty)</t>
  </si>
  <si>
    <t>Zkouška vodotěsnosti potrubí do DN 300</t>
  </si>
  <si>
    <t>Kamerová prohlídka potrubí</t>
  </si>
  <si>
    <t>Výstražná fólie</t>
  </si>
  <si>
    <t>87137420R</t>
  </si>
  <si>
    <t>Trouba  plastová, PP min. SN 8 DN 300</t>
  </si>
  <si>
    <t>87137420M</t>
  </si>
  <si>
    <t>87137312M</t>
  </si>
  <si>
    <t>sprašové hlíny</t>
  </si>
  <si>
    <t>plastové šachty ukládány v rýze</t>
  </si>
  <si>
    <t/>
  </si>
  <si>
    <t>*1,8</t>
  </si>
  <si>
    <t>obsyp a podsyp z nakup. Materiálu</t>
  </si>
  <si>
    <t>spádový stupeň u přípojek UV</t>
  </si>
  <si>
    <t>odečteno z PD</t>
  </si>
  <si>
    <t>odvoz zeminy do 15 km</t>
  </si>
  <si>
    <t>Přesun hmot pro trubní vedení z trub z plastických hmot otevřený výkop</t>
  </si>
  <si>
    <t>SO 302 Vodovodní přípojka k objektům č.p. 88 a89</t>
  </si>
  <si>
    <t>Montáž potrubí z trubek z tlakového polyetylénu otevřený výkop svařovaných vnější průměr 63 mm</t>
  </si>
  <si>
    <t>Potrubí vodovodní PE tlakových svařovaných do d63</t>
  </si>
  <si>
    <t>Montáž zemních souprav ostatní typ</t>
  </si>
  <si>
    <t>Souprava zemní DN 50 včetně poklopu</t>
  </si>
  <si>
    <t>Montáž vodovodních šoupátek otevřený výkop DN 50</t>
  </si>
  <si>
    <t>42221304S</t>
  </si>
  <si>
    <t>Šoupátko DN 50</t>
  </si>
  <si>
    <t>Montáž navrtávacích pasů na potrubí z jakýchkoli trub DN 100</t>
  </si>
  <si>
    <t>42273549S</t>
  </si>
  <si>
    <t>Navrtávací pasy do DN100</t>
  </si>
  <si>
    <t>Osazení průchodky  (prostupu) do bytového domu, vč. utěsnění proti vlhkosti a vnikání nečistot</t>
  </si>
  <si>
    <t>Průchodka  (prostupu) DN 100 do bytového domu</t>
  </si>
  <si>
    <t>Montáž vodoměrné sestavy Qm=3,5 m3/hod</t>
  </si>
  <si>
    <t>Vodoměrné sestavy Qm=3,5 m3/hod</t>
  </si>
  <si>
    <t>Tlaková zkouška vodou potrubí DN 100 nebo 125</t>
  </si>
  <si>
    <t>Proplach a desinfekce vodovodního potrubí DN od 80 do 125</t>
  </si>
  <si>
    <t>Signalizační vodič</t>
  </si>
  <si>
    <t>72221919R</t>
  </si>
  <si>
    <t>M1</t>
  </si>
  <si>
    <t>M2</t>
  </si>
  <si>
    <t>72221919D</t>
  </si>
  <si>
    <t>SO 301 Dešťová kanalizace</t>
  </si>
  <si>
    <t>Potrubí PE tlakových svařovaných do d63</t>
  </si>
  <si>
    <t>Montáž potrubí z trubek z tlakového polyetylénu otevřený výkop svařovaných vnější průměr 32 mm</t>
  </si>
  <si>
    <t>28613660S</t>
  </si>
  <si>
    <t>871161121A</t>
  </si>
  <si>
    <t>871161121B</t>
  </si>
  <si>
    <t>2861365SA</t>
  </si>
  <si>
    <t>2861365SB</t>
  </si>
  <si>
    <t>Montáž potrubí z trubek z tlakového polyetylénu otevřený výkop svařovaných vnější průměr 32 mm - obtoky</t>
  </si>
  <si>
    <t xml:space="preserve">Montáž navrtávky pro přípojku PE d32 </t>
  </si>
  <si>
    <t>Navrtávka plynovod PE d63/32</t>
  </si>
  <si>
    <t>42273537S</t>
  </si>
  <si>
    <t>bezodstávkový propoj (balónování za plného tlaku)</t>
  </si>
  <si>
    <t>odstranění stávajícího potrubí (vč.odvzdušnění, propláchnutí vzduchem)</t>
  </si>
  <si>
    <t>Tlaková zkouška potrubí do d63 dle TOG 702 04</t>
  </si>
  <si>
    <t>Potrubí PE tlakových svařovaných do d32</t>
  </si>
  <si>
    <t>9000000R</t>
  </si>
  <si>
    <t>SO 501 Přeložka plynovodu STL dn 63</t>
  </si>
  <si>
    <t>Kanalizační plastová šachta D425 - kompletní dodávka a montáž vč. podbetonování, dna, vlnovce, poklopu (litinový D 400 a teleskopem) a vystrojení</t>
  </si>
  <si>
    <t>Úprava stávající kanalizační plastové šachty - osazení litinového poklopu třídy zatížení B s teleskopem, výšková úprava šachty</t>
  </si>
  <si>
    <t>SO 303 Přesun šachty splaškové kanalizace</t>
  </si>
  <si>
    <t>Dodávky zařízení</t>
  </si>
  <si>
    <t>stožár osv bezpatic K5-133/89/60Z žárZn +manžeta</t>
  </si>
  <si>
    <t>svítidlo venkovní Voltana 2/5103/16 LED-500mA- 26W</t>
  </si>
  <si>
    <t>svítidlo venkovní Voltana 2/5103/16LED-350mA - 18W</t>
  </si>
  <si>
    <t>Materiál elektromontážní</t>
  </si>
  <si>
    <t>svítidlo venk.Voltana držák venkovni pozinkovaný</t>
  </si>
  <si>
    <t>svítidlo LED Voltana-funkce CLO(konst.světel.tok)</t>
  </si>
  <si>
    <t>svítidlo LED Voltana - funkce regulace (Dimming)</t>
  </si>
  <si>
    <t>kabel CYKY-J 4x10</t>
  </si>
  <si>
    <t>elvýzbr.stož.SV-B 9.35.4,1xE27,odbočná,do35mm2</t>
  </si>
  <si>
    <t>elvýzbr.stož.SV-A 9.16.4,1xE14,odbočná,do16mm2</t>
  </si>
  <si>
    <t>elvýzbr.stož.SV-A 6.16.4,1xE14,průběžná,do16mm2</t>
  </si>
  <si>
    <t>pojistková patrona E14/6A</t>
  </si>
  <si>
    <t>pojistková patrona E27 (6-25A)</t>
  </si>
  <si>
    <t>smršťovací trubice KZ4X/6-16(4x10)</t>
  </si>
  <si>
    <t>vedení FeZn pr.10mm(0,63kg/m)</t>
  </si>
  <si>
    <t>roura korugovaná KOPOFLEX KF09050 pr.50/41mm</t>
  </si>
  <si>
    <t>Materiál zemní+stavební</t>
  </si>
  <si>
    <t>písek kopaný 0-2mm</t>
  </si>
  <si>
    <t>krycí deska KD1(50/17/3,5cm)</t>
  </si>
  <si>
    <t>výstražná fólie šířka 0,34m</t>
  </si>
  <si>
    <t>beton B10</t>
  </si>
  <si>
    <t>roura korugovaná KOPODUR KD09110 pr.110/94mm</t>
  </si>
  <si>
    <t>/roura korugovaná 09110/ spojka 02110</t>
  </si>
  <si>
    <t>beton B13,5</t>
  </si>
  <si>
    <t>stožárové pouzdro plast SP250/1000</t>
  </si>
  <si>
    <t>Elektromontáže</t>
  </si>
  <si>
    <t>stožár osvětlovací sadový ocelový</t>
  </si>
  <si>
    <t>svítidlo výbojkové venkovní na sadový stožár</t>
  </si>
  <si>
    <t>kabel(-CYKY) volně ulož.do 5x10/12x4/19x2,5/24x1,5</t>
  </si>
  <si>
    <t>elektrovýzbroj stožárů pro 1 okruh</t>
  </si>
  <si>
    <t>patrona závitové pojistky vč.styčného kroužku</t>
  </si>
  <si>
    <t>označovací štítek na kabel</t>
  </si>
  <si>
    <t>ukončení kabelu smršťovací trubicí do 4x10</t>
  </si>
  <si>
    <t>ukončení na svorkovnici vodič do 16mm2</t>
  </si>
  <si>
    <t>uzemňov.vedení v zemi úplná mtž FeZn pr.8-10mm</t>
  </si>
  <si>
    <t>trubka plast volně uložená do pr.50mm</t>
  </si>
  <si>
    <t>příplatek na zatažení do prostupu kabel do 0,75kg</t>
  </si>
  <si>
    <t>Demontáže</t>
  </si>
  <si>
    <t>elektrovýzbroj stožárů pro 1 okruh           /dmtž</t>
  </si>
  <si>
    <t>ukončení na svorkovnici vodič do 16mm2       /dmtž</t>
  </si>
  <si>
    <t>Montáže další obory</t>
  </si>
  <si>
    <t>písmeno do velikosti 40mm</t>
  </si>
  <si>
    <t>výkop kabel.rýhy šířka 35/hloubka 90cm tz.3/ko1.2</t>
  </si>
  <si>
    <t>kabel.lože písek 2x10cm beton desky 50/15 na 15cm</t>
  </si>
  <si>
    <t>výstražná fólie šířka nad 30cm</t>
  </si>
  <si>
    <t>zához kabelové rýhy šířka 35/hloubka 90cm tz.3</t>
  </si>
  <si>
    <t>odvoz zeminy do 10km vč.poplatku za skládku</t>
  </si>
  <si>
    <t>provizorní úprava terénu třída zeminy 3</t>
  </si>
  <si>
    <t>výkop kabel.rýhy šířka 35/hloubka 60cm tz.3/ko1.2</t>
  </si>
  <si>
    <t>bourání živičných povrchů 6-10cm</t>
  </si>
  <si>
    <t>bourání betonu tl.5cm</t>
  </si>
  <si>
    <t>zához kabelové rýhy šířka 35/hloubka 60cm tz.3</t>
  </si>
  <si>
    <t>betonová vozovka vrstva 5cm vč.materiálu</t>
  </si>
  <si>
    <t>obalovaná drť ABJII tl.10cm vč.materiálu</t>
  </si>
  <si>
    <t>výkop kabel.rýhy šířka 50/hloubka 120cm tz.5/ko1.2</t>
  </si>
  <si>
    <t>kabelový prostup z ohebné roury plast pr.110mm</t>
  </si>
  <si>
    <t>zához kabelové rýhy šířka 50/hloubka 120cm tz.5</t>
  </si>
  <si>
    <t>provizorní úprava terénu třída zeminy 5</t>
  </si>
  <si>
    <t>podklad a obetonování chrániček</t>
  </si>
  <si>
    <t>výkop kabel.rýhy šířka 50/hloubka 90cm tz.5/ko1.2</t>
  </si>
  <si>
    <t>kabel.lože písek 2x10cm beton desky 50/15 na 30cm</t>
  </si>
  <si>
    <t>zához kabelové rýhy šířka 50/hloubka 90cm tz.5</t>
  </si>
  <si>
    <t>výkop kabel.rýhy šířka 65/hloubka 120cm tz.5/ko1.2</t>
  </si>
  <si>
    <t>zához kabelové rýhy šířka 65/hloubka 120cm tz.5</t>
  </si>
  <si>
    <t>pouzdrový základ VO mimo trasu kabelu pr.0,25/1,5m</t>
  </si>
  <si>
    <t>výkop jámy do 2m3 pro stožár VO ruční tz.3/ko1.2</t>
  </si>
  <si>
    <t>vytyčení trasy kabelu v zastavěném prostoru vč.mat</t>
  </si>
  <si>
    <t>km</t>
  </si>
  <si>
    <t>geodetické zaměření skutečné polohy-členitá trasa</t>
  </si>
  <si>
    <t>poplatek za recyklaci svítidla</t>
  </si>
  <si>
    <t>poplatek za recyklaci světelného zdroje</t>
  </si>
  <si>
    <t>dozory správců inženýrských sítí</t>
  </si>
  <si>
    <t>součinnost správce veřejného osvětlení</t>
  </si>
  <si>
    <t>Revize</t>
  </si>
  <si>
    <t>vypracování zprávy VR/cena akce do 1.000.000 kč</t>
  </si>
  <si>
    <t>SO 401 Veřejné osvětlení</t>
  </si>
  <si>
    <t>Kácení jehličnanu Picea abies, v.5,0m, pr. Kmene 19cm</t>
  </si>
  <si>
    <t>Kácení a odstranění tůjí (ZERAV), v. 3,0m</t>
  </si>
  <si>
    <t>Kácení a odstranění keřů, v. do 2,0m</t>
  </si>
  <si>
    <t>1 - Acer platanoides (výška koruny 200-220cm)</t>
  </si>
  <si>
    <t>2 - Malus 'Evereste' (výška koruny 180-200cm)</t>
  </si>
  <si>
    <t>3 - Magnolia stellata (výška výsadby 40cm)</t>
  </si>
  <si>
    <t>4 - Viburnum opulus roseum (výška výsadby 50cm)</t>
  </si>
  <si>
    <t>5 - Weigela Florida 'Eva Rathke' (výška výsadby 50cm)</t>
  </si>
  <si>
    <t>6 - Syringa vulgaris 'Beauty of Moscow' (výška výsadby 100cm)</t>
  </si>
  <si>
    <t>7 - Ribes sanguineum 'King Edward IV.' (výška výsadby 50cm)</t>
  </si>
  <si>
    <t>8 - Philadelphus virginalis (výška výsadby 40cm)</t>
  </si>
  <si>
    <t>9 - Viburnum x Pragense (výška výsadby 55cm)</t>
  </si>
  <si>
    <t>10 - Syringa vulgaris 'Sensation' (výška výsadby 40cm)</t>
  </si>
  <si>
    <t>11 - Weigela Florida 'Jeans Gold' (výška výsadby 50cm)</t>
  </si>
  <si>
    <t>12 - Forsythia x intermedia 'Minigold' (výška výsadby 120cm)</t>
  </si>
  <si>
    <t>13 - Weigela 'Rumba' (výška výsadby 50-70cm)</t>
  </si>
  <si>
    <t>14 - Hydrangea Arborescens 'Annabelle' (výška výsadby 75cm)</t>
  </si>
  <si>
    <t>15 - Weigela Florida 'Bristol Snowflake' (výška výsadby 50cm)</t>
  </si>
  <si>
    <t>16 - Philadelphus Coronarius 'Virginal' (výška výsadby 50cm)</t>
  </si>
  <si>
    <t>21 - Potentilla fruticosa 'Alba' (výška výsadby 30cm)</t>
  </si>
  <si>
    <t>22 - Lonicera pileata 'Mossgreen' (výška výsadby 50cm)</t>
  </si>
  <si>
    <t>23 - Spiraea x bumalda 'Anthony Waterer' (výška výsadby 30cm)</t>
  </si>
  <si>
    <t>24 - Potentilla fruticosa Floppy Disc (výška výsadby 30cm)</t>
  </si>
  <si>
    <t>substrát pro výměnu v jámě</t>
  </si>
  <si>
    <t>tabletové hnojivo Silvamix</t>
  </si>
  <si>
    <t>kořenová sonda  – závlahová flexibilní trubka dl. 2,0m, včetně osazení</t>
  </si>
  <si>
    <t>zhotovení obalu kmene z juty v jedené vrstvě</t>
  </si>
  <si>
    <t>opora dřeviny - 3 dřevěné kůly délky 2,5m, příčky, úvazky, včetně osazení s uvázáním</t>
  </si>
  <si>
    <t>Udržovací a zdravotní řez stromů včetně odvozu a likvidace ořezané hmoty 1x (pokud bude nutné tak i výchovný řez podporující tvar stromu s průběžným kmenem a řez, který zvedne výšku nasazení koruny, aby byly všechny koruny v ulici nasazeny ve stejné výšce)</t>
  </si>
  <si>
    <t>Kontrola úvazků stromů vč. případné výměny poškozených kůlů</t>
  </si>
  <si>
    <t>Zalití stromů vč. dovozu vody - 20l/strom, 1x za 14 dní v měsících 03-09</t>
  </si>
  <si>
    <t>Zalití keřů vč. dovozu vody - 10l/m2 keřových výsadeb, 1x za 14 dní v měsících 03-09</t>
  </si>
  <si>
    <t>Chemické odplevelení mulčované plochy 2x za rok</t>
  </si>
  <si>
    <t>založení trávníku, nakypření povrchu, odplevelení, osetí parkovou směxí 25-30 g/m2, zpravení osiva 0,5cm hluboko, válcování, zálivka</t>
  </si>
  <si>
    <t>kamenivo frakce 0-32mm, tl. 150mm</t>
  </si>
  <si>
    <t>Dodávka a montáž základu pro parkovou lavičku - výkop 0,1m3, betonáž patky betonem C12/15 (rozměr jedné patky 0,24*0,25*0,8 = 0,05m3, celkem 2x0,05 = 0,1m3), odvoz výkopku, zpětné zhutnění mlatového povrchu</t>
  </si>
  <si>
    <t>Dodávka a montáž společného základu pro odpadkový koš a sloupek pro sáčky na psí exkrementy - výkop 0,07m3, betonáž společné patky betonem C12/15 (rozměr společné patky 0,65*0,35*0,3 = 0,07m3), odvoz výkopku, zpětné zhutnění mlatového povrchu</t>
  </si>
  <si>
    <t>SO 801 - Sadové a terénní úpravy</t>
  </si>
  <si>
    <t>Vybrání stávající stavební suti z jímky (odpad).</t>
  </si>
  <si>
    <t>6*5,5*2,8</t>
  </si>
  <si>
    <t>SO 701 - Demolice stropní desky jímky</t>
  </si>
  <si>
    <t>Betonové panely (ochrana stáv. plynovodu po dobu stavby), vč. montáže</t>
  </si>
  <si>
    <t>Bourání ŽB stropů deskových tl přes 80 mm</t>
  </si>
  <si>
    <t>Bourání zdiva nadzákladového z betonu prostého přes 1 m3</t>
  </si>
  <si>
    <t>962042321A</t>
  </si>
  <si>
    <t>962042321B</t>
  </si>
  <si>
    <t>Poplatek za uložení odpadu ŽB</t>
  </si>
  <si>
    <t>Odvoz odpadu z jímky na skládku nebo meziskládku do 1 km se složením</t>
  </si>
  <si>
    <t>Příplatek k  na skládku ZKD 1 km přes 1 km</t>
  </si>
  <si>
    <t>997013501A</t>
  </si>
  <si>
    <t>997013509A</t>
  </si>
  <si>
    <t>997013501B</t>
  </si>
  <si>
    <t>997013509B</t>
  </si>
  <si>
    <t>Poplatek za uložení odpadu z jímky</t>
  </si>
  <si>
    <t>90000000R</t>
  </si>
  <si>
    <t>6,3*6,8
Strojní bourání železobetonového stropu jímky, tl. stropu 200mm</t>
  </si>
  <si>
    <t>2*(6,3+6,8)*0,2 (ubourání zhlaví stěn)
Strojní bourání železobetonových stěn jímky, tl. stěny 400mm</t>
  </si>
  <si>
    <t>(0,3*0,3*0,25)*30
Strojní bourání železobetonových konstrukcí - perforace dna stávající jímky pro odtok vody (otvory 0,3x0,3m)</t>
  </si>
  <si>
    <t>Vodorovné přemístění do 250 m výkopku/sypaniny z horniny tř. 1 až 4</t>
  </si>
  <si>
    <t>Rozprostření ornice tl vrstvy do 200 mm pl přes 500 m2 v rovině nebo ve svahu do 1:5</t>
  </si>
  <si>
    <t>11215111A</t>
  </si>
  <si>
    <t>11215111B</t>
  </si>
  <si>
    <t>11215111C</t>
  </si>
  <si>
    <t>Jamky pro výsadbu s výměnou 100 % půdy zeminy tř 1 až 4 objem do 0,4 m3 v rovině a svahu do 1:5</t>
  </si>
  <si>
    <t>Jamky pro výsadbu s výměnou 100 % půdy zeminy tř 1 až 4 objem do 1 m3 v rovině a svahu do 1:5</t>
  </si>
  <si>
    <t>Jamky pro výsadbu s výměnou 50 % půdy zeminy tř 1 až 4 objem do 0,02 m3 v rovině a svahu do 1:5</t>
  </si>
  <si>
    <t>Mulčování rostlin kůrou tl. do 0,1 m v rovině a svahu do 1:5</t>
  </si>
  <si>
    <t>Položení mulčovací textilie v rovině a svahu do 1:5</t>
  </si>
  <si>
    <t>Mulčovací kůra</t>
  </si>
  <si>
    <t>18491142M</t>
  </si>
  <si>
    <t>Výsadba dřeviny s balem do jamky se zalitím v rovině a svahu do 1:5</t>
  </si>
  <si>
    <t xml:space="preserve">drobné kamenivo odpovídající MZK frakce 0-4mm v požadované barevnosti okrové barvy tl. 50 mm včetně hutnění </t>
  </si>
  <si>
    <t>Mobiliář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</si>
  <si>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</si>
  <si>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</si>
  <si>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</si>
  <si>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</si>
  <si>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</si>
  <si>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</si>
  <si>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</si>
  <si>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</si>
  <si>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</si>
  <si>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</si>
  <si>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</si>
  <si>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</si>
  <si>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</si>
  <si>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</si>
  <si>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M21</t>
  </si>
  <si>
    <t>M22</t>
  </si>
  <si>
    <t>M23</t>
  </si>
  <si>
    <t>M24</t>
  </si>
  <si>
    <t>18000000R</t>
  </si>
  <si>
    <t>99R1</t>
  </si>
  <si>
    <t>99R2</t>
  </si>
  <si>
    <t>99R3</t>
  </si>
  <si>
    <t>99R4</t>
  </si>
  <si>
    <t>99R5</t>
  </si>
  <si>
    <t>OST_02</t>
  </si>
  <si>
    <t>Úprava zemin vápnem tl vrstvy 500 mm</t>
  </si>
  <si>
    <t xml:space="preserve"> =521+760,1+222,6+67,5+25,4+25,5+25,2+25,3+25+25,4+25,2+25,1+1,9+32,9+56,5+56,4+32,8
sanace aktivní zóny pod vozovkami</t>
  </si>
  <si>
    <t>122 20-1101</t>
  </si>
  <si>
    <t>Odkopávky a prokopávky nezapažené v hornině tř. 1 a 2 objem do 100 m3</t>
  </si>
  <si>
    <t xml:space="preserve"> výkopy pro oszazení chrániček = 112,5*0,3*0,5</t>
  </si>
  <si>
    <t>122 20-1109</t>
  </si>
  <si>
    <t>167 10-1101</t>
  </si>
  <si>
    <t xml:space="preserve">Nakládání výkopku z hor.1-4 v množství do 100 m3 </t>
  </si>
  <si>
    <t>171 10-2111</t>
  </si>
  <si>
    <t>Uložení sypaniny z hornin nesoudržných a sypkých do násypů zhutněných v aktivní zóně</t>
  </si>
  <si>
    <t>Elektromontážní práce  - silnoproud</t>
  </si>
  <si>
    <t>Montáž trubek ochranných plastových tuhých D do 110 mm uložených volně</t>
  </si>
  <si>
    <t>12+12+7,5+6,5+10,5+7,5+9,5+17+5+6,5+18,5
včetně dodávky potřebného materiálu - půlená chránička PE 110</t>
  </si>
  <si>
    <t>SO 402 Ochrana kabelů ČEZ</t>
  </si>
  <si>
    <t xml:space="preserve">SO 403 Ochrana kabelů O2 </t>
  </si>
  <si>
    <t xml:space="preserve"> výkopy pro oszazení chrániček = 65*0,3*0,5</t>
  </si>
  <si>
    <t>10+8+9,5+8+8+10,5+11
včetně dodávky potřebného materiálu - půlená chránička PE 110</t>
  </si>
  <si>
    <t>Odstranění podkladu pl přes  200 m2 z kameniva hrubého drceného tl. do 100 mm</t>
  </si>
  <si>
    <t>odvoz zeminy předpoklad do 15 km</t>
  </si>
  <si>
    <t>2280,3 odměřeno ze situace</t>
  </si>
  <si>
    <t xml:space="preserve">  =521+760,1+222,6+67,5 - pokládka vozovka
=25,5+25,6+25,2+25,2+25+25,4+25,4+25,4+56,4+32,8 - pokládka v místě parkovacích stání
</t>
  </si>
  <si>
    <t>SO 102 dopravně inženýrská opatření</t>
  </si>
  <si>
    <t>913 12-1111</t>
  </si>
  <si>
    <t>Montáž a demontáž dočasné dopravní značky kompletní základní</t>
  </si>
  <si>
    <t>913 12-1211</t>
  </si>
  <si>
    <t>Příplatek k dočasné dopravní značce kompletní základní za první a ZKD den použití</t>
  </si>
  <si>
    <t>Zkouška zemní pláně, modul přetvárnosti, zatěžovací zkouška deskou – minimálně 3 zkoušky, míra zhutnění – minimálně 3 zkoušky.</t>
  </si>
  <si>
    <t>3+5</t>
  </si>
  <si>
    <t>2+2+2</t>
  </si>
  <si>
    <t>5+5</t>
  </si>
  <si>
    <t>31+22+22+26+10+19+14+32+16</t>
  </si>
  <si>
    <t>40+12+25+20+19+14+32+16</t>
  </si>
  <si>
    <t>25+25+18</t>
  </si>
  <si>
    <t>1518,5 * 0,2</t>
  </si>
  <si>
    <t>plochy odměřeny digitálně ve výkresu, uvedeno v příloze B.13.3</t>
  </si>
  <si>
    <t>3,1 (stromy) + 4,27 (keře)</t>
  </si>
  <si>
    <t>24 (stromy) + 569 (keře)</t>
  </si>
  <si>
    <t>1+3</t>
  </si>
  <si>
    <t>2+4+569</t>
  </si>
  <si>
    <t>mlatový povrch pod lavičkou, odpadkovým košem</t>
  </si>
  <si>
    <t>parková lavička mmCité,  typová řada MIELA, označení LME151t (délka 1,8m, konstrukce hliníková slitina, sedák i opěradlo tropické dřevo) - dodávka včetně montáže a spojovacího materiálu</t>
  </si>
  <si>
    <t>odpadkový koš se stříškou mmCité, typová řada PRAX, označení PRX115t (ocelové tělo, výplň ze dřeva; objem 45l) - dodávka a montáž, vč. spojovacího materiálu</t>
  </si>
  <si>
    <t>sloupek pro sáčky na psí exkrmenty mmCité, typová řada PRAX, (ocelové tělo) - dodávka a montáž, vč. spojovacího materiálu</t>
  </si>
  <si>
    <t>Údržba po založení (1.rok)</t>
  </si>
  <si>
    <t>Údržba po založení (2.rok)</t>
  </si>
  <si>
    <t>Údržba po založení (3.rok)</t>
  </si>
  <si>
    <t>Na konci vegetačního období odstranění trojic kůlů</t>
  </si>
  <si>
    <t>poměrová část keřové plochy</t>
  </si>
  <si>
    <t>Dlažba betonová, barva přírodní (standard), tl. 8cm, dlažba CS-BETON, typ "CSB - QUADRO" (tl.80mm), 20x20x8 cm, 1%prořez</t>
  </si>
  <si>
    <t>Dlažba betonová, barva noarblanc (šedá žíhaná), tl. 8cm, dlažba CS-BETON, typ "CSB-VIA TECH" (tl.80mm), skladba 3 kamenů = (10x20x8, 20x20x8, 20x30x8) cm, 1%prořez</t>
  </si>
  <si>
    <t>Dlažba betonová pro nevidomé, barva přírodní červená, tl. 6cm, dlažba CS-BETON, typ "CSB - CIHLA" 20 x 10 x 6 cm, 1%prořez</t>
  </si>
  <si>
    <t>Dlažba betonová pro nevidomé, barva přírodní červená, tl. 8cm, dlažba CS-BETON, typ "CSB - CIHLA" 20 x 10 x 8 cm, 1%prořez</t>
  </si>
  <si>
    <t>Dlažba betonová, barva černá, tl. 8cm, dlažba CS-BETON, typ "CSB - QUADRO" (tl.80mm), 20x20x8 cm, 1%prořez</t>
  </si>
  <si>
    <t>29+5 Odečteno CAD</t>
  </si>
  <si>
    <t>Pronájem dopravních značek po dobu 45 dní</t>
  </si>
  <si>
    <t>Vodorovné dopravní značení stříkaným pastem - přechody pro chodce, šipky, symboly nápisy</t>
  </si>
  <si>
    <t>Značka svislá reflexní AL- NK 1000 x 500 mm (IP 26a, IP 26b)</t>
  </si>
  <si>
    <t>Značka svislá reflexní AL- NK 1000 x 1500 mm</t>
  </si>
  <si>
    <t>IP 25a a IP 25b RA1</t>
  </si>
  <si>
    <t>Obnova přechodu pro chodce v ulici Za Školou, piktogramy</t>
  </si>
  <si>
    <t>SO 404 Posun přípojkového pilíře - elektro</t>
  </si>
  <si>
    <t xml:space="preserve">Posun přípojkové pilíře ČEZ, položka obsahuje demontáž včetně likvidace stávajícího koncového přípojkového pilíře z vápenopískových cihel na pozemku č.p.2311/23, výstavbu nového přípojkového pilíře z vápenopískových cihel  na stejném pozemku na hranici s pozemkem č.p.2311/25 (obratiště), nový přípojkový pilíř bude na trase stávajícího elektro kabelu, kabel bude přerušen a zaveden do nového přípojkového pilíře. Odpojený nefunkční kabel zůstane v zemi. </t>
  </si>
  <si>
    <t>Dlažba betonová pro nevidomé, barva přírodní černá, tl. 8cm, dlažba CS-BETON, typ "CSB - CIHLA" 20 x 10 x 8 cm, 1%prořez</t>
  </si>
  <si>
    <t>Dlažba betonová zámková, barva přírodní (standard), tl. 6cm, dlažba CS-BETON, typ "CSB - KOST" 20 x 10 x 6 cm, 1%prořez</t>
  </si>
  <si>
    <t xml:space="preserve"> =(3,6+17,3+12+12,5+10) - oprava stávajících chodníků v ulici Za Školou</t>
  </si>
  <si>
    <t xml:space="preserve"> varovný a signální pás v místě přechodu pro chodce</t>
  </si>
  <si>
    <t>chodník před bytovkou - (10+36+5+5+8,5)*1,01</t>
  </si>
  <si>
    <t xml:space="preserve">  =55,4+3,03+65,145 - chodníky
včetně lože  z kameniva 2-4 v tl. 40 mm</t>
  </si>
  <si>
    <t>dlažba ve vozovkách 
=(117+78+160+64+42+40+61+38+226+212+71+193+110+71)*1,01</t>
  </si>
  <si>
    <t xml:space="preserve"> =(12+17+12+17+13+12+13+18+14+13+13+14+12+12+12+12+24+24+24+12+12+12+16)*1,01 - pokládka v místě parkovacích stání</t>
  </si>
  <si>
    <t>dlažba na optické oddělení jednotlivých parkovacích stání
=(7*0,4+5*1,0)*1,01</t>
  </si>
  <si>
    <t>varovné a signální pásy ve vozovce =4*4,5*1,01</t>
  </si>
  <si>
    <t>varovné a signální pásy ve vozovce =4*1,01</t>
  </si>
  <si>
    <t xml:space="preserve">  1497,8+18,18+4,04 - pokládka vozovka
  343+7,9 - pokládka v místě parkovacích stání
včetně lože z kameniva 2-4 v tl. 50 mm</t>
  </si>
  <si>
    <t>OST_01</t>
  </si>
  <si>
    <t>592453M1</t>
  </si>
  <si>
    <t>592453M2</t>
  </si>
  <si>
    <t>592452M1</t>
  </si>
  <si>
    <t>592452M2</t>
  </si>
  <si>
    <t>592452M3</t>
  </si>
  <si>
    <t>592452M4</t>
  </si>
  <si>
    <t>592452M5</t>
  </si>
  <si>
    <t>999-1</t>
  </si>
  <si>
    <t>999-2</t>
  </si>
  <si>
    <t>999-3</t>
  </si>
  <si>
    <t>1-999R1</t>
  </si>
  <si>
    <t>1-999R2</t>
  </si>
  <si>
    <t>1-999R3</t>
  </si>
  <si>
    <t>1-999R4</t>
  </si>
  <si>
    <t>1-999R5</t>
  </si>
  <si>
    <t>2-999R1</t>
  </si>
  <si>
    <t>2-999R2</t>
  </si>
  <si>
    <t>2-999R3</t>
  </si>
  <si>
    <t>2-999R4</t>
  </si>
  <si>
    <t>2-999R5</t>
  </si>
  <si>
    <t>3-999R1</t>
  </si>
  <si>
    <t>3-999R2</t>
  </si>
  <si>
    <t>3-999R3</t>
  </si>
  <si>
    <t>3-999R4</t>
  </si>
  <si>
    <t>3-999R5</t>
  </si>
  <si>
    <t>3-999R6</t>
  </si>
  <si>
    <t>Soupis prací</t>
  </si>
  <si>
    <t>592453M6</t>
  </si>
  <si>
    <t>Dlažba betonová, barva přírodní (standard), tl. 8cm, dlažba CS-BETON, typ "CSB - CIHLA" (tl.80mm), 20x10x8 cm, 1%prořez</t>
  </si>
  <si>
    <t>Uložení sypaniny z hornin soudržných do násypů zhutněných na 95 % PS</t>
  </si>
  <si>
    <t>Uložený zeminy do násypů pod zelenými plochami</t>
  </si>
  <si>
    <t>Kladení dlažby z vegetačních tvárnic pozemních komunikací tl 80 mm do 50 m2</t>
  </si>
  <si>
    <t>Vjezd pro zásobování z vegetačních tvárnic</t>
  </si>
  <si>
    <t>Tvárnice betonová zatravňovací TZX 50/50 50x50x8 cm</t>
  </si>
  <si>
    <t>Dodávka vegetační tvárnic včetně prořezu 3%</t>
  </si>
  <si>
    <t>SO 001 Příprava území a staveniště</t>
  </si>
</sst>
</file>

<file path=xl/styles.xml><?xml version="1.0" encoding="utf-8"?>
<styleSheet xmlns="http://schemas.openxmlformats.org/spreadsheetml/2006/main">
  <numFmts count="28">
    <numFmt numFmtId="6" formatCode="#,##0\ &quot;Kč&quot;;[Red]\-#,##0\ &quot;Kč&quot;"/>
    <numFmt numFmtId="8" formatCode="#,##0.00\ &quot;Kč&quot;;[Red]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\-#,##0"/>
    <numFmt numFmtId="165" formatCode="#,##0.000;\-#,##0.000"/>
    <numFmt numFmtId="166" formatCode="#,##0.00;\-#,##0.00"/>
    <numFmt numFmtId="167" formatCode="#,##0.00_ ;\-#,##0.00\ "/>
    <numFmt numFmtId="168" formatCode="#,##0.000_ ;\-#,##0.000\ "/>
    <numFmt numFmtId="169" formatCode="#,##0.000"/>
    <numFmt numFmtId="170" formatCode="#,##0.00000_ ;\-#,##0.00000\ "/>
    <numFmt numFmtId="171" formatCode="0&quot;.&quot;"/>
    <numFmt numFmtId="172" formatCode="#,##0&quot; Kč&quot;;[Red]\-#,##0&quot; Kč&quot;"/>
    <numFmt numFmtId="173" formatCode="#,##0.00&quot; Kč&quot;;[Red]\-#,##0.00&quot; Kč&quot;"/>
    <numFmt numFmtId="174" formatCode="_-* #,##0\ _z_ł_-;\-* #,##0\ _z_ł_-;_-* &quot;- &quot;_z_ł_-;_-@_-"/>
    <numFmt numFmtId="175" formatCode="_-* #,##0.00\ _z_ł_-;\-* #,##0.00\ _z_ł_-;_-* \-??\ _z_ł_-;_-@_-"/>
    <numFmt numFmtId="176" formatCode="_-* #,##0.00&quot; zł&quot;_-;\-* #,##0.00&quot; zł&quot;_-;_-* \-??&quot; zł&quot;_-;_-@_-"/>
    <numFmt numFmtId="177" formatCode="_-* #,##0_-;\-* #,##0_-;_-* \-_-;_-@_-"/>
    <numFmt numFmtId="178" formatCode="_-* #,##0.00_-;\-* #,##0.00_-;_-* \-??_-;_-@_-"/>
    <numFmt numFmtId="179" formatCode="_-* #,##0\ &quot;zł&quot;_-;\-* #,##0\ &quot;zł&quot;_-;_-* &quot;-&quot;\ &quot;zł&quot;_-;_-@_-"/>
    <numFmt numFmtId="180" formatCode="_-* #,##0&quot; zł&quot;_-;\-* #,##0&quot; zł&quot;_-;_-* &quot;- zł&quot;_-;_-@_-"/>
    <numFmt numFmtId="181" formatCode="_-\Ł* #,##0_-;&quot;-Ł&quot;* #,##0_-;_-\Ł* \-_-;_-@_-"/>
    <numFmt numFmtId="182" formatCode="_-\Ł* #,##0.00_-;&quot;-Ł&quot;* #,##0.00_-;_-\Ł* \-??_-;_-@_-"/>
    <numFmt numFmtId="183" formatCode="_-* #,##0&quot; z³&quot;_-;\-* #,##0&quot; z³&quot;_-;_-* &quot;- z³&quot;_-;_-@_-"/>
    <numFmt numFmtId="184" formatCode="_-* #,##0.00&quot; z³&quot;_-;\-* #,##0.00&quot; z³&quot;_-;_-* \-??&quot; z³&quot;_-;_-@_-"/>
    <numFmt numFmtId="185" formatCode="#,##0.0"/>
    <numFmt numFmtId="186" formatCode="0.0"/>
  </numFmts>
  <fonts count="87">
    <font>
      <sz val="8"/>
      <name val="MS Sans Serif"/>
      <charset val="1"/>
    </font>
    <font>
      <b/>
      <sz val="14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name val="Arial CYR"/>
      <charset val="238"/>
    </font>
    <font>
      <sz val="8"/>
      <name val="Arial"/>
      <family val="2"/>
      <charset val="238"/>
    </font>
    <font>
      <sz val="7"/>
      <name val="Arial CE"/>
      <charset val="238"/>
    </font>
    <font>
      <sz val="8"/>
      <name val="MS Sans Serif"/>
      <family val="2"/>
      <charset val="238"/>
    </font>
    <font>
      <b/>
      <sz val="8"/>
      <color indexed="30"/>
      <name val="Arial CE"/>
      <charset val="238"/>
    </font>
    <font>
      <sz val="8"/>
      <color indexed="30"/>
      <name val="MS Sans Serif"/>
      <family val="2"/>
      <charset val="238"/>
    </font>
    <font>
      <b/>
      <sz val="8"/>
      <color indexed="10"/>
      <name val="Arial CE"/>
      <charset val="238"/>
    </font>
    <font>
      <sz val="8"/>
      <color indexed="10"/>
      <name val="MS Sans Serif"/>
      <family val="2"/>
      <charset val="238"/>
    </font>
    <font>
      <sz val="8"/>
      <name val="MS Sans Serif"/>
      <family val="2"/>
      <charset val="1"/>
    </font>
    <font>
      <sz val="8"/>
      <name val="MS Sans Serif"/>
      <family val="2"/>
      <charset val="238"/>
    </font>
    <font>
      <sz val="10"/>
      <name val="Helv"/>
      <charset val="238"/>
    </font>
    <font>
      <u/>
      <sz val="8"/>
      <color indexed="12"/>
      <name val="MS Sans Serif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u/>
      <sz val="8"/>
      <color indexed="10"/>
      <name val="Arial CE"/>
      <family val="2"/>
      <charset val="238"/>
    </font>
    <font>
      <b/>
      <i/>
      <sz val="9"/>
      <name val="Arial"/>
      <family val="2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 CE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110"/>
    </font>
    <font>
      <sz val="10"/>
      <name val="Arial Narrow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0"/>
      <name val="Univers (WN)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53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 CE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24"/>
      <name val="Tahoma"/>
      <family val="2"/>
      <charset val="238"/>
    </font>
    <font>
      <u/>
      <sz val="10"/>
      <color indexed="12"/>
      <name val="Arial CE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16"/>
      <name val="Arial CE"/>
      <family val="2"/>
      <charset val="238"/>
    </font>
    <font>
      <sz val="8"/>
      <color indexed="8"/>
      <name val=".HelveticaLightTTEE"/>
      <family val="2"/>
      <charset val="2"/>
    </font>
    <font>
      <sz val="10"/>
      <color indexed="53"/>
      <name val="Arial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60"/>
      <name val="Arial"/>
      <family val="2"/>
      <charset val="238"/>
    </font>
    <font>
      <sz val="10"/>
      <name val=".HelveticaTTEE"/>
    </font>
    <font>
      <b/>
      <sz val="10"/>
      <color indexed="63"/>
      <name val="Arial"/>
      <family val="2"/>
      <charset val="238"/>
    </font>
    <font>
      <sz val="14"/>
      <name val="Tahoma"/>
      <family val="2"/>
      <charset val="238"/>
    </font>
    <font>
      <b/>
      <sz val="18"/>
      <color indexed="62"/>
      <name val="Cambria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</font>
    <font>
      <b/>
      <sz val="20"/>
      <name val="Arial"/>
      <family val="2"/>
    </font>
    <font>
      <b/>
      <sz val="16"/>
      <color indexed="10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4"/>
      <name val="Arial CE"/>
      <family val="2"/>
      <charset val="238"/>
    </font>
    <font>
      <b/>
      <sz val="8"/>
      <color rgb="FFFF0000"/>
      <name val="Arial CE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1"/>
        <bgColor indexed="5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4"/>
        <b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94">
    <xf numFmtId="0" fontId="0" fillId="0" borderId="0" applyAlignment="0">
      <alignment vertical="top" wrapText="1"/>
      <protection locked="0"/>
    </xf>
    <xf numFmtId="0" fontId="22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49" fontId="45" fillId="0" borderId="0"/>
    <xf numFmtId="0" fontId="46" fillId="0" borderId="0" applyProtection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2" borderId="0" applyProtection="0"/>
    <xf numFmtId="0" fontId="18" fillId="3" borderId="0" applyProtection="0"/>
    <xf numFmtId="0" fontId="18" fillId="4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4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4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172" fontId="16" fillId="0" borderId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172" fontId="16" fillId="0" borderId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172" fontId="16" fillId="0" borderId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172" fontId="16" fillId="0" borderId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172" fontId="16" fillId="0" borderId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172" fontId="16" fillId="0" borderId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172" fontId="16" fillId="0" borderId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172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173" fontId="16" fillId="0" borderId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173" fontId="16" fillId="0" borderId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173" fontId="16" fillId="0" borderId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173" fontId="16" fillId="0" borderId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173" fontId="16" fillId="0" borderId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173" fontId="16" fillId="0" borderId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0" fontId="18" fillId="4" borderId="0" applyProtection="0"/>
    <xf numFmtId="0" fontId="18" fillId="2" borderId="0" applyProtection="0"/>
    <xf numFmtId="0" fontId="18" fillId="3" borderId="0" applyProtection="0"/>
    <xf numFmtId="0" fontId="18" fillId="4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4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4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2" borderId="0" applyProtection="0"/>
    <xf numFmtId="0" fontId="18" fillId="2" borderId="0" applyProtection="0"/>
    <xf numFmtId="0" fontId="18" fillId="2" borderId="0" applyProtection="0"/>
    <xf numFmtId="0" fontId="18" fillId="2" borderId="0" applyProtection="0"/>
    <xf numFmtId="0" fontId="22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174" fontId="16" fillId="0" borderId="0" applyFill="0" applyBorder="0" applyAlignment="0" applyProtection="0"/>
    <xf numFmtId="175" fontId="16" fillId="0" borderId="0" applyFill="0" applyBorder="0" applyAlignment="0" applyProtection="0"/>
    <xf numFmtId="176" fontId="16" fillId="0" borderId="0" applyFill="0" applyBorder="0" applyAlignment="0" applyProtection="0"/>
    <xf numFmtId="0" fontId="16" fillId="0" borderId="0"/>
    <xf numFmtId="174" fontId="16" fillId="0" borderId="0" applyFill="0" applyBorder="0" applyAlignment="0" applyProtection="0"/>
    <xf numFmtId="175" fontId="16" fillId="0" borderId="0" applyFill="0" applyBorder="0" applyAlignment="0" applyProtection="0"/>
    <xf numFmtId="176" fontId="16" fillId="0" borderId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 applyProtection="0"/>
    <xf numFmtId="0" fontId="46" fillId="0" borderId="0" applyProtection="0"/>
    <xf numFmtId="0" fontId="19" fillId="0" borderId="0" applyProtection="0"/>
    <xf numFmtId="0" fontId="46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46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46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46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46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46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49" fontId="46" fillId="0" borderId="1"/>
    <xf numFmtId="172" fontId="16" fillId="0" borderId="0" applyFill="0" applyBorder="0" applyAlignment="0" applyProtection="0"/>
    <xf numFmtId="49" fontId="19" fillId="0" borderId="2"/>
    <xf numFmtId="49" fontId="46" fillId="0" borderId="1"/>
    <xf numFmtId="49" fontId="19" fillId="0" borderId="2"/>
    <xf numFmtId="49" fontId="19" fillId="0" borderId="2"/>
    <xf numFmtId="49" fontId="19" fillId="0" borderId="2"/>
    <xf numFmtId="49" fontId="19" fillId="0" borderId="2"/>
    <xf numFmtId="49" fontId="19" fillId="0" borderId="2"/>
    <xf numFmtId="49" fontId="19" fillId="0" borderId="2"/>
    <xf numFmtId="49" fontId="46" fillId="0" borderId="1"/>
    <xf numFmtId="49" fontId="19" fillId="0" borderId="2"/>
    <xf numFmtId="49" fontId="19" fillId="0" borderId="2"/>
    <xf numFmtId="49" fontId="19" fillId="0" borderId="2"/>
    <xf numFmtId="49" fontId="19" fillId="0" borderId="2"/>
    <xf numFmtId="49" fontId="19" fillId="0" borderId="2"/>
    <xf numFmtId="49" fontId="19" fillId="0" borderId="2"/>
    <xf numFmtId="49" fontId="46" fillId="0" borderId="1"/>
    <xf numFmtId="49" fontId="19" fillId="0" borderId="2"/>
    <xf numFmtId="49" fontId="19" fillId="0" borderId="2"/>
    <xf numFmtId="49" fontId="19" fillId="0" borderId="2"/>
    <xf numFmtId="49" fontId="19" fillId="0" borderId="2"/>
    <xf numFmtId="49" fontId="19" fillId="0" borderId="2"/>
    <xf numFmtId="49" fontId="19" fillId="0" borderId="2"/>
    <xf numFmtId="49" fontId="46" fillId="0" borderId="1"/>
    <xf numFmtId="49" fontId="19" fillId="0" borderId="2"/>
    <xf numFmtId="49" fontId="19" fillId="0" borderId="2"/>
    <xf numFmtId="49" fontId="19" fillId="0" borderId="2"/>
    <xf numFmtId="49" fontId="19" fillId="0" borderId="2"/>
    <xf numFmtId="49" fontId="19" fillId="0" borderId="2"/>
    <xf numFmtId="49" fontId="19" fillId="0" borderId="2"/>
    <xf numFmtId="49" fontId="46" fillId="0" borderId="1"/>
    <xf numFmtId="49" fontId="19" fillId="0" borderId="2"/>
    <xf numFmtId="49" fontId="19" fillId="0" borderId="2"/>
    <xf numFmtId="49" fontId="19" fillId="0" borderId="2"/>
    <xf numFmtId="49" fontId="19" fillId="0" borderId="2"/>
    <xf numFmtId="49" fontId="19" fillId="0" borderId="2"/>
    <xf numFmtId="49" fontId="19" fillId="0" borderId="2"/>
    <xf numFmtId="49" fontId="46" fillId="0" borderId="1"/>
    <xf numFmtId="49" fontId="19" fillId="0" borderId="2"/>
    <xf numFmtId="49" fontId="19" fillId="0" borderId="2"/>
    <xf numFmtId="49" fontId="19" fillId="0" borderId="2"/>
    <xf numFmtId="49" fontId="19" fillId="0" borderId="2"/>
    <xf numFmtId="49" fontId="19" fillId="0" borderId="2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4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49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50" fillId="24" borderId="0" applyNumberFormat="0" applyBorder="0" applyAlignment="0" applyProtection="0"/>
    <xf numFmtId="0" fontId="50" fillId="27" borderId="0" applyNumberFormat="0" applyBorder="0" applyAlignment="0" applyProtection="0"/>
    <xf numFmtId="0" fontId="49" fillId="25" borderId="0" applyNumberFormat="0" applyBorder="0" applyAlignment="0" applyProtection="0"/>
    <xf numFmtId="0" fontId="49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30" borderId="0" applyNumberFormat="0" applyBorder="0" applyAlignment="0" applyProtection="0"/>
    <xf numFmtId="0" fontId="50" fillId="24" borderId="0" applyNumberFormat="0" applyBorder="0" applyAlignment="0" applyProtection="0"/>
    <xf numFmtId="0" fontId="50" fillId="31" borderId="0" applyNumberFormat="0" applyBorder="0" applyAlignment="0" applyProtection="0"/>
    <xf numFmtId="0" fontId="49" fillId="31" borderId="0" applyNumberFormat="0" applyBorder="0" applyAlignment="0" applyProtection="0"/>
    <xf numFmtId="0" fontId="51" fillId="32" borderId="0" applyNumberFormat="0" applyBorder="0" applyAlignment="0" applyProtection="0"/>
    <xf numFmtId="0" fontId="52" fillId="33" borderId="3" applyNumberFormat="0" applyAlignment="0" applyProtection="0"/>
    <xf numFmtId="1" fontId="5" fillId="0" borderId="4" applyAlignment="0"/>
    <xf numFmtId="0" fontId="16" fillId="0" borderId="0" applyNumberFormat="0" applyFill="0" applyBorder="0" applyAlignment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9" fontId="53" fillId="34" borderId="6">
      <alignment horizontal="center"/>
      <protection locked="0"/>
    </xf>
    <xf numFmtId="174" fontId="16" fillId="0" borderId="0" applyFill="0" applyBorder="0" applyAlignment="0" applyProtection="0"/>
    <xf numFmtId="175" fontId="16" fillId="0" borderId="0" applyFill="0" applyBorder="0" applyAlignment="0" applyProtection="0"/>
    <xf numFmtId="177" fontId="16" fillId="0" borderId="0" applyFill="0" applyBorder="0" applyAlignment="0" applyProtection="0"/>
    <xf numFmtId="178" fontId="16" fillId="0" borderId="0" applyFill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5" fillId="0" borderId="0"/>
    <xf numFmtId="0" fontId="56" fillId="27" borderId="0" applyNumberFormat="0" applyBorder="0" applyAlignment="0" applyProtection="0"/>
    <xf numFmtId="0" fontId="57" fillId="0" borderId="7" applyNumberFormat="0" applyFill="0" applyAlignment="0" applyProtection="0"/>
    <xf numFmtId="0" fontId="58" fillId="0" borderId="8" applyNumberFormat="0" applyFill="0" applyAlignment="0" applyProtection="0"/>
    <xf numFmtId="0" fontId="59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 wrapText="1"/>
      <protection locked="0"/>
    </xf>
    <xf numFmtId="0" fontId="15" fillId="0" borderId="0" applyNumberFormat="0" applyFill="0" applyBorder="0" applyAlignment="0" applyProtection="0">
      <alignment vertical="top" wrapText="1"/>
      <protection locked="0"/>
    </xf>
    <xf numFmtId="0" fontId="62" fillId="26" borderId="10" applyNumberFormat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63" fillId="31" borderId="3" applyNumberFormat="0" applyAlignment="0" applyProtection="0"/>
    <xf numFmtId="0" fontId="64" fillId="34" borderId="6">
      <alignment horizontal="center"/>
      <protection locked="0"/>
    </xf>
    <xf numFmtId="0" fontId="27" fillId="38" borderId="10" applyNumberFormat="0" applyAlignment="0" applyProtection="0"/>
    <xf numFmtId="0" fontId="27" fillId="38" borderId="10" applyNumberFormat="0" applyAlignment="0" applyProtection="0"/>
    <xf numFmtId="0" fontId="27" fillId="38" borderId="10" applyNumberFormat="0" applyAlignment="0" applyProtection="0"/>
    <xf numFmtId="0" fontId="65" fillId="0" borderId="11" applyNumberFormat="0" applyFont="0" applyFill="0" applyAlignment="0" applyProtection="0">
      <alignment horizontal="left"/>
    </xf>
    <xf numFmtId="0" fontId="66" fillId="0" borderId="12" applyNumberFormat="0" applyFill="0" applyAlignment="0" applyProtection="0"/>
    <xf numFmtId="44" fontId="23" fillId="0" borderId="0" applyFont="0" applyFill="0" applyBorder="0" applyAlignment="0" applyProtection="0"/>
    <xf numFmtId="0" fontId="53" fillId="34" borderId="13">
      <protection locked="0"/>
    </xf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39" borderId="16">
      <alignment horizontal="centerContinuous"/>
      <protection locked="0"/>
    </xf>
    <xf numFmtId="0" fontId="67" fillId="39" borderId="16">
      <alignment horizontal="center"/>
      <protection locked="0"/>
    </xf>
    <xf numFmtId="0" fontId="67" fillId="39" borderId="16">
      <alignment horizontal="center"/>
      <protection locked="0"/>
    </xf>
    <xf numFmtId="4" fontId="68" fillId="34" borderId="17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9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6" fillId="0" borderId="0"/>
    <xf numFmtId="0" fontId="7" fillId="0" borderId="0" applyAlignment="0">
      <alignment vertical="top" wrapText="1"/>
      <protection locked="0"/>
    </xf>
    <xf numFmtId="0" fontId="16" fillId="0" borderId="0"/>
    <xf numFmtId="0" fontId="19" fillId="0" borderId="0"/>
    <xf numFmtId="0" fontId="16" fillId="0" borderId="0" applyNumberFormat="0" applyFont="0" applyFill="0" applyBorder="0" applyAlignment="0" applyProtection="0">
      <alignment vertical="top"/>
    </xf>
    <xf numFmtId="0" fontId="46" fillId="0" borderId="0"/>
    <xf numFmtId="0" fontId="23" fillId="0" borderId="0"/>
    <xf numFmtId="0" fontId="46" fillId="0" borderId="0"/>
    <xf numFmtId="0" fontId="16" fillId="0" borderId="0"/>
    <xf numFmtId="0" fontId="70" fillId="0" borderId="0"/>
    <xf numFmtId="0" fontId="23" fillId="0" borderId="0"/>
    <xf numFmtId="0" fontId="23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4" fillId="0" borderId="0"/>
    <xf numFmtId="0" fontId="23" fillId="0" borderId="0"/>
    <xf numFmtId="0" fontId="16" fillId="0" borderId="0"/>
    <xf numFmtId="0" fontId="13" fillId="0" borderId="0" applyAlignment="0">
      <alignment vertical="top" wrapText="1"/>
      <protection locked="0"/>
    </xf>
    <xf numFmtId="0" fontId="14" fillId="0" borderId="0"/>
    <xf numFmtId="0" fontId="22" fillId="0" borderId="0"/>
    <xf numFmtId="0" fontId="22" fillId="0" borderId="0"/>
    <xf numFmtId="0" fontId="14" fillId="0" borderId="0"/>
    <xf numFmtId="0" fontId="19" fillId="0" borderId="0"/>
    <xf numFmtId="0" fontId="12" fillId="0" borderId="0" applyAlignment="0">
      <protection locked="0"/>
    </xf>
    <xf numFmtId="0" fontId="16" fillId="0" borderId="0"/>
    <xf numFmtId="0" fontId="46" fillId="24" borderId="18" applyNumberFormat="0" applyFont="0" applyAlignment="0" applyProtection="0"/>
    <xf numFmtId="0" fontId="71" fillId="33" borderId="19" applyNumberFormat="0" applyAlignment="0" applyProtection="0"/>
    <xf numFmtId="0" fontId="72" fillId="0" borderId="0"/>
    <xf numFmtId="0" fontId="53" fillId="34" borderId="20">
      <protection locked="0"/>
    </xf>
    <xf numFmtId="0" fontId="16" fillId="42" borderId="18" applyNumberFormat="0" applyFont="0" applyAlignment="0" applyProtection="0"/>
    <xf numFmtId="9" fontId="16" fillId="0" borderId="0" applyFill="0" applyBorder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73" fillId="0" borderId="0" applyNumberFormat="0" applyFill="0" applyBorder="0" applyAlignment="0" applyProtection="0"/>
    <xf numFmtId="1" fontId="46" fillId="0" borderId="0">
      <alignment horizontal="center" vertical="center"/>
      <protection locked="0"/>
    </xf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46" fillId="0" borderId="0"/>
    <xf numFmtId="0" fontId="74" fillId="43" borderId="0">
      <alignment horizontal="left"/>
    </xf>
    <xf numFmtId="0" fontId="75" fillId="43" borderId="0"/>
    <xf numFmtId="0" fontId="14" fillId="0" borderId="0"/>
    <xf numFmtId="0" fontId="76" fillId="0" borderId="0"/>
    <xf numFmtId="0" fontId="76" fillId="0" borderId="0"/>
    <xf numFmtId="0" fontId="14" fillId="0" borderId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" fontId="67" fillId="39" borderId="21">
      <alignment horizontal="right"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9" fontId="16" fillId="0" borderId="2">
      <alignment horizontal="left" vertical="top" indent="1"/>
    </xf>
    <xf numFmtId="0" fontId="74" fillId="0" borderId="0"/>
    <xf numFmtId="0" fontId="77" fillId="3" borderId="22">
      <alignment vertical="center"/>
    </xf>
    <xf numFmtId="0" fontId="36" fillId="10" borderId="3" applyNumberFormat="0" applyAlignment="0" applyProtection="0"/>
    <xf numFmtId="0" fontId="36" fillId="10" borderId="3" applyNumberFormat="0" applyAlignment="0" applyProtection="0"/>
    <xf numFmtId="0" fontId="36" fillId="10" borderId="3" applyNumberFormat="0" applyAlignment="0" applyProtection="0"/>
    <xf numFmtId="0" fontId="37" fillId="44" borderId="3" applyNumberFormat="0" applyAlignment="0" applyProtection="0"/>
    <xf numFmtId="0" fontId="37" fillId="44" borderId="3" applyNumberFormat="0" applyAlignment="0" applyProtection="0"/>
    <xf numFmtId="0" fontId="37" fillId="44" borderId="3" applyNumberFormat="0" applyAlignment="0" applyProtection="0"/>
    <xf numFmtId="0" fontId="38" fillId="44" borderId="19" applyNumberFormat="0" applyAlignment="0" applyProtection="0"/>
    <xf numFmtId="0" fontId="38" fillId="44" borderId="19" applyNumberFormat="0" applyAlignment="0" applyProtection="0"/>
    <xf numFmtId="0" fontId="38" fillId="44" borderId="19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0" fontId="16" fillId="0" borderId="0" applyFill="0" applyBorder="0" applyAlignment="0" applyProtection="0"/>
    <xf numFmtId="176" fontId="16" fillId="0" borderId="0" applyFill="0" applyBorder="0" applyAlignment="0" applyProtection="0"/>
    <xf numFmtId="181" fontId="16" fillId="0" borderId="0" applyFill="0" applyBorder="0" applyAlignment="0" applyProtection="0"/>
    <xf numFmtId="182" fontId="16" fillId="0" borderId="0" applyFill="0" applyBorder="0" applyAlignment="0" applyProtection="0"/>
    <xf numFmtId="183" fontId="16" fillId="0" borderId="0" applyFill="0" applyBorder="0" applyAlignment="0" applyProtection="0"/>
    <xf numFmtId="184" fontId="16" fillId="0" borderId="0" applyFill="0" applyBorder="0" applyAlignment="0" applyProtection="0"/>
    <xf numFmtId="0" fontId="46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74" fillId="2" borderId="0" applyProtection="0"/>
  </cellStyleXfs>
  <cellXfs count="260">
    <xf numFmtId="0" fontId="0" fillId="0" borderId="0" xfId="0" applyAlignment="1">
      <alignment vertical="top"/>
      <protection locked="0"/>
    </xf>
    <xf numFmtId="0" fontId="0" fillId="49" borderId="0" xfId="0" applyFont="1" applyFill="1" applyAlignment="1">
      <alignment horizontal="left" vertical="center"/>
      <protection locked="0"/>
    </xf>
    <xf numFmtId="0" fontId="0" fillId="49" borderId="0" xfId="0" applyFill="1" applyAlignment="1">
      <alignment horizontal="left" vertical="center"/>
      <protection locked="0"/>
    </xf>
    <xf numFmtId="164" fontId="0" fillId="49" borderId="0" xfId="0" applyNumberFormat="1" applyFill="1" applyAlignment="1">
      <alignment horizontal="center" vertical="center"/>
      <protection locked="0"/>
    </xf>
    <xf numFmtId="0" fontId="0" fillId="49" borderId="0" xfId="0" applyFill="1" applyAlignment="1">
      <alignment horizontal="left" vertical="center" wrapText="1"/>
      <protection locked="0"/>
    </xf>
    <xf numFmtId="0" fontId="0" fillId="49" borderId="0" xfId="0" applyFill="1" applyAlignment="1">
      <alignment horizontal="center" vertical="center" wrapText="1"/>
      <protection locked="0"/>
    </xf>
    <xf numFmtId="165" fontId="0" fillId="49" borderId="0" xfId="0" applyNumberFormat="1" applyFill="1" applyAlignment="1">
      <alignment horizontal="right" vertical="center"/>
      <protection locked="0"/>
    </xf>
    <xf numFmtId="166" fontId="0" fillId="49" borderId="0" xfId="0" applyNumberFormat="1" applyFill="1" applyAlignment="1">
      <alignment horizontal="right" vertical="center"/>
      <protection locked="0"/>
    </xf>
    <xf numFmtId="0" fontId="1" fillId="50" borderId="0" xfId="0" applyFont="1" applyFill="1" applyAlignment="1" applyProtection="1">
      <alignment horizontal="left" vertical="center"/>
    </xf>
    <xf numFmtId="0" fontId="2" fillId="50" borderId="0" xfId="0" applyFont="1" applyFill="1" applyAlignment="1" applyProtection="1">
      <alignment horizontal="left" vertical="center"/>
    </xf>
    <xf numFmtId="0" fontId="2" fillId="50" borderId="0" xfId="0" applyFont="1" applyFill="1" applyAlignment="1" applyProtection="1">
      <alignment horizontal="center" vertical="center"/>
    </xf>
    <xf numFmtId="0" fontId="3" fillId="50" borderId="0" xfId="0" applyFont="1" applyFill="1" applyAlignment="1" applyProtection="1">
      <alignment horizontal="left" vertical="center"/>
    </xf>
    <xf numFmtId="0" fontId="6" fillId="50" borderId="0" xfId="0" applyFont="1" applyFill="1" applyAlignment="1" applyProtection="1">
      <alignment horizontal="left" vertical="center"/>
    </xf>
    <xf numFmtId="0" fontId="6" fillId="50" borderId="0" xfId="0" applyFont="1" applyFill="1" applyAlignment="1" applyProtection="1">
      <alignment horizontal="center" vertical="center"/>
    </xf>
    <xf numFmtId="0" fontId="9" fillId="49" borderId="0" xfId="0" applyFont="1" applyFill="1" applyAlignment="1">
      <alignment horizontal="left" vertical="center"/>
      <protection locked="0"/>
    </xf>
    <xf numFmtId="0" fontId="11" fillId="49" borderId="0" xfId="0" applyFont="1" applyFill="1" applyAlignment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2" fillId="42" borderId="0" xfId="1319" applyFont="1" applyFill="1" applyAlignment="1" applyProtection="1">
      <alignment horizontal="left"/>
    </xf>
    <xf numFmtId="0" fontId="2" fillId="39" borderId="0" xfId="1325" applyFont="1" applyFill="1" applyAlignment="1">
      <alignment horizontal="left"/>
      <protection locked="0"/>
    </xf>
    <xf numFmtId="0" fontId="8" fillId="49" borderId="0" xfId="0" applyFont="1" applyFill="1" applyBorder="1" applyAlignment="1">
      <alignment horizontal="left" vertical="center" wrapText="1"/>
      <protection locked="0"/>
    </xf>
    <xf numFmtId="0" fontId="8" fillId="49" borderId="0" xfId="0" applyFont="1" applyFill="1" applyBorder="1" applyAlignment="1">
      <alignment horizontal="center" vertical="center" wrapText="1"/>
      <protection locked="0"/>
    </xf>
    <xf numFmtId="164" fontId="10" fillId="49" borderId="0" xfId="0" applyNumberFormat="1" applyFont="1" applyFill="1" applyBorder="1" applyAlignment="1">
      <alignment horizontal="center" vertical="center"/>
      <protection locked="0"/>
    </xf>
    <xf numFmtId="0" fontId="10" fillId="49" borderId="0" xfId="0" applyFont="1" applyFill="1" applyBorder="1" applyAlignment="1">
      <alignment horizontal="left" vertical="center" wrapText="1"/>
      <protection locked="0"/>
    </xf>
    <xf numFmtId="0" fontId="10" fillId="49" borderId="0" xfId="0" applyFont="1" applyFill="1" applyBorder="1" applyAlignment="1">
      <alignment horizontal="center" vertical="center" wrapText="1"/>
      <protection locked="0"/>
    </xf>
    <xf numFmtId="165" fontId="10" fillId="49" borderId="0" xfId="0" applyNumberFormat="1" applyFont="1" applyFill="1" applyBorder="1" applyAlignment="1">
      <alignment horizontal="right" vertical="center"/>
      <protection locked="0"/>
    </xf>
    <xf numFmtId="168" fontId="10" fillId="49" borderId="0" xfId="0" applyNumberFormat="1" applyFont="1" applyFill="1" applyBorder="1" applyAlignment="1" applyProtection="1">
      <alignment horizontal="right" vertical="center"/>
    </xf>
    <xf numFmtId="164" fontId="8" fillId="49" borderId="0" xfId="0" applyNumberFormat="1" applyFont="1" applyFill="1" applyBorder="1" applyAlignment="1">
      <alignment horizontal="center" vertical="center"/>
      <protection locked="0"/>
    </xf>
    <xf numFmtId="165" fontId="8" fillId="49" borderId="0" xfId="0" applyNumberFormat="1" applyFont="1" applyFill="1" applyBorder="1" applyAlignment="1">
      <alignment horizontal="right" vertical="center"/>
      <protection locked="0"/>
    </xf>
    <xf numFmtId="167" fontId="10" fillId="49" borderId="0" xfId="0" applyNumberFormat="1" applyFont="1" applyFill="1" applyBorder="1" applyAlignment="1">
      <alignment horizontal="right" vertical="center"/>
      <protection locked="0"/>
    </xf>
    <xf numFmtId="167" fontId="10" fillId="49" borderId="0" xfId="0" applyNumberFormat="1" applyFont="1" applyFill="1" applyBorder="1" applyAlignment="1" applyProtection="1">
      <alignment horizontal="right" vertical="center"/>
    </xf>
    <xf numFmtId="167" fontId="8" fillId="49" borderId="0" xfId="0" applyNumberFormat="1" applyFont="1" applyFill="1" applyBorder="1" applyAlignment="1">
      <alignment horizontal="right" vertical="center"/>
      <protection locked="0"/>
    </xf>
    <xf numFmtId="167" fontId="8" fillId="49" borderId="0" xfId="0" applyNumberFormat="1" applyFont="1" applyFill="1" applyBorder="1" applyAlignment="1" applyProtection="1">
      <alignment horizontal="right" vertical="center"/>
    </xf>
    <xf numFmtId="164" fontId="2" fillId="49" borderId="23" xfId="0" applyNumberFormat="1" applyFont="1" applyFill="1" applyBorder="1" applyAlignment="1">
      <alignment horizontal="center" vertical="center"/>
      <protection locked="0"/>
    </xf>
    <xf numFmtId="0" fontId="2" fillId="49" borderId="24" xfId="0" applyFont="1" applyFill="1" applyBorder="1" applyAlignment="1">
      <alignment horizontal="center" vertical="center" wrapText="1"/>
      <protection locked="0"/>
    </xf>
    <xf numFmtId="0" fontId="2" fillId="49" borderId="24" xfId="0" applyFont="1" applyFill="1" applyBorder="1" applyAlignment="1">
      <alignment horizontal="left" vertical="center" wrapText="1"/>
      <protection locked="0"/>
    </xf>
    <xf numFmtId="168" fontId="2" fillId="49" borderId="24" xfId="0" applyNumberFormat="1" applyFont="1" applyFill="1" applyBorder="1" applyAlignment="1">
      <alignment horizontal="right" vertical="center"/>
      <protection locked="0"/>
    </xf>
    <xf numFmtId="167" fontId="2" fillId="49" borderId="24" xfId="0" applyNumberFormat="1" applyFont="1" applyFill="1" applyBorder="1" applyAlignment="1" applyProtection="1">
      <alignment horizontal="right" vertical="center"/>
    </xf>
    <xf numFmtId="170" fontId="2" fillId="49" borderId="24" xfId="0" applyNumberFormat="1" applyFont="1" applyFill="1" applyBorder="1" applyAlignment="1">
      <alignment horizontal="right" vertical="center"/>
      <protection locked="0"/>
    </xf>
    <xf numFmtId="168" fontId="2" fillId="49" borderId="25" xfId="0" applyNumberFormat="1" applyFont="1" applyFill="1" applyBorder="1" applyAlignment="1" applyProtection="1">
      <alignment horizontal="right" vertical="center"/>
    </xf>
    <xf numFmtId="164" fontId="3" fillId="49" borderId="0" xfId="0" applyNumberFormat="1" applyFont="1" applyFill="1" applyAlignment="1">
      <alignment horizontal="center"/>
      <protection locked="0"/>
    </xf>
    <xf numFmtId="0" fontId="3" fillId="49" borderId="0" xfId="0" applyNumberFormat="1" applyFont="1" applyFill="1" applyAlignment="1">
      <alignment horizontal="left" wrapText="1"/>
      <protection locked="0"/>
    </xf>
    <xf numFmtId="0" fontId="3" fillId="49" borderId="0" xfId="0" applyFont="1" applyFill="1" applyAlignment="1">
      <alignment horizontal="left" wrapText="1"/>
      <protection locked="0"/>
    </xf>
    <xf numFmtId="0" fontId="3" fillId="49" borderId="0" xfId="0" applyFont="1" applyFill="1" applyAlignment="1">
      <alignment horizontal="center" wrapText="1"/>
      <protection locked="0"/>
    </xf>
    <xf numFmtId="168" fontId="3" fillId="49" borderId="0" xfId="0" applyNumberFormat="1" applyFont="1" applyFill="1" applyAlignment="1">
      <alignment horizontal="right"/>
      <protection locked="0"/>
    </xf>
    <xf numFmtId="4" fontId="3" fillId="49" borderId="0" xfId="0" applyNumberFormat="1" applyFont="1" applyFill="1" applyAlignment="1" applyProtection="1">
      <alignment horizontal="right"/>
    </xf>
    <xf numFmtId="167" fontId="3" fillId="49" borderId="0" xfId="0" applyNumberFormat="1" applyFont="1" applyFill="1" applyAlignment="1" applyProtection="1">
      <alignment horizontal="right"/>
    </xf>
    <xf numFmtId="0" fontId="0" fillId="49" borderId="0" xfId="0" applyFill="1" applyAlignment="1">
      <alignment horizontal="left"/>
      <protection locked="0"/>
    </xf>
    <xf numFmtId="168" fontId="2" fillId="49" borderId="24" xfId="0" applyNumberFormat="1" applyFont="1" applyFill="1" applyBorder="1" applyAlignment="1" applyProtection="1">
      <alignment horizontal="right" vertical="center"/>
    </xf>
    <xf numFmtId="4" fontId="2" fillId="49" borderId="24" xfId="0" applyNumberFormat="1" applyFont="1" applyFill="1" applyBorder="1" applyAlignment="1" applyProtection="1">
      <alignment horizontal="right" vertical="center"/>
    </xf>
    <xf numFmtId="0" fontId="2" fillId="49" borderId="24" xfId="0" applyNumberFormat="1" applyFont="1" applyFill="1" applyBorder="1" applyAlignment="1">
      <alignment horizontal="center" vertical="center" wrapText="1"/>
      <protection locked="0"/>
    </xf>
    <xf numFmtId="169" fontId="10" fillId="49" borderId="0" xfId="0" applyNumberFormat="1" applyFont="1" applyFill="1" applyBorder="1" applyAlignment="1" applyProtection="1">
      <alignment horizontal="right" vertical="center"/>
    </xf>
    <xf numFmtId="0" fontId="20" fillId="0" borderId="0" xfId="1325" applyFont="1" applyFill="1" applyAlignment="1">
      <alignment horizontal="right"/>
      <protection locked="0"/>
    </xf>
    <xf numFmtId="0" fontId="20" fillId="0" borderId="0" xfId="1325" applyFont="1" applyFill="1" applyAlignment="1">
      <alignment horizontal="left" wrapText="1"/>
      <protection locked="0"/>
    </xf>
    <xf numFmtId="0" fontId="20" fillId="0" borderId="0" xfId="1325" applyFont="1" applyFill="1" applyAlignment="1">
      <alignment horizontal="center" wrapText="1"/>
      <protection locked="0"/>
    </xf>
    <xf numFmtId="4" fontId="20" fillId="0" borderId="0" xfId="1325" applyNumberFormat="1" applyFont="1" applyFill="1" applyAlignment="1">
      <alignment horizontal="right"/>
      <protection locked="0"/>
    </xf>
    <xf numFmtId="0" fontId="12" fillId="0" borderId="0" xfId="1325" applyFill="1" applyAlignment="1">
      <alignment horizontal="left" vertical="top"/>
      <protection locked="0"/>
    </xf>
    <xf numFmtId="169" fontId="12" fillId="0" borderId="0" xfId="1325" applyNumberFormat="1" applyFont="1" applyFill="1" applyAlignment="1">
      <alignment horizontal="center" vertical="top"/>
      <protection locked="0"/>
    </xf>
    <xf numFmtId="164" fontId="0" fillId="49" borderId="0" xfId="0" applyNumberFormat="1" applyFill="1" applyAlignment="1" applyProtection="1">
      <alignment horizontal="center" vertical="center"/>
      <protection locked="0"/>
    </xf>
    <xf numFmtId="0" fontId="0" fillId="49" borderId="0" xfId="0" applyFill="1" applyAlignment="1" applyProtection="1">
      <alignment horizontal="left" vertical="center" wrapText="1"/>
      <protection locked="0"/>
    </xf>
    <xf numFmtId="0" fontId="21" fillId="49" borderId="0" xfId="0" applyFont="1" applyFill="1" applyAlignment="1" applyProtection="1">
      <alignment horizontal="left" vertical="center"/>
      <protection locked="0"/>
    </xf>
    <xf numFmtId="0" fontId="0" fillId="49" borderId="0" xfId="0" applyFill="1" applyAlignment="1" applyProtection="1">
      <alignment horizontal="center" vertical="center" wrapText="1"/>
      <protection locked="0"/>
    </xf>
    <xf numFmtId="169" fontId="0" fillId="49" borderId="0" xfId="0" applyNumberFormat="1" applyFill="1" applyAlignment="1" applyProtection="1">
      <alignment vertical="center"/>
      <protection locked="0"/>
    </xf>
    <xf numFmtId="4" fontId="0" fillId="49" borderId="0" xfId="0" applyNumberFormat="1" applyFill="1" applyAlignment="1" applyProtection="1">
      <alignment horizontal="right" vertical="center"/>
      <protection locked="0"/>
    </xf>
    <xf numFmtId="165" fontId="0" fillId="49" borderId="0" xfId="0" applyNumberFormat="1" applyFill="1" applyAlignment="1" applyProtection="1">
      <alignment horizontal="right" vertical="center"/>
      <protection locked="0"/>
    </xf>
    <xf numFmtId="0" fontId="0" fillId="49" borderId="0" xfId="0" applyFont="1" applyFill="1" applyAlignment="1" applyProtection="1">
      <alignment horizontal="left" vertical="center"/>
      <protection locked="0"/>
    </xf>
    <xf numFmtId="0" fontId="14" fillId="0" borderId="0" xfId="1324" applyFont="1"/>
    <xf numFmtId="4" fontId="14" fillId="0" borderId="0" xfId="1324" applyNumberFormat="1" applyFont="1"/>
    <xf numFmtId="169" fontId="14" fillId="0" borderId="0" xfId="1324" applyNumberFormat="1" applyFont="1"/>
    <xf numFmtId="169" fontId="16" fillId="0" borderId="0" xfId="1321" applyNumberFormat="1" applyFont="1"/>
    <xf numFmtId="0" fontId="16" fillId="0" borderId="0" xfId="1321" applyFont="1"/>
    <xf numFmtId="0" fontId="41" fillId="39" borderId="0" xfId="1325" applyFont="1" applyFill="1" applyAlignment="1">
      <alignment horizontal="left"/>
      <protection locked="0"/>
    </xf>
    <xf numFmtId="0" fontId="41" fillId="39" borderId="0" xfId="1325" applyFont="1" applyFill="1" applyAlignment="1">
      <alignment horizontal="center"/>
      <protection locked="0"/>
    </xf>
    <xf numFmtId="0" fontId="12" fillId="0" borderId="0" xfId="1325" applyAlignment="1">
      <alignment horizontal="left" vertical="top"/>
      <protection locked="0"/>
    </xf>
    <xf numFmtId="0" fontId="3" fillId="39" borderId="0" xfId="1325" applyFont="1" applyFill="1" applyAlignment="1">
      <alignment horizontal="left"/>
      <protection locked="0"/>
    </xf>
    <xf numFmtId="0" fontId="43" fillId="2" borderId="26" xfId="1325" applyFont="1" applyFill="1" applyBorder="1" applyAlignment="1">
      <alignment horizontal="center" vertical="center" wrapText="1"/>
      <protection locked="0"/>
    </xf>
    <xf numFmtId="164" fontId="44" fillId="0" borderId="0" xfId="1316" applyNumberFormat="1" applyFont="1" applyFill="1" applyAlignment="1">
      <alignment horizontal="center"/>
    </xf>
    <xf numFmtId="0" fontId="44" fillId="0" borderId="0" xfId="1316" applyFont="1" applyFill="1" applyAlignment="1">
      <alignment horizontal="right" wrapText="1"/>
    </xf>
    <xf numFmtId="0" fontId="44" fillId="0" borderId="0" xfId="1316" applyFont="1" applyFill="1" applyAlignment="1">
      <alignment horizontal="left" wrapText="1"/>
    </xf>
    <xf numFmtId="165" fontId="44" fillId="0" borderId="0" xfId="1316" applyNumberFormat="1" applyFont="1" applyFill="1" applyAlignment="1">
      <alignment horizontal="right"/>
    </xf>
    <xf numFmtId="166" fontId="44" fillId="0" borderId="0" xfId="1316" applyNumberFormat="1" applyFont="1" applyFill="1" applyAlignment="1">
      <alignment horizontal="right"/>
    </xf>
    <xf numFmtId="4" fontId="42" fillId="0" borderId="0" xfId="1325" applyNumberFormat="1" applyFont="1" applyFill="1" applyAlignment="1">
      <alignment horizontal="right"/>
      <protection locked="0"/>
    </xf>
    <xf numFmtId="0" fontId="19" fillId="0" borderId="0" xfId="1316" applyFont="1" applyFill="1" applyAlignment="1">
      <alignment horizontal="left" vertical="top"/>
    </xf>
    <xf numFmtId="171" fontId="43" fillId="0" borderId="27" xfId="1325" applyNumberFormat="1" applyFont="1" applyFill="1" applyBorder="1" applyAlignment="1">
      <alignment horizontal="right" vertical="top"/>
      <protection locked="0"/>
    </xf>
    <xf numFmtId="0" fontId="43" fillId="0" borderId="28" xfId="1325" applyFont="1" applyFill="1" applyBorder="1" applyAlignment="1">
      <alignment horizontal="left" vertical="top" wrapText="1"/>
      <protection locked="0"/>
    </xf>
    <xf numFmtId="0" fontId="43" fillId="0" borderId="28" xfId="1325" applyFont="1" applyFill="1" applyBorder="1" applyAlignment="1">
      <alignment horizontal="center" vertical="top" wrapText="1"/>
      <protection locked="0"/>
    </xf>
    <xf numFmtId="169" fontId="43" fillId="0" borderId="28" xfId="1325" applyNumberFormat="1" applyFont="1" applyFill="1" applyBorder="1" applyAlignment="1">
      <alignment horizontal="right" vertical="top"/>
      <protection locked="0"/>
    </xf>
    <xf numFmtId="4" fontId="2" fillId="0" borderId="28" xfId="1325" applyNumberFormat="1" applyFont="1" applyFill="1" applyBorder="1" applyAlignment="1">
      <alignment horizontal="right" vertical="top"/>
      <protection locked="0"/>
    </xf>
    <xf numFmtId="4" fontId="43" fillId="0" borderId="28" xfId="1325" applyNumberFormat="1" applyFont="1" applyFill="1" applyBorder="1" applyAlignment="1">
      <alignment horizontal="right" vertical="top"/>
      <protection locked="0"/>
    </xf>
    <xf numFmtId="0" fontId="43" fillId="0" borderId="29" xfId="1325" applyFont="1" applyFill="1" applyBorder="1" applyAlignment="1">
      <alignment horizontal="left" vertical="top" wrapText="1"/>
      <protection locked="0"/>
    </xf>
    <xf numFmtId="4" fontId="43" fillId="0" borderId="30" xfId="1325" applyNumberFormat="1" applyFont="1" applyFill="1" applyBorder="1" applyAlignment="1">
      <alignment horizontal="right" vertical="top"/>
      <protection locked="0"/>
    </xf>
    <xf numFmtId="169" fontId="43" fillId="0" borderId="31" xfId="1325" applyNumberFormat="1" applyFont="1" applyFill="1" applyBorder="1" applyAlignment="1">
      <alignment horizontal="right" vertical="top"/>
      <protection locked="0"/>
    </xf>
    <xf numFmtId="4" fontId="2" fillId="0" borderId="31" xfId="1325" applyNumberFormat="1" applyFont="1" applyFill="1" applyBorder="1" applyAlignment="1">
      <alignment horizontal="right" vertical="top"/>
      <protection locked="0"/>
    </xf>
    <xf numFmtId="0" fontId="23" fillId="0" borderId="0" xfId="1317"/>
    <xf numFmtId="0" fontId="78" fillId="0" borderId="0" xfId="1347" applyNumberFormat="1" applyFont="1" applyFill="1" applyBorder="1" applyProtection="1">
      <protection locked="0"/>
    </xf>
    <xf numFmtId="0" fontId="46" fillId="0" borderId="0" xfId="1347" applyNumberFormat="1" applyFont="1"/>
    <xf numFmtId="0" fontId="79" fillId="0" borderId="0" xfId="1347" applyNumberFormat="1" applyFont="1" applyBorder="1"/>
    <xf numFmtId="0" fontId="46" fillId="0" borderId="0" xfId="1347" applyNumberFormat="1" applyFont="1" applyAlignment="1">
      <alignment horizontal="centerContinuous"/>
    </xf>
    <xf numFmtId="185" fontId="46" fillId="0" borderId="0" xfId="1347" applyNumberFormat="1" applyFont="1" applyAlignment="1">
      <alignment horizontal="right"/>
    </xf>
    <xf numFmtId="0" fontId="46" fillId="0" borderId="0" xfId="1320" applyFont="1"/>
    <xf numFmtId="1" fontId="75" fillId="0" borderId="0" xfId="1347" applyNumberFormat="1" applyFont="1" applyBorder="1" applyAlignment="1">
      <alignment horizontal="left"/>
    </xf>
    <xf numFmtId="0" fontId="79" fillId="0" borderId="0" xfId="1347" applyNumberFormat="1" applyFont="1" applyAlignment="1">
      <alignment horizontal="left"/>
    </xf>
    <xf numFmtId="0" fontId="79" fillId="0" borderId="0" xfId="1347" applyNumberFormat="1" applyFont="1" applyFill="1" applyBorder="1" applyProtection="1">
      <protection locked="0"/>
    </xf>
    <xf numFmtId="1" fontId="80" fillId="0" borderId="0" xfId="1347" applyNumberFormat="1" applyFont="1" applyBorder="1" applyAlignment="1">
      <alignment horizontal="left"/>
    </xf>
    <xf numFmtId="0" fontId="75" fillId="0" borderId="0" xfId="1347" applyNumberFormat="1" applyFont="1" applyAlignment="1">
      <alignment horizontal="left"/>
    </xf>
    <xf numFmtId="0" fontId="55" fillId="0" borderId="0" xfId="1347" applyNumberFormat="1" applyFont="1" applyAlignment="1">
      <alignment horizontal="left"/>
    </xf>
    <xf numFmtId="0" fontId="81" fillId="0" borderId="0" xfId="1347" applyNumberFormat="1" applyFont="1" applyAlignment="1">
      <alignment horizontal="left"/>
    </xf>
    <xf numFmtId="0" fontId="46" fillId="0" borderId="0" xfId="1347" applyNumberFormat="1" applyFont="1" applyAlignment="1">
      <alignment horizontal="center"/>
    </xf>
    <xf numFmtId="0" fontId="46" fillId="0" borderId="0" xfId="1347" applyNumberFormat="1" applyFont="1" applyAlignment="1">
      <alignment horizontal="right"/>
    </xf>
    <xf numFmtId="0" fontId="46" fillId="0" borderId="0" xfId="1347" applyNumberFormat="1" applyFont="1" applyBorder="1"/>
    <xf numFmtId="185" fontId="46" fillId="0" borderId="0" xfId="1347" applyNumberFormat="1" applyFont="1" applyBorder="1" applyAlignment="1">
      <alignment horizontal="right"/>
    </xf>
    <xf numFmtId="0" fontId="74" fillId="0" borderId="32" xfId="1347" applyNumberFormat="1" applyFont="1" applyBorder="1"/>
    <xf numFmtId="0" fontId="19" fillId="0" borderId="33" xfId="1347" applyNumberFormat="1" applyFont="1" applyBorder="1" applyAlignment="1">
      <alignment horizontal="center"/>
    </xf>
    <xf numFmtId="0" fontId="46" fillId="0" borderId="34" xfId="1347" applyNumberFormat="1" applyFont="1" applyBorder="1"/>
    <xf numFmtId="0" fontId="46" fillId="0" borderId="33" xfId="1347" applyNumberFormat="1" applyFont="1" applyBorder="1" applyAlignment="1">
      <alignment horizontal="right"/>
    </xf>
    <xf numFmtId="49" fontId="46" fillId="0" borderId="33" xfId="1347" applyNumberFormat="1" applyFont="1" applyBorder="1" applyAlignment="1">
      <alignment horizontal="center"/>
    </xf>
    <xf numFmtId="2" fontId="46" fillId="0" borderId="33" xfId="1347" applyNumberFormat="1" applyFont="1" applyBorder="1" applyAlignment="1">
      <alignment horizontal="right"/>
    </xf>
    <xf numFmtId="185" fontId="46" fillId="0" borderId="33" xfId="1347" applyNumberFormat="1" applyFont="1" applyBorder="1" applyAlignment="1">
      <alignment horizontal="right"/>
    </xf>
    <xf numFmtId="1" fontId="46" fillId="0" borderId="35" xfId="1347" applyNumberFormat="1" applyFont="1" applyBorder="1" applyAlignment="1">
      <alignment horizontal="right"/>
    </xf>
    <xf numFmtId="0" fontId="46" fillId="0" borderId="0" xfId="1320" applyFont="1" applyBorder="1"/>
    <xf numFmtId="0" fontId="82" fillId="0" borderId="36" xfId="1347" applyNumberFormat="1" applyFont="1" applyBorder="1" applyAlignment="1">
      <alignment horizontal="center"/>
    </xf>
    <xf numFmtId="0" fontId="82" fillId="0" borderId="37" xfId="1347" applyNumberFormat="1" applyFont="1" applyBorder="1"/>
    <xf numFmtId="0" fontId="80" fillId="0" borderId="0" xfId="1347" applyNumberFormat="1" applyFont="1" applyBorder="1"/>
    <xf numFmtId="0" fontId="82" fillId="0" borderId="0" xfId="1347" applyNumberFormat="1" applyFont="1" applyBorder="1"/>
    <xf numFmtId="49" fontId="82" fillId="0" borderId="0" xfId="1347" applyNumberFormat="1" applyFont="1" applyBorder="1" applyAlignment="1">
      <alignment horizontal="center"/>
    </xf>
    <xf numFmtId="1" fontId="46" fillId="0" borderId="0" xfId="1323" applyNumberFormat="1" applyFont="1" applyBorder="1" applyAlignment="1">
      <alignment horizontal="right"/>
    </xf>
    <xf numFmtId="185" fontId="83" fillId="0" borderId="38" xfId="1347" applyNumberFormat="1" applyFont="1" applyBorder="1"/>
    <xf numFmtId="0" fontId="82" fillId="0" borderId="0" xfId="1320" applyFont="1" applyBorder="1"/>
    <xf numFmtId="0" fontId="74" fillId="0" borderId="36" xfId="1347" applyNumberFormat="1" applyFont="1" applyBorder="1"/>
    <xf numFmtId="0" fontId="84" fillId="0" borderId="39" xfId="1347" applyNumberFormat="1" applyFont="1" applyBorder="1"/>
    <xf numFmtId="49" fontId="46" fillId="0" borderId="0" xfId="1347" applyNumberFormat="1" applyFont="1" applyBorder="1" applyAlignment="1">
      <alignment horizontal="center"/>
    </xf>
    <xf numFmtId="2" fontId="46" fillId="0" borderId="0" xfId="1347" applyNumberFormat="1" applyFont="1" applyFill="1" applyBorder="1" applyAlignment="1">
      <alignment horizontal="right"/>
    </xf>
    <xf numFmtId="185" fontId="82" fillId="0" borderId="0" xfId="1347" applyNumberFormat="1" applyFont="1" applyBorder="1" applyAlignment="1"/>
    <xf numFmtId="1" fontId="82" fillId="0" borderId="38" xfId="1347" applyNumberFormat="1" applyFont="1" applyBorder="1"/>
    <xf numFmtId="0" fontId="46" fillId="0" borderId="36" xfId="1264" applyFont="1" applyFill="1" applyBorder="1" applyAlignment="1" applyProtection="1"/>
    <xf numFmtId="49" fontId="81" fillId="0" borderId="0" xfId="1347" applyNumberFormat="1" applyFont="1" applyBorder="1" applyAlignment="1">
      <alignment horizontal="center"/>
    </xf>
    <xf numFmtId="0" fontId="46" fillId="0" borderId="39" xfId="1264" applyFont="1" applyFill="1" applyBorder="1" applyAlignment="1" applyProtection="1"/>
    <xf numFmtId="186" fontId="82" fillId="0" borderId="0" xfId="1347" applyNumberFormat="1" applyFont="1" applyBorder="1" applyAlignment="1">
      <alignment horizontal="right"/>
    </xf>
    <xf numFmtId="4" fontId="82" fillId="0" borderId="38" xfId="1347" applyNumberFormat="1" applyFont="1" applyBorder="1"/>
    <xf numFmtId="0" fontId="74" fillId="0" borderId="40" xfId="1347" applyNumberFormat="1" applyFont="1" applyBorder="1"/>
    <xf numFmtId="0" fontId="83" fillId="0" borderId="41" xfId="1347" applyNumberFormat="1" applyFont="1" applyBorder="1"/>
    <xf numFmtId="0" fontId="83" fillId="0" borderId="42" xfId="1347" applyNumberFormat="1" applyFont="1" applyBorder="1"/>
    <xf numFmtId="0" fontId="80" fillId="0" borderId="42" xfId="1347" applyNumberFormat="1" applyFont="1" applyBorder="1"/>
    <xf numFmtId="49" fontId="80" fillId="0" borderId="42" xfId="1347" applyNumberFormat="1" applyFont="1" applyBorder="1" applyAlignment="1">
      <alignment horizontal="center"/>
    </xf>
    <xf numFmtId="1" fontId="80" fillId="0" borderId="42" xfId="1347" applyNumberFormat="1" applyFont="1" applyBorder="1" applyAlignment="1">
      <alignment horizontal="right"/>
    </xf>
    <xf numFmtId="4" fontId="74" fillId="0" borderId="42" xfId="1347" applyNumberFormat="1" applyFont="1" applyBorder="1" applyAlignment="1"/>
    <xf numFmtId="4" fontId="83" fillId="0" borderId="43" xfId="1347" applyNumberFormat="1" applyFont="1" applyBorder="1"/>
    <xf numFmtId="4" fontId="46" fillId="0" borderId="0" xfId="1323" applyNumberFormat="1" applyFont="1" applyBorder="1" applyAlignment="1">
      <alignment horizontal="right"/>
    </xf>
    <xf numFmtId="4" fontId="83" fillId="0" borderId="38" xfId="1347" applyNumberFormat="1" applyFont="1" applyBorder="1"/>
    <xf numFmtId="4" fontId="82" fillId="0" borderId="0" xfId="1347" applyNumberFormat="1" applyFont="1" applyBorder="1" applyAlignment="1"/>
    <xf numFmtId="0" fontId="41" fillId="0" borderId="36" xfId="1323" applyFont="1" applyBorder="1" applyAlignment="1">
      <alignment horizontal="center"/>
    </xf>
    <xf numFmtId="0" fontId="82" fillId="0" borderId="0" xfId="1323" applyFont="1" applyBorder="1"/>
    <xf numFmtId="0" fontId="40" fillId="0" borderId="0" xfId="1323" applyFont="1" applyBorder="1"/>
    <xf numFmtId="49" fontId="46" fillId="0" borderId="0" xfId="1323" applyNumberFormat="1" applyFont="1" applyBorder="1" applyAlignment="1">
      <alignment horizontal="center"/>
    </xf>
    <xf numFmtId="4" fontId="46" fillId="0" borderId="0" xfId="1323" applyNumberFormat="1" applyFont="1" applyBorder="1"/>
    <xf numFmtId="4" fontId="81" fillId="0" borderId="44" xfId="1323" applyNumberFormat="1" applyFont="1" applyBorder="1"/>
    <xf numFmtId="0" fontId="85" fillId="0" borderId="45" xfId="1347" applyNumberFormat="1" applyFont="1" applyFill="1" applyBorder="1"/>
    <xf numFmtId="0" fontId="85" fillId="0" borderId="46" xfId="1347" applyNumberFormat="1" applyFont="1" applyFill="1" applyBorder="1"/>
    <xf numFmtId="0" fontId="75" fillId="0" borderId="22" xfId="1347" applyNumberFormat="1" applyFont="1" applyFill="1" applyBorder="1"/>
    <xf numFmtId="0" fontId="85" fillId="0" borderId="22" xfId="1347" applyNumberFormat="1" applyFont="1" applyFill="1" applyBorder="1"/>
    <xf numFmtId="49" fontId="85" fillId="0" borderId="22" xfId="1347" applyNumberFormat="1" applyFont="1" applyFill="1" applyBorder="1" applyAlignment="1">
      <alignment horizontal="right"/>
    </xf>
    <xf numFmtId="185" fontId="85" fillId="0" borderId="22" xfId="1347" applyNumberFormat="1" applyFont="1" applyFill="1" applyBorder="1" applyAlignment="1">
      <alignment horizontal="right"/>
    </xf>
    <xf numFmtId="4" fontId="85" fillId="0" borderId="22" xfId="1347" applyNumberFormat="1" applyFont="1" applyFill="1" applyBorder="1" applyAlignment="1">
      <alignment horizontal="right"/>
    </xf>
    <xf numFmtId="4" fontId="75" fillId="0" borderId="47" xfId="1347" applyNumberFormat="1" applyFont="1" applyFill="1" applyBorder="1"/>
    <xf numFmtId="4" fontId="82" fillId="0" borderId="48" xfId="1347" applyNumberFormat="1" applyFont="1" applyBorder="1" applyAlignment="1">
      <alignment horizontal="right"/>
    </xf>
    <xf numFmtId="4" fontId="82" fillId="0" borderId="49" xfId="1347" applyNumberFormat="1" applyFont="1" applyBorder="1"/>
    <xf numFmtId="0" fontId="46" fillId="0" borderId="50" xfId="1264" applyFont="1" applyFill="1" applyBorder="1" applyAlignment="1" applyProtection="1"/>
    <xf numFmtId="49" fontId="81" fillId="0" borderId="51" xfId="1347" applyNumberFormat="1" applyFont="1" applyBorder="1" applyAlignment="1">
      <alignment horizontal="center"/>
    </xf>
    <xf numFmtId="0" fontId="46" fillId="0" borderId="51" xfId="1264" applyFont="1" applyFill="1" applyBorder="1" applyAlignment="1" applyProtection="1"/>
    <xf numFmtId="0" fontId="82" fillId="0" borderId="51" xfId="1347" applyNumberFormat="1" applyFont="1" applyBorder="1"/>
    <xf numFmtId="49" fontId="82" fillId="0" borderId="51" xfId="1347" applyNumberFormat="1" applyFont="1" applyBorder="1" applyAlignment="1">
      <alignment horizontal="center"/>
    </xf>
    <xf numFmtId="186" fontId="82" fillId="0" borderId="51" xfId="1347" applyNumberFormat="1" applyFont="1" applyBorder="1" applyAlignment="1">
      <alignment horizontal="right"/>
    </xf>
    <xf numFmtId="4" fontId="82" fillId="0" borderId="51" xfId="1347" applyNumberFormat="1" applyFont="1" applyBorder="1" applyAlignment="1">
      <alignment horizontal="right"/>
    </xf>
    <xf numFmtId="4" fontId="82" fillId="0" borderId="52" xfId="1347" applyNumberFormat="1" applyFont="1" applyBorder="1"/>
    <xf numFmtId="0" fontId="85" fillId="51" borderId="45" xfId="1347" applyNumberFormat="1" applyFont="1" applyFill="1" applyBorder="1"/>
    <xf numFmtId="0" fontId="85" fillId="51" borderId="46" xfId="1347" applyNumberFormat="1" applyFont="1" applyFill="1" applyBorder="1"/>
    <xf numFmtId="0" fontId="75" fillId="51" borderId="22" xfId="1347" applyNumberFormat="1" applyFont="1" applyFill="1" applyBorder="1"/>
    <xf numFmtId="0" fontId="85" fillId="51" borderId="22" xfId="1347" applyNumberFormat="1" applyFont="1" applyFill="1" applyBorder="1"/>
    <xf numFmtId="49" fontId="85" fillId="51" borderId="22" xfId="1347" applyNumberFormat="1" applyFont="1" applyFill="1" applyBorder="1" applyAlignment="1">
      <alignment horizontal="right"/>
    </xf>
    <xf numFmtId="185" fontId="85" fillId="51" borderId="22" xfId="1347" applyNumberFormat="1" applyFont="1" applyFill="1" applyBorder="1" applyAlignment="1">
      <alignment horizontal="right"/>
    </xf>
    <xf numFmtId="4" fontId="85" fillId="51" borderId="22" xfId="1347" applyNumberFormat="1" applyFont="1" applyFill="1" applyBorder="1" applyAlignment="1">
      <alignment horizontal="right"/>
    </xf>
    <xf numFmtId="4" fontId="75" fillId="51" borderId="47" xfId="1347" applyNumberFormat="1" applyFont="1" applyFill="1" applyBorder="1"/>
    <xf numFmtId="0" fontId="82" fillId="0" borderId="0" xfId="1347" applyNumberFormat="1" applyFont="1" applyBorder="1" applyAlignment="1">
      <alignment horizontal="center"/>
    </xf>
    <xf numFmtId="1" fontId="82" fillId="0" borderId="0" xfId="1347" applyNumberFormat="1" applyFont="1" applyBorder="1" applyAlignment="1">
      <alignment horizontal="right"/>
    </xf>
    <xf numFmtId="185" fontId="82" fillId="0" borderId="0" xfId="1347" applyNumberFormat="1" applyFont="1" applyBorder="1" applyAlignment="1">
      <alignment horizontal="right"/>
    </xf>
    <xf numFmtId="1" fontId="82" fillId="0" borderId="0" xfId="1347" applyNumberFormat="1" applyFont="1" applyBorder="1"/>
    <xf numFmtId="0" fontId="41" fillId="0" borderId="0" xfId="1347" applyNumberFormat="1" applyFont="1" applyBorder="1" applyAlignment="1">
      <alignment horizontal="center"/>
    </xf>
    <xf numFmtId="2" fontId="46" fillId="0" borderId="0" xfId="1347" applyNumberFormat="1" applyFont="1" applyBorder="1" applyAlignment="1">
      <alignment horizontal="right"/>
    </xf>
    <xf numFmtId="1" fontId="46" fillId="0" borderId="0" xfId="1347" applyNumberFormat="1" applyFont="1" applyBorder="1"/>
    <xf numFmtId="0" fontId="74" fillId="0" borderId="0" xfId="1347" applyNumberFormat="1" applyFont="1" applyBorder="1"/>
    <xf numFmtId="4" fontId="82" fillId="0" borderId="44" xfId="1347" applyNumberFormat="1" applyFont="1" applyBorder="1"/>
    <xf numFmtId="0" fontId="2" fillId="0" borderId="24" xfId="0" applyFont="1" applyFill="1" applyBorder="1" applyAlignment="1">
      <alignment horizontal="left" vertical="center" wrapText="1"/>
      <protection locked="0"/>
    </xf>
    <xf numFmtId="0" fontId="5" fillId="49" borderId="2" xfId="0" applyFont="1" applyFill="1" applyBorder="1" applyAlignment="1">
      <alignment horizontal="center" vertical="center" wrapText="1"/>
      <protection locked="0"/>
    </xf>
    <xf numFmtId="0" fontId="43" fillId="0" borderId="30" xfId="1325" applyFont="1" applyBorder="1" applyAlignment="1">
      <alignment horizontal="center" vertical="top" wrapText="1"/>
      <protection locked="0"/>
    </xf>
    <xf numFmtId="167" fontId="86" fillId="49" borderId="0" xfId="0" applyNumberFormat="1" applyFont="1" applyFill="1" applyBorder="1" applyAlignment="1" applyProtection="1">
      <alignment horizontal="right" vertical="center"/>
    </xf>
    <xf numFmtId="168" fontId="86" fillId="49" borderId="0" xfId="0" applyNumberFormat="1" applyFont="1" applyFill="1" applyBorder="1" applyAlignment="1" applyProtection="1">
      <alignment horizontal="right" vertical="center"/>
    </xf>
    <xf numFmtId="169" fontId="86" fillId="49" borderId="0" xfId="0" applyNumberFormat="1" applyFont="1" applyFill="1" applyBorder="1" applyAlignment="1" applyProtection="1">
      <alignment horizontal="right" vertical="center"/>
    </xf>
    <xf numFmtId="0" fontId="5" fillId="49" borderId="2" xfId="0" applyFont="1" applyFill="1" applyBorder="1" applyAlignment="1">
      <alignment horizontal="left" vertical="center" wrapText="1"/>
      <protection locked="0"/>
    </xf>
    <xf numFmtId="167" fontId="17" fillId="49" borderId="0" xfId="0" applyNumberFormat="1" applyFont="1" applyFill="1" applyAlignment="1" applyProtection="1">
      <alignment horizontal="left" wrapText="1"/>
    </xf>
    <xf numFmtId="167" fontId="3" fillId="49" borderId="0" xfId="0" applyNumberFormat="1" applyFont="1" applyFill="1" applyAlignment="1" applyProtection="1">
      <alignment horizontal="left"/>
    </xf>
    <xf numFmtId="164" fontId="3" fillId="49" borderId="0" xfId="0" applyNumberFormat="1" applyFont="1" applyFill="1" applyAlignment="1">
      <alignment horizontal="left" wrapText="1"/>
      <protection locked="0"/>
    </xf>
    <xf numFmtId="164" fontId="3" fillId="49" borderId="0" xfId="0" applyNumberFormat="1" applyFont="1" applyFill="1" applyAlignment="1">
      <alignment horizontal="left"/>
      <protection locked="0"/>
    </xf>
    <xf numFmtId="0" fontId="2" fillId="0" borderId="24" xfId="0" applyFont="1" applyFill="1" applyBorder="1" applyAlignment="1">
      <alignment horizontal="left" vertical="top" wrapText="1"/>
      <protection locked="0"/>
    </xf>
    <xf numFmtId="170" fontId="2" fillId="49" borderId="24" xfId="0" applyNumberFormat="1" applyFont="1" applyFill="1" applyBorder="1" applyAlignment="1">
      <alignment horizontal="right" vertical="top"/>
      <protection locked="0"/>
    </xf>
    <xf numFmtId="168" fontId="2" fillId="49" borderId="24" xfId="0" applyNumberFormat="1" applyFont="1" applyFill="1" applyBorder="1" applyAlignment="1" applyProtection="1">
      <alignment horizontal="right" vertical="top"/>
    </xf>
    <xf numFmtId="168" fontId="2" fillId="49" borderId="25" xfId="0" applyNumberFormat="1" applyFont="1" applyFill="1" applyBorder="1" applyAlignment="1" applyProtection="1">
      <alignment horizontal="right" vertical="top"/>
    </xf>
    <xf numFmtId="0" fontId="0" fillId="49" borderId="0" xfId="0" applyFill="1" applyAlignment="1">
      <alignment horizontal="left" vertical="top"/>
      <protection locked="0"/>
    </xf>
    <xf numFmtId="0" fontId="43" fillId="0" borderId="30" xfId="1325" applyFont="1" applyBorder="1" applyAlignment="1">
      <alignment horizontal="center" vertical="center" wrapText="1"/>
      <protection locked="0"/>
    </xf>
    <xf numFmtId="169" fontId="2" fillId="49" borderId="24" xfId="0" applyNumberFormat="1" applyFont="1" applyFill="1" applyBorder="1" applyAlignment="1">
      <alignment horizontal="right" vertical="center"/>
      <protection locked="0"/>
    </xf>
    <xf numFmtId="169" fontId="5" fillId="0" borderId="53" xfId="0" applyNumberFormat="1" applyFont="1" applyFill="1" applyBorder="1" applyAlignment="1" applyProtection="1">
      <alignment vertical="top" wrapText="1"/>
    </xf>
    <xf numFmtId="4" fontId="82" fillId="0" borderId="2" xfId="1347" applyNumberFormat="1" applyFont="1" applyFill="1" applyBorder="1" applyAlignment="1">
      <alignment horizontal="right"/>
    </xf>
    <xf numFmtId="0" fontId="75" fillId="0" borderId="0" xfId="1347" applyNumberFormat="1" applyFont="1" applyBorder="1"/>
    <xf numFmtId="164" fontId="2" fillId="0" borderId="23" xfId="0" applyNumberFormat="1" applyFont="1" applyFill="1" applyBorder="1" applyAlignment="1">
      <alignment horizontal="center" vertical="center"/>
      <protection locked="0"/>
    </xf>
    <xf numFmtId="4" fontId="2" fillId="0" borderId="24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  <protection locked="0"/>
    </xf>
    <xf numFmtId="170" fontId="2" fillId="0" borderId="24" xfId="0" applyNumberFormat="1" applyFont="1" applyFill="1" applyBorder="1" applyAlignment="1">
      <alignment horizontal="right" vertical="center"/>
      <protection locked="0"/>
    </xf>
    <xf numFmtId="168" fontId="2" fillId="0" borderId="24" xfId="0" applyNumberFormat="1" applyFont="1" applyFill="1" applyBorder="1" applyAlignment="1" applyProtection="1">
      <alignment horizontal="right" vertical="center"/>
    </xf>
    <xf numFmtId="168" fontId="2" fillId="0" borderId="25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 vertical="center" wrapText="1"/>
      <protection locked="0"/>
    </xf>
    <xf numFmtId="168" fontId="2" fillId="0" borderId="24" xfId="0" applyNumberFormat="1" applyFont="1" applyFill="1" applyBorder="1" applyAlignment="1">
      <alignment horizontal="right" vertical="center"/>
      <protection locked="0"/>
    </xf>
    <xf numFmtId="0" fontId="2" fillId="0" borderId="24" xfId="0" applyFont="1" applyFill="1" applyBorder="1" applyAlignment="1">
      <alignment horizontal="center" vertical="center" wrapText="1"/>
      <protection locked="0"/>
    </xf>
    <xf numFmtId="167" fontId="2" fillId="0" borderId="24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/>
      <protection locked="0"/>
    </xf>
    <xf numFmtId="164" fontId="3" fillId="0" borderId="0" xfId="0" applyNumberFormat="1" applyFont="1" applyFill="1" applyAlignment="1">
      <alignment horizontal="center"/>
      <protection locked="0"/>
    </xf>
    <xf numFmtId="0" fontId="3" fillId="0" borderId="0" xfId="0" applyNumberFormat="1" applyFont="1" applyFill="1" applyAlignment="1">
      <alignment horizontal="left" wrapText="1"/>
      <protection locked="0"/>
    </xf>
    <xf numFmtId="0" fontId="3" fillId="0" borderId="0" xfId="0" applyFont="1" applyFill="1" applyAlignment="1">
      <alignment horizontal="left" wrapText="1"/>
      <protection locked="0"/>
    </xf>
    <xf numFmtId="0" fontId="3" fillId="0" borderId="0" xfId="0" applyFont="1" applyFill="1" applyAlignment="1">
      <alignment horizontal="center" wrapText="1"/>
      <protection locked="0"/>
    </xf>
    <xf numFmtId="168" fontId="3" fillId="0" borderId="0" xfId="0" applyNumberFormat="1" applyFont="1" applyFill="1" applyAlignment="1">
      <alignment horizontal="right"/>
      <protection locked="0"/>
    </xf>
    <xf numFmtId="4" fontId="3" fillId="0" borderId="0" xfId="0" applyNumberFormat="1" applyFont="1" applyFill="1" applyAlignment="1" applyProtection="1">
      <alignment horizontal="right"/>
    </xf>
    <xf numFmtId="167" fontId="3" fillId="0" borderId="0" xfId="0" applyNumberFormat="1" applyFont="1" applyFill="1" applyAlignment="1" applyProtection="1">
      <alignment horizontal="right"/>
    </xf>
    <xf numFmtId="169" fontId="2" fillId="0" borderId="24" xfId="0" applyNumberFormat="1" applyFont="1" applyFill="1" applyBorder="1" applyAlignment="1">
      <alignment horizontal="right" vertical="center"/>
      <protection locked="0"/>
    </xf>
    <xf numFmtId="0" fontId="43" fillId="0" borderId="30" xfId="1325" applyFont="1" applyFill="1" applyBorder="1" applyAlignment="1">
      <alignment horizontal="center" vertical="top" wrapText="1"/>
      <protection locked="0"/>
    </xf>
    <xf numFmtId="0" fontId="5" fillId="0" borderId="2" xfId="0" applyFont="1" applyFill="1" applyBorder="1" applyAlignment="1">
      <alignment horizontal="center" vertical="center" wrapText="1"/>
      <protection locked="0"/>
    </xf>
    <xf numFmtId="167" fontId="3" fillId="0" borderId="0" xfId="0" applyNumberFormat="1" applyFont="1" applyFill="1" applyAlignment="1" applyProtection="1">
      <alignment horizontal="left"/>
    </xf>
    <xf numFmtId="0" fontId="43" fillId="0" borderId="30" xfId="1325" applyFont="1" applyFill="1" applyBorder="1" applyAlignment="1">
      <alignment horizontal="center" vertical="center" wrapText="1"/>
      <protection locked="0"/>
    </xf>
    <xf numFmtId="170" fontId="2" fillId="0" borderId="24" xfId="0" applyNumberFormat="1" applyFont="1" applyFill="1" applyBorder="1" applyAlignment="1">
      <alignment horizontal="right" vertical="top"/>
      <protection locked="0"/>
    </xf>
    <xf numFmtId="168" fontId="2" fillId="0" borderId="24" xfId="0" applyNumberFormat="1" applyFont="1" applyFill="1" applyBorder="1" applyAlignment="1" applyProtection="1">
      <alignment horizontal="right" vertical="top"/>
    </xf>
    <xf numFmtId="168" fontId="2" fillId="0" borderId="25" xfId="0" applyNumberFormat="1" applyFont="1" applyFill="1" applyBorder="1" applyAlignment="1" applyProtection="1">
      <alignment horizontal="right" vertical="top"/>
    </xf>
    <xf numFmtId="0" fontId="5" fillId="0" borderId="2" xfId="0" applyFont="1" applyFill="1" applyBorder="1" applyAlignment="1">
      <alignment horizontal="center" vertical="top" wrapText="1"/>
      <protection locked="0"/>
    </xf>
    <xf numFmtId="0" fontId="0" fillId="0" borderId="0" xfId="0" applyFill="1" applyAlignment="1">
      <alignment horizontal="left" vertical="top"/>
      <protection locked="0"/>
    </xf>
    <xf numFmtId="0" fontId="16" fillId="0" borderId="36" xfId="1318" applyFont="1" applyBorder="1" applyAlignment="1">
      <alignment horizontal="left" vertical="top" wrapText="1"/>
    </xf>
    <xf numFmtId="0" fontId="16" fillId="0" borderId="0" xfId="1318" applyFont="1" applyBorder="1" applyAlignment="1">
      <alignment horizontal="left" vertical="top" wrapText="1"/>
    </xf>
    <xf numFmtId="0" fontId="16" fillId="0" borderId="44" xfId="1318" applyFont="1" applyBorder="1" applyAlignment="1">
      <alignment horizontal="left" vertical="top" wrapText="1"/>
    </xf>
    <xf numFmtId="0" fontId="16" fillId="0" borderId="54" xfId="1318" applyFont="1" applyBorder="1" applyAlignment="1">
      <alignment horizontal="left" vertical="top" wrapText="1"/>
    </xf>
    <xf numFmtId="0" fontId="16" fillId="0" borderId="55" xfId="1318" applyFont="1" applyBorder="1" applyAlignment="1">
      <alignment horizontal="left" vertical="top" wrapText="1"/>
    </xf>
    <xf numFmtId="0" fontId="16" fillId="0" borderId="52" xfId="1318" applyFont="1" applyBorder="1" applyAlignment="1">
      <alignment horizontal="left" vertical="top" wrapText="1"/>
    </xf>
    <xf numFmtId="0" fontId="74" fillId="0" borderId="56" xfId="1318" applyFont="1" applyBorder="1" applyAlignment="1">
      <alignment horizontal="center" wrapText="1"/>
    </xf>
    <xf numFmtId="0" fontId="74" fillId="0" borderId="57" xfId="1318" applyFont="1" applyBorder="1" applyAlignment="1">
      <alignment horizontal="center" wrapText="1"/>
    </xf>
    <xf numFmtId="0" fontId="74" fillId="0" borderId="58" xfId="1318" applyFont="1" applyBorder="1" applyAlignment="1">
      <alignment horizontal="center" wrapText="1"/>
    </xf>
    <xf numFmtId="0" fontId="74" fillId="0" borderId="36" xfId="1318" applyFont="1" applyBorder="1" applyAlignment="1">
      <alignment horizontal="center" wrapText="1"/>
    </xf>
    <xf numFmtId="0" fontId="74" fillId="0" borderId="0" xfId="1318" applyFont="1" applyBorder="1" applyAlignment="1">
      <alignment horizontal="center" wrapText="1"/>
    </xf>
    <xf numFmtId="0" fontId="74" fillId="0" borderId="44" xfId="1318" applyFont="1" applyBorder="1" applyAlignment="1">
      <alignment horizontal="center" wrapText="1"/>
    </xf>
    <xf numFmtId="0" fontId="18" fillId="0" borderId="45" xfId="1322" applyNumberFormat="1" applyFont="1" applyFill="1" applyBorder="1" applyAlignment="1">
      <alignment horizontal="left" wrapText="1"/>
    </xf>
    <xf numFmtId="0" fontId="18" fillId="0" borderId="22" xfId="1322" applyNumberFormat="1" applyFont="1" applyFill="1" applyBorder="1" applyAlignment="1">
      <alignment horizontal="left" wrapText="1"/>
    </xf>
    <xf numFmtId="0" fontId="18" fillId="0" borderId="59" xfId="1322" applyNumberFormat="1" applyFont="1" applyFill="1" applyBorder="1" applyAlignment="1">
      <alignment horizontal="left" wrapText="1"/>
    </xf>
    <xf numFmtId="164" fontId="2" fillId="52" borderId="23" xfId="0" applyNumberFormat="1" applyFont="1" applyFill="1" applyBorder="1" applyAlignment="1">
      <alignment horizontal="center" vertical="center"/>
      <protection locked="0"/>
    </xf>
    <xf numFmtId="0" fontId="2" fillId="52" borderId="24" xfId="0" applyFont="1" applyFill="1" applyBorder="1" applyAlignment="1">
      <alignment horizontal="center" vertical="center" wrapText="1"/>
      <protection locked="0"/>
    </xf>
    <xf numFmtId="0" fontId="2" fillId="52" borderId="24" xfId="0" applyFont="1" applyFill="1" applyBorder="1" applyAlignment="1">
      <alignment horizontal="left" vertical="center" wrapText="1"/>
      <protection locked="0"/>
    </xf>
    <xf numFmtId="168" fontId="2" fillId="53" borderId="24" xfId="0" applyNumberFormat="1" applyFont="1" applyFill="1" applyBorder="1" applyAlignment="1">
      <alignment horizontal="right" vertical="center"/>
      <protection locked="0"/>
    </xf>
  </cellXfs>
  <cellStyles count="1394">
    <cellStyle name="_08_4914_006_02_09_51_Výkaz výměr_2010-05" xfId="1"/>
    <cellStyle name="_5230_RD Kunratice - sklípek_rozpočet" xfId="2"/>
    <cellStyle name="_5230_RD Kunratice - sklípek_rozpočet_002_08_4914_002_01_09_17_002Technicka_specifikace_2etapa" xfId="3"/>
    <cellStyle name="_5230_RD Kunratice - sklípek_rozpočet_002_08_4914_002_01_09_17_002Technicka_specifikace_2etapa_6052_Úpravy v terminálu T3_RO_130124" xfId="4"/>
    <cellStyle name="_5230_RD Kunratice - sklípek_rozpočet_002_08_4914_002_01_09_17_002Technicka_specifikace_2etapa_rozpočet_" xfId="5"/>
    <cellStyle name="_5230_RD Kunratice - sklípek_rozpočet_002_08_4914_002_01_09_17_002Technicka_specifikace_2etapa_SO 100 kom_Soupis prací" xfId="6"/>
    <cellStyle name="_5230_RD Kunratice - sklípek_rozpočet_002_08_4914_002_01_09_17_002Technicka_specifikace_2etapa_SO 101 provizorní DZ" xfId="7"/>
    <cellStyle name="_5230_RD Kunratice - sklípek_rozpočet_002_08_4914_002_01_09_17_002Technicka_specifikace_2etapa_SO 200" xfId="8"/>
    <cellStyle name="_5230_RD Kunratice - sklípek_rozpočet_002_08_4914_002_01_09_17_002Technicka_specifikace_2etapa_Soupis prací_SO400 xls" xfId="9"/>
    <cellStyle name="_5230_RD Kunratice - sklípek_rozpočet_09_bur_kanali" xfId="10"/>
    <cellStyle name="_5230_RD Kunratice - sklípek_rozpočet_09_bur_kanali_rozpočet_" xfId="11"/>
    <cellStyle name="_5230_RD Kunratice - sklípek_rozpočet_09_bur_kanali_SO 100 kom_Soupis prací" xfId="12"/>
    <cellStyle name="_5230_RD Kunratice - sklípek_rozpočet_09_bur_kanali_SO 101 provizorní DZ" xfId="13"/>
    <cellStyle name="_5230_RD Kunratice - sklípek_rozpočet_09_bur_kanali_SO 200" xfId="14"/>
    <cellStyle name="_5230_RD Kunratice - sklípek_rozpočet_09_bur_kanali_Soupis prací_SO400 xls" xfId="15"/>
    <cellStyle name="_5230_RD Kunratice - sklípek_rozpočet_09_bur_podlažní_vestavby" xfId="16"/>
    <cellStyle name="_5230_RD Kunratice - sklípek_rozpočet_09_bur_podlažní_vestavby_rozpočet_" xfId="17"/>
    <cellStyle name="_5230_RD Kunratice - sklípek_rozpočet_09_bur_podlažní_vestavby_SO 100 kom_Soupis prací" xfId="18"/>
    <cellStyle name="_5230_RD Kunratice - sklípek_rozpočet_09_bur_podlažní_vestavby_SO 101 provizorní DZ" xfId="19"/>
    <cellStyle name="_5230_RD Kunratice - sklípek_rozpočet_09_bur_podlažní_vestavby_SO 200" xfId="20"/>
    <cellStyle name="_5230_RD Kunratice - sklípek_rozpočet_09_bur_podlažní_vestavby_Soupis prací_SO400 xls" xfId="21"/>
    <cellStyle name="_5230_RD Kunratice - sklípek_rozpočet_09_buri_malby" xfId="22"/>
    <cellStyle name="_5230_RD Kunratice - sklípek_rozpočet_09_buri_malby_rozpočet_" xfId="23"/>
    <cellStyle name="_5230_RD Kunratice - sklípek_rozpočet_09_buri_malby_SO 100 kom_Soupis prací" xfId="24"/>
    <cellStyle name="_5230_RD Kunratice - sklípek_rozpočet_09_buri_malby_SO 101 provizorní DZ" xfId="25"/>
    <cellStyle name="_5230_RD Kunratice - sklípek_rozpočet_09_buri_malby_SO 200" xfId="26"/>
    <cellStyle name="_5230_RD Kunratice - sklípek_rozpočet_09_buri_malby_Soupis prací_SO400 xls" xfId="27"/>
    <cellStyle name="_5230_RD Kunratice - sklípek_rozpočet_09_buri_regaly" xfId="28"/>
    <cellStyle name="_5230_RD Kunratice - sklípek_rozpočet_09_buri_regaly_rozpočet_" xfId="29"/>
    <cellStyle name="_5230_RD Kunratice - sklípek_rozpočet_09_buri_regaly_SO 100 kom_Soupis prací" xfId="30"/>
    <cellStyle name="_5230_RD Kunratice - sklípek_rozpočet_09_buri_regaly_SO 101 provizorní DZ" xfId="31"/>
    <cellStyle name="_5230_RD Kunratice - sklípek_rozpočet_09_buri_regaly_SO 200" xfId="32"/>
    <cellStyle name="_5230_RD Kunratice - sklípek_rozpočet_09_buri_regaly_Soupis prací_SO400 xls" xfId="33"/>
    <cellStyle name="_5230_RD Kunratice - sklípek_rozpočet_09-13-zbytek" xfId="34"/>
    <cellStyle name="_5230_RD Kunratice - sklípek_rozpočet_09-13-zbytek_6052_Úpravy v terminálu T3_RO_130124" xfId="35"/>
    <cellStyle name="_5230_RD Kunratice - sklípek_rozpočet_09-13-zbytek_rozpočet_" xfId="36"/>
    <cellStyle name="_5230_RD Kunratice - sklípek_rozpočet_09-13-zbytek_SO 100 kom_Soupis prací" xfId="37"/>
    <cellStyle name="_5230_RD Kunratice - sklípek_rozpočet_09-13-zbytek_SO 101 provizorní DZ" xfId="38"/>
    <cellStyle name="_5230_RD Kunratice - sklípek_rozpočet_09-13-zbytek_SO 200" xfId="39"/>
    <cellStyle name="_5230_RD Kunratice - sklípek_rozpočet_09-13-zbytek_Soupis prací_SO400 xls" xfId="40"/>
    <cellStyle name="_5230_RD Kunratice - sklípek_rozpočet_09-17" xfId="41"/>
    <cellStyle name="_5230_RD Kunratice - sklípek_rozpočet_09-17_6052_Úpravy v terminálu T3_RO_130124" xfId="42"/>
    <cellStyle name="_5230_RD Kunratice - sklípek_rozpočet_09-17_rozpočet_" xfId="43"/>
    <cellStyle name="_5230_RD Kunratice - sklípek_rozpočet_09-17_SO 100 kom_Soupis prací" xfId="44"/>
    <cellStyle name="_5230_RD Kunratice - sklípek_rozpočet_09-17_SO 101 provizorní DZ" xfId="45"/>
    <cellStyle name="_5230_RD Kunratice - sklípek_rozpočet_09-17_SO 200" xfId="46"/>
    <cellStyle name="_5230_RD Kunratice - sklípek_rozpočet_09-17_Soupis prací_SO400 xls" xfId="47"/>
    <cellStyle name="_5230_RD Kunratice - sklípek_rozpočet_09-20" xfId="48"/>
    <cellStyle name="_5230_RD Kunratice - sklípek_rozpočet_09-20_rozpočet_" xfId="49"/>
    <cellStyle name="_5230_RD Kunratice - sklípek_rozpočet_09-20_SO 100 kom_Soupis prací" xfId="50"/>
    <cellStyle name="_5230_RD Kunratice - sklípek_rozpočet_09-20_SO 101 provizorní DZ" xfId="51"/>
    <cellStyle name="_5230_RD Kunratice - sklípek_rozpočet_09-20_SO 200" xfId="52"/>
    <cellStyle name="_5230_RD Kunratice - sklípek_rozpočet_09-20_Soupis prací_SO400 xls" xfId="53"/>
    <cellStyle name="_5230_RD Kunratice - sklípek_rozpočet_Rekapitulace SmCB" xfId="54"/>
    <cellStyle name="_5230_RD Kunratice - sklípek_rozpočet_rozpočet_" xfId="55"/>
    <cellStyle name="_5230_RD Kunratice - sklípek_rozpočet_SO 000 Pozadavky investora" xfId="56"/>
    <cellStyle name="_5230_RD Kunratice - sklípek_rozpočet_SO 000-002" xfId="57"/>
    <cellStyle name="_5230_RD Kunratice - sklípek_rozpočet_SO 100 kom_Soupis prací" xfId="58"/>
    <cellStyle name="_5230_RD Kunratice - sklípek_rozpočet_SO 100-199" xfId="59"/>
    <cellStyle name="_5230_RD Kunratice - sklípek_rozpočet_SO 101 provizorní DZ" xfId="60"/>
    <cellStyle name="_5230_RD Kunratice - sklípek_rozpočet_SO 20_stavba" xfId="61"/>
    <cellStyle name="_5230_RD Kunratice - sklípek_rozpočet_SO 200" xfId="62"/>
    <cellStyle name="_5230_RD Kunratice - sklípek_rozpočet_SO 200-220" xfId="63"/>
    <cellStyle name="_5230_RD Kunratice - sklípek_rozpočet_SO 260-270" xfId="64"/>
    <cellStyle name="_5230_RD Kunratice - sklípek_rozpočet_SO 300-330" xfId="65"/>
    <cellStyle name="_5230_RD Kunratice - sklípek_rozpočet_SO 350-365" xfId="66"/>
    <cellStyle name="_5230_RD Kunratice - sklípek_rozpočet_SO 370" xfId="67"/>
    <cellStyle name="_5230_RD Kunratice - sklípek_rozpočet_SO 440-449" xfId="68"/>
    <cellStyle name="_5230_RD Kunratice - sklípek_rozpočet_SO 460-469" xfId="69"/>
    <cellStyle name="_5230_RD Kunratice - sklípek_rozpočet_SO 520-536" xfId="70"/>
    <cellStyle name="_5230_RD Kunratice - sklípek_rozpočet_SO 800-809" xfId="71"/>
    <cellStyle name="_5230_RD Kunratice - sklípek_rozpočet_Soupis prací_SO400 xls" xfId="72"/>
    <cellStyle name="_5253_03_002_EL_Rozpocet" xfId="73"/>
    <cellStyle name="_5724_96_003_B_Výkaz výmě" xfId="74"/>
    <cellStyle name="_5724_96_003_MSA_Výkaz výměr" xfId="75"/>
    <cellStyle name="_6041_F24_003_Výkaz výměr_oceněný" xfId="76"/>
    <cellStyle name="_Dostavba školy Nymburk_Celková rekapitulace" xfId="77"/>
    <cellStyle name="_Dostavba školy Nymburk_Celková rekapitulace_002_08_4914_002_01_09_17_002Technicka_specifikace_2etapa" xfId="78"/>
    <cellStyle name="_Dostavba školy Nymburk_Celková rekapitulace_002_08_4914_002_01_09_17_002Technicka_specifikace_2etapa_6052_Úpravy v terminálu T3_RO_130124" xfId="79"/>
    <cellStyle name="_Dostavba školy Nymburk_Celková rekapitulace_002_08_4914_002_01_09_17_002Technicka_specifikace_2etapa_rozpočet_" xfId="80"/>
    <cellStyle name="_Dostavba školy Nymburk_Celková rekapitulace_002_08_4914_002_01_09_17_002Technicka_specifikace_2etapa_SO 100 kom_Soupis prací" xfId="81"/>
    <cellStyle name="_Dostavba školy Nymburk_Celková rekapitulace_002_08_4914_002_01_09_17_002Technicka_specifikace_2etapa_SO 101 provizorní DZ" xfId="82"/>
    <cellStyle name="_Dostavba školy Nymburk_Celková rekapitulace_002_08_4914_002_01_09_17_002Technicka_specifikace_2etapa_SO 200" xfId="83"/>
    <cellStyle name="_Dostavba školy Nymburk_Celková rekapitulace_002_08_4914_002_01_09_17_002Technicka_specifikace_2etapa_Soupis prací_SO400 xls" xfId="84"/>
    <cellStyle name="_Dostavba školy Nymburk_Celková rekapitulace_09_bur_kanali" xfId="85"/>
    <cellStyle name="_Dostavba školy Nymburk_Celková rekapitulace_09_bur_kanali_rozpočet_" xfId="86"/>
    <cellStyle name="_Dostavba školy Nymburk_Celková rekapitulace_09_bur_kanali_SO 100 kom_Soupis prací" xfId="87"/>
    <cellStyle name="_Dostavba školy Nymburk_Celková rekapitulace_09_bur_kanali_SO 101 provizorní DZ" xfId="88"/>
    <cellStyle name="_Dostavba školy Nymburk_Celková rekapitulace_09_bur_kanali_SO 200" xfId="89"/>
    <cellStyle name="_Dostavba školy Nymburk_Celková rekapitulace_09_bur_kanali_Soupis prací_SO400 xls" xfId="90"/>
    <cellStyle name="_Dostavba školy Nymburk_Celková rekapitulace_09_bur_podlažní_vestavby" xfId="91"/>
    <cellStyle name="_Dostavba školy Nymburk_Celková rekapitulace_09_bur_podlažní_vestavby_rozpočet_" xfId="92"/>
    <cellStyle name="_Dostavba školy Nymburk_Celková rekapitulace_09_bur_podlažní_vestavby_SO 100 kom_Soupis prací" xfId="93"/>
    <cellStyle name="_Dostavba školy Nymburk_Celková rekapitulace_09_bur_podlažní_vestavby_SO 101 provizorní DZ" xfId="94"/>
    <cellStyle name="_Dostavba školy Nymburk_Celková rekapitulace_09_bur_podlažní_vestavby_SO 200" xfId="95"/>
    <cellStyle name="_Dostavba školy Nymburk_Celková rekapitulace_09_bur_podlažní_vestavby_Soupis prací_SO400 xls" xfId="96"/>
    <cellStyle name="_Dostavba školy Nymburk_Celková rekapitulace_09_buri_malby" xfId="97"/>
    <cellStyle name="_Dostavba školy Nymburk_Celková rekapitulace_09_buri_malby_rozpočet_" xfId="98"/>
    <cellStyle name="_Dostavba školy Nymburk_Celková rekapitulace_09_buri_malby_SO 100 kom_Soupis prací" xfId="99"/>
    <cellStyle name="_Dostavba školy Nymburk_Celková rekapitulace_09_buri_malby_SO 101 provizorní DZ" xfId="100"/>
    <cellStyle name="_Dostavba školy Nymburk_Celková rekapitulace_09_buri_malby_SO 200" xfId="101"/>
    <cellStyle name="_Dostavba školy Nymburk_Celková rekapitulace_09_buri_malby_Soupis prací_SO400 xls" xfId="102"/>
    <cellStyle name="_Dostavba školy Nymburk_Celková rekapitulace_09_buri_regaly" xfId="103"/>
    <cellStyle name="_Dostavba školy Nymburk_Celková rekapitulace_09_buri_regaly_rozpočet_" xfId="104"/>
    <cellStyle name="_Dostavba školy Nymburk_Celková rekapitulace_09_buri_regaly_SO 100 kom_Soupis prací" xfId="105"/>
    <cellStyle name="_Dostavba školy Nymburk_Celková rekapitulace_09_buri_regaly_SO 101 provizorní DZ" xfId="106"/>
    <cellStyle name="_Dostavba školy Nymburk_Celková rekapitulace_09_buri_regaly_SO 200" xfId="107"/>
    <cellStyle name="_Dostavba školy Nymburk_Celková rekapitulace_09_buri_regaly_Soupis prací_SO400 xls" xfId="108"/>
    <cellStyle name="_Dostavba školy Nymburk_Celková rekapitulace_09-13-zbytek" xfId="109"/>
    <cellStyle name="_Dostavba školy Nymburk_Celková rekapitulace_09-13-zbytek_6052_Úpravy v terminálu T3_RO_130124" xfId="110"/>
    <cellStyle name="_Dostavba školy Nymburk_Celková rekapitulace_09-13-zbytek_rozpočet_" xfId="111"/>
    <cellStyle name="_Dostavba školy Nymburk_Celková rekapitulace_09-13-zbytek_SO 100 kom_Soupis prací" xfId="112"/>
    <cellStyle name="_Dostavba školy Nymburk_Celková rekapitulace_09-13-zbytek_SO 101 provizorní DZ" xfId="113"/>
    <cellStyle name="_Dostavba školy Nymburk_Celková rekapitulace_09-13-zbytek_SO 200" xfId="114"/>
    <cellStyle name="_Dostavba školy Nymburk_Celková rekapitulace_09-13-zbytek_Soupis prací_SO400 xls" xfId="115"/>
    <cellStyle name="_Dostavba školy Nymburk_Celková rekapitulace_09-17" xfId="116"/>
    <cellStyle name="_Dostavba školy Nymburk_Celková rekapitulace_09-17_6052_Úpravy v terminálu T3_RO_130124" xfId="117"/>
    <cellStyle name="_Dostavba školy Nymburk_Celková rekapitulace_09-17_rozpočet_" xfId="118"/>
    <cellStyle name="_Dostavba školy Nymburk_Celková rekapitulace_09-17_SO 100 kom_Soupis prací" xfId="119"/>
    <cellStyle name="_Dostavba školy Nymburk_Celková rekapitulace_09-17_SO 101 provizorní DZ" xfId="120"/>
    <cellStyle name="_Dostavba školy Nymburk_Celková rekapitulace_09-17_SO 200" xfId="121"/>
    <cellStyle name="_Dostavba školy Nymburk_Celková rekapitulace_09-17_Soupis prací_SO400 xls" xfId="122"/>
    <cellStyle name="_Dostavba školy Nymburk_Celková rekapitulace_09-20" xfId="123"/>
    <cellStyle name="_Dostavba školy Nymburk_Celková rekapitulace_09-20_rozpočet_" xfId="124"/>
    <cellStyle name="_Dostavba školy Nymburk_Celková rekapitulace_09-20_SO 100 kom_Soupis prací" xfId="125"/>
    <cellStyle name="_Dostavba školy Nymburk_Celková rekapitulace_09-20_SO 101 provizorní DZ" xfId="126"/>
    <cellStyle name="_Dostavba školy Nymburk_Celková rekapitulace_09-20_SO 200" xfId="127"/>
    <cellStyle name="_Dostavba školy Nymburk_Celková rekapitulace_09-20_Soupis prací_SO400 xls" xfId="128"/>
    <cellStyle name="_Dostavba školy Nymburk_Celková rekapitulace_Rekapitulace SmCB" xfId="129"/>
    <cellStyle name="_Dostavba školy Nymburk_Celková rekapitulace_rozpočet_" xfId="130"/>
    <cellStyle name="_Dostavba školy Nymburk_Celková rekapitulace_SO 000 Pozadavky investora" xfId="131"/>
    <cellStyle name="_Dostavba školy Nymburk_Celková rekapitulace_SO 000-002" xfId="132"/>
    <cellStyle name="_Dostavba školy Nymburk_Celková rekapitulace_SO 05 interiér propočet" xfId="133"/>
    <cellStyle name="_Dostavba školy Nymburk_Celková rekapitulace_SO 05 interiér propočet_6052_Úpravy v terminálu T3_RO_130124" xfId="134"/>
    <cellStyle name="_Dostavba školy Nymburk_Celková rekapitulace_SO 05 interiér propočet_rozpočet_" xfId="135"/>
    <cellStyle name="_Dostavba školy Nymburk_Celková rekapitulace_SO 05 interiér propočet_SO 100 kom_Soupis prací" xfId="136"/>
    <cellStyle name="_Dostavba školy Nymburk_Celková rekapitulace_SO 05 interiér propočet_SO 101 provizorní DZ" xfId="137"/>
    <cellStyle name="_Dostavba školy Nymburk_Celková rekapitulace_SO 05 interiér propočet_SO 200" xfId="138"/>
    <cellStyle name="_Dostavba školy Nymburk_Celková rekapitulace_SO 05 interiér propočet_Soupis prací_SO400 xls" xfId="139"/>
    <cellStyle name="_Dostavba školy Nymburk_Celková rekapitulace_SO 05 střecha propočet" xfId="140"/>
    <cellStyle name="_Dostavba školy Nymburk_Celková rekapitulace_SO 05 střecha propočet_6052_Úpravy v terminálu T3_RO_130124" xfId="141"/>
    <cellStyle name="_Dostavba školy Nymburk_Celková rekapitulace_SO 05 střecha propočet_rozpočet_" xfId="142"/>
    <cellStyle name="_Dostavba školy Nymburk_Celková rekapitulace_SO 05 střecha propočet_SO 100 kom_Soupis prací" xfId="143"/>
    <cellStyle name="_Dostavba školy Nymburk_Celková rekapitulace_SO 05 střecha propočet_SO 101 provizorní DZ" xfId="144"/>
    <cellStyle name="_Dostavba školy Nymburk_Celková rekapitulace_SO 05 střecha propočet_SO 200" xfId="145"/>
    <cellStyle name="_Dostavba školy Nymburk_Celková rekapitulace_SO 05 střecha propočet_Soupis prací_SO400 xls" xfId="146"/>
    <cellStyle name="_Dostavba školy Nymburk_Celková rekapitulace_SO 05 vzduchové sanační úpravy propočet" xfId="147"/>
    <cellStyle name="_Dostavba školy Nymburk_Celková rekapitulace_SO 05 vzduchové sanační úpravy propočet_6052_Úpravy v terminálu T3_RO_130124" xfId="148"/>
    <cellStyle name="_Dostavba školy Nymburk_Celková rekapitulace_SO 05 vzduchové sanační úpravy propočet_rozpočet_" xfId="149"/>
    <cellStyle name="_Dostavba školy Nymburk_Celková rekapitulace_SO 05 vzduchové sanační úpravy propočet_SO 100 kom_Soupis prací" xfId="150"/>
    <cellStyle name="_Dostavba školy Nymburk_Celková rekapitulace_SO 05 vzduchové sanační úpravy propočet_SO 101 provizorní DZ" xfId="151"/>
    <cellStyle name="_Dostavba školy Nymburk_Celková rekapitulace_SO 05 vzduchové sanační úpravy propočet_SO 200" xfId="152"/>
    <cellStyle name="_Dostavba školy Nymburk_Celková rekapitulace_SO 05 vzduchové sanační úpravy propočet_Soupis prací_SO400 xls" xfId="153"/>
    <cellStyle name="_Dostavba školy Nymburk_Celková rekapitulace_SO 100 kom_Soupis prací" xfId="154"/>
    <cellStyle name="_Dostavba školy Nymburk_Celková rekapitulace_SO 100-199" xfId="155"/>
    <cellStyle name="_Dostavba školy Nymburk_Celková rekapitulace_SO 101 provizorní DZ" xfId="156"/>
    <cellStyle name="_Dostavba školy Nymburk_Celková rekapitulace_SO 20_stavba" xfId="157"/>
    <cellStyle name="_Dostavba školy Nymburk_Celková rekapitulace_SO 200" xfId="158"/>
    <cellStyle name="_Dostavba školy Nymburk_Celková rekapitulace_SO 200-220" xfId="159"/>
    <cellStyle name="_Dostavba školy Nymburk_Celková rekapitulace_SO 260-270" xfId="160"/>
    <cellStyle name="_Dostavba školy Nymburk_Celková rekapitulace_SO 300-330" xfId="161"/>
    <cellStyle name="_Dostavba školy Nymburk_Celková rekapitulace_SO 350-365" xfId="162"/>
    <cellStyle name="_Dostavba školy Nymburk_Celková rekapitulace_SO 370" xfId="163"/>
    <cellStyle name="_Dostavba školy Nymburk_Celková rekapitulace_SO 440-449" xfId="164"/>
    <cellStyle name="_Dostavba školy Nymburk_Celková rekapitulace_SO 460-469" xfId="165"/>
    <cellStyle name="_Dostavba školy Nymburk_Celková rekapitulace_SO 520-536" xfId="166"/>
    <cellStyle name="_Dostavba školy Nymburk_Celková rekapitulace_SO 800-809" xfId="167"/>
    <cellStyle name="_Dostavba školy Nymburk_Celková rekapitulace_Soupis prací_SO400 xls" xfId="168"/>
    <cellStyle name="_Ladronka_2_VV-DVD_kontrola_FINAL" xfId="169"/>
    <cellStyle name="_Ladronka_2_VV-DVD_kontrola_FINAL_002_08_4914_002_01_09_17_002Technicka_specifikace_2etapa" xfId="170"/>
    <cellStyle name="_Ladronka_2_VV-DVD_kontrola_FINAL_002_08_4914_002_01_09_17_002Technicka_specifikace_2etapa 2" xfId="171"/>
    <cellStyle name="_Ladronka_2_VV-DVD_kontrola_FINAL_002_08_4914_002_01_09_17_002Technicka_specifikace_2etapa_01_010_Soupis_prac_slaboproud" xfId="172"/>
    <cellStyle name="_Ladronka_2_VV-DVD_kontrola_FINAL_002_08_4914_002_01_09_17_002Technicka_specifikace_2etapa_02_010_Soupis_prac_EZS_k doplnění" xfId="173"/>
    <cellStyle name="_Ladronka_2_VV-DVD_kontrola_FINAL_002_08_4914_002_01_09_17_002Technicka_specifikace_2etapa_5724_DVZ_SO_10-02_oceneny_VV" xfId="174"/>
    <cellStyle name="_Ladronka_2_VV-DVD_kontrola_FINAL_002_08_4914_002_01_09_17_002Technicka_specifikace_2etapa_5724_DVZ_SO_10-03_oceneny_VV (2)" xfId="175"/>
    <cellStyle name="_Ladronka_2_VV-DVD_kontrola_FINAL_002_08_4914_002_01_09_17_002Technicka_specifikace_2etapa_5806_Mustek_Ražby_RO" xfId="176"/>
    <cellStyle name="_Ladronka_2_VV-DVD_kontrola_FINAL_002_08_4914_002_01_09_17_002Technicka_specifikace_2etapa_6052_Úpravy v terminálu T3_RO_130124" xfId="177"/>
    <cellStyle name="_Ladronka_2_VV-DVD_kontrola_FINAL_002_08_4914_002_01_09_17_002Technicka_specifikace_2etapa_Liliová_soupis prací" xfId="178"/>
    <cellStyle name="_Ladronka_2_VV-DVD_kontrola_FINAL_002_08_4914_002_01_09_17_002Technicka_specifikace_2etapa_PS94_strojni zarizeni_NR" xfId="179"/>
    <cellStyle name="_Ladronka_2_VV-DVD_kontrola_FINAL_002_08_4914_002_01_09_17_002Technicka_specifikace_2etapa_rozpočet_" xfId="180"/>
    <cellStyle name="_Ladronka_2_VV-DVD_kontrola_FINAL_002_08_4914_002_01_09_17_002Technicka_specifikace_2etapa_Rozpočet_ stavba_koupaliště Luka" xfId="181"/>
    <cellStyle name="_Ladronka_2_VV-DVD_kontrola_FINAL_002_08_4914_002_01_09_17_002Technicka_specifikace_2etapa_rozpočet__PS94_strojni zarizeni_NR" xfId="182"/>
    <cellStyle name="_Ladronka_2_VV-DVD_kontrola_FINAL_002_08_4914_002_01_09_17_002Technicka_specifikace_2etapa_rozpočet__Rozpočet_ stavba_koupaliště Luka" xfId="183"/>
    <cellStyle name="_Ladronka_2_VV-DVD_kontrola_FINAL_002_08_4914_002_01_09_17_002Technicka_specifikace_2etapa_SO 001 Provizorní úpravy ploch pro ZS a DIO" xfId="184"/>
    <cellStyle name="_Ladronka_2_VV-DVD_kontrola_FINAL_002_08_4914_002_01_09_17_002Technicka_specifikace_2etapa_SO 100 kom_Soupis prací" xfId="185"/>
    <cellStyle name="_Ladronka_2_VV-DVD_kontrola_FINAL_002_08_4914_002_01_09_17_002Technicka_specifikace_2etapa_SO 100 kom_Soupis prací_PS94_strojni zarizeni_NR" xfId="186"/>
    <cellStyle name="_Ladronka_2_VV-DVD_kontrola_FINAL_002_08_4914_002_01_09_17_002Technicka_specifikace_2etapa_SO 100 kom_Soupis prací_Rozpočet_ stavba_koupaliště Luka" xfId="187"/>
    <cellStyle name="_Ladronka_2_VV-DVD_kontrola_FINAL_002_08_4914_002_01_09_17_002Technicka_specifikace_2etapa_SO 101 provizorní DZ" xfId="188"/>
    <cellStyle name="_Ladronka_2_VV-DVD_kontrola_FINAL_002_08_4914_002_01_09_17_002Technicka_specifikace_2etapa_SO 101 provizorní DZ_PS94_strojni zarizeni_NR" xfId="189"/>
    <cellStyle name="_Ladronka_2_VV-DVD_kontrola_FINAL_002_08_4914_002_01_09_17_002Technicka_specifikace_2etapa_SO 101 provizorní DZ_Rozpočet_ stavba_koupaliště Luka" xfId="190"/>
    <cellStyle name="_Ladronka_2_VV-DVD_kontrola_FINAL_002_08_4914_002_01_09_17_002Technicka_specifikace_2etapa_SO 103 Dopravní opatření" xfId="191"/>
    <cellStyle name="_Ladronka_2_VV-DVD_kontrola_FINAL_002_08_4914_002_01_09_17_002Technicka_specifikace_2etapa_SO 104 Opravy vozovek použivaných stavbou" xfId="192"/>
    <cellStyle name="_Ladronka_2_VV-DVD_kontrola_FINAL_002_08_4914_002_01_09_17_002Technicka_specifikace_2etapa_SO 200" xfId="193"/>
    <cellStyle name="_Ladronka_2_VV-DVD_kontrola_FINAL_002_08_4914_002_01_09_17_002Technicka_specifikace_2etapa_SO 200_PS94_strojni zarizeni_NR" xfId="194"/>
    <cellStyle name="_Ladronka_2_VV-DVD_kontrola_FINAL_002_08_4914_002_01_09_17_002Technicka_specifikace_2etapa_SO 200_Rozpočet_ stavba_koupaliště Luka" xfId="195"/>
    <cellStyle name="_Ladronka_2_VV-DVD_kontrola_FINAL_002_08_4914_002_01_09_17_002Technicka_specifikace_2etapa_SO 465" xfId="196"/>
    <cellStyle name="_Ladronka_2_VV-DVD_kontrola_FINAL_002_08_4914_002_01_09_17_002Technicka_specifikace_2etapa_SO 802 Obnova ploch po ZS" xfId="197"/>
    <cellStyle name="_Ladronka_2_VV-DVD_kontrola_FINAL_002_08_4914_002_01_09_17_002Technicka_specifikace_2etapa_Soupis prací_SO400 xls" xfId="198"/>
    <cellStyle name="_Ladronka_2_VV-DVD_kontrola_FINAL_002_08_4914_002_01_09_17_002Technicka_specifikace_2etapa_Soupis prací_SO400 xls_PS94_strojni zarizeni_NR" xfId="199"/>
    <cellStyle name="_Ladronka_2_VV-DVD_kontrola_FINAL_002_08_4914_002_01_09_17_002Technicka_specifikace_2etapa_Soupis prací_SO400 xls_Rozpočet_ stavba_koupaliště Luka" xfId="200"/>
    <cellStyle name="_Ladronka_2_VV-DVD_kontrola_FINAL_09-13-zbytek" xfId="201"/>
    <cellStyle name="_Ladronka_2_VV-DVD_kontrola_FINAL_09-13-zbytek 2" xfId="202"/>
    <cellStyle name="_Ladronka_2_VV-DVD_kontrola_FINAL_09-13-zbytek_01_010_Soupis_prac_slaboproud" xfId="203"/>
    <cellStyle name="_Ladronka_2_VV-DVD_kontrola_FINAL_09-13-zbytek_02_010_Soupis_prac_EZS_k doplnění" xfId="204"/>
    <cellStyle name="_Ladronka_2_VV-DVD_kontrola_FINAL_09-13-zbytek_5724_DVZ_SO_10-02_oceneny_VV" xfId="205"/>
    <cellStyle name="_Ladronka_2_VV-DVD_kontrola_FINAL_09-13-zbytek_5724_DVZ_SO_10-03_oceneny_VV (2)" xfId="206"/>
    <cellStyle name="_Ladronka_2_VV-DVD_kontrola_FINAL_09-13-zbytek_5806_Mustek_Ražby_RO" xfId="207"/>
    <cellStyle name="_Ladronka_2_VV-DVD_kontrola_FINAL_09-13-zbytek_6052_Úpravy v terminálu T3_RO_130124" xfId="208"/>
    <cellStyle name="_Ladronka_2_VV-DVD_kontrola_FINAL_09-13-zbytek_Liliová_soupis prací" xfId="209"/>
    <cellStyle name="_Ladronka_2_VV-DVD_kontrola_FINAL_09-13-zbytek_PS94_strojni zarizeni_NR" xfId="210"/>
    <cellStyle name="_Ladronka_2_VV-DVD_kontrola_FINAL_09-13-zbytek_rozpočet_" xfId="211"/>
    <cellStyle name="_Ladronka_2_VV-DVD_kontrola_FINAL_09-13-zbytek_Rozpočet_ stavba_koupaliště Luka" xfId="212"/>
    <cellStyle name="_Ladronka_2_VV-DVD_kontrola_FINAL_09-13-zbytek_rozpočet__PS94_strojni zarizeni_NR" xfId="213"/>
    <cellStyle name="_Ladronka_2_VV-DVD_kontrola_FINAL_09-13-zbytek_rozpočet__Rozpočet_ stavba_koupaliště Luka" xfId="214"/>
    <cellStyle name="_Ladronka_2_VV-DVD_kontrola_FINAL_09-13-zbytek_SO 001 Provizorní úpravy ploch pro ZS a DIO" xfId="215"/>
    <cellStyle name="_Ladronka_2_VV-DVD_kontrola_FINAL_09-13-zbytek_SO 100 kom_Soupis prací" xfId="216"/>
    <cellStyle name="_Ladronka_2_VV-DVD_kontrola_FINAL_09-13-zbytek_SO 100 kom_Soupis prací_PS94_strojni zarizeni_NR" xfId="217"/>
    <cellStyle name="_Ladronka_2_VV-DVD_kontrola_FINAL_09-13-zbytek_SO 100 kom_Soupis prací_Rozpočet_ stavba_koupaliště Luka" xfId="218"/>
    <cellStyle name="_Ladronka_2_VV-DVD_kontrola_FINAL_09-13-zbytek_SO 101 provizorní DZ" xfId="219"/>
    <cellStyle name="_Ladronka_2_VV-DVD_kontrola_FINAL_09-13-zbytek_SO 101 provizorní DZ_PS94_strojni zarizeni_NR" xfId="220"/>
    <cellStyle name="_Ladronka_2_VV-DVD_kontrola_FINAL_09-13-zbytek_SO 101 provizorní DZ_Rozpočet_ stavba_koupaliště Luka" xfId="221"/>
    <cellStyle name="_Ladronka_2_VV-DVD_kontrola_FINAL_09-13-zbytek_SO 103 Dopravní opatření" xfId="222"/>
    <cellStyle name="_Ladronka_2_VV-DVD_kontrola_FINAL_09-13-zbytek_SO 104 Opravy vozovek použivaných stavbou" xfId="223"/>
    <cellStyle name="_Ladronka_2_VV-DVD_kontrola_FINAL_09-13-zbytek_SO 200" xfId="224"/>
    <cellStyle name="_Ladronka_2_VV-DVD_kontrola_FINAL_09-13-zbytek_SO 200_PS94_strojni zarizeni_NR" xfId="225"/>
    <cellStyle name="_Ladronka_2_VV-DVD_kontrola_FINAL_09-13-zbytek_SO 200_Rozpočet_ stavba_koupaliště Luka" xfId="226"/>
    <cellStyle name="_Ladronka_2_VV-DVD_kontrola_FINAL_09-13-zbytek_SO 465" xfId="227"/>
    <cellStyle name="_Ladronka_2_VV-DVD_kontrola_FINAL_09-13-zbytek_SO 802 Obnova ploch po ZS" xfId="228"/>
    <cellStyle name="_Ladronka_2_VV-DVD_kontrola_FINAL_09-13-zbytek_Soupis prací_SO400 xls" xfId="229"/>
    <cellStyle name="_Ladronka_2_VV-DVD_kontrola_FINAL_09-13-zbytek_Soupis prací_SO400 xls_PS94_strojni zarizeni_NR" xfId="230"/>
    <cellStyle name="_Ladronka_2_VV-DVD_kontrola_FINAL_09-13-zbytek_Soupis prací_SO400 xls_Rozpočet_ stavba_koupaliště Luka" xfId="231"/>
    <cellStyle name="_Ladronka_2_VV-DVD_kontrola_FINAL_09-17" xfId="232"/>
    <cellStyle name="_Ladronka_2_VV-DVD_kontrola_FINAL_09-17 2" xfId="233"/>
    <cellStyle name="_Ladronka_2_VV-DVD_kontrola_FINAL_09-17_01_010_Soupis_prac_slaboproud" xfId="234"/>
    <cellStyle name="_Ladronka_2_VV-DVD_kontrola_FINAL_09-17_02_010_Soupis_prac_EZS_k doplnění" xfId="235"/>
    <cellStyle name="_Ladronka_2_VV-DVD_kontrola_FINAL_09-17_5724_DVZ_SO_10-02_oceneny_VV" xfId="236"/>
    <cellStyle name="_Ladronka_2_VV-DVD_kontrola_FINAL_09-17_5724_DVZ_SO_10-03_oceneny_VV (2)" xfId="237"/>
    <cellStyle name="_Ladronka_2_VV-DVD_kontrola_FINAL_09-17_5806_Mustek_Ražby_RO" xfId="238"/>
    <cellStyle name="_Ladronka_2_VV-DVD_kontrola_FINAL_09-17_6052_Úpravy v terminálu T3_RO_130124" xfId="239"/>
    <cellStyle name="_Ladronka_2_VV-DVD_kontrola_FINAL_09-17_Liliová_soupis prací" xfId="240"/>
    <cellStyle name="_Ladronka_2_VV-DVD_kontrola_FINAL_09-17_PS94_strojni zarizeni_NR" xfId="241"/>
    <cellStyle name="_Ladronka_2_VV-DVD_kontrola_FINAL_09-17_rozpočet_" xfId="242"/>
    <cellStyle name="_Ladronka_2_VV-DVD_kontrola_FINAL_09-17_Rozpočet_ stavba_koupaliště Luka" xfId="243"/>
    <cellStyle name="_Ladronka_2_VV-DVD_kontrola_FINAL_09-17_rozpočet__PS94_strojni zarizeni_NR" xfId="244"/>
    <cellStyle name="_Ladronka_2_VV-DVD_kontrola_FINAL_09-17_rozpočet__Rozpočet_ stavba_koupaliště Luka" xfId="245"/>
    <cellStyle name="_Ladronka_2_VV-DVD_kontrola_FINAL_09-17_SO 001 Provizorní úpravy ploch pro ZS a DIO" xfId="246"/>
    <cellStyle name="_Ladronka_2_VV-DVD_kontrola_FINAL_09-17_SO 100 kom_Soupis prací" xfId="247"/>
    <cellStyle name="_Ladronka_2_VV-DVD_kontrola_FINAL_09-17_SO 100 kom_Soupis prací_PS94_strojni zarizeni_NR" xfId="248"/>
    <cellStyle name="_Ladronka_2_VV-DVD_kontrola_FINAL_09-17_SO 100 kom_Soupis prací_Rozpočet_ stavba_koupaliště Luka" xfId="249"/>
    <cellStyle name="_Ladronka_2_VV-DVD_kontrola_FINAL_09-17_SO 101 provizorní DZ" xfId="250"/>
    <cellStyle name="_Ladronka_2_VV-DVD_kontrola_FINAL_09-17_SO 101 provizorní DZ_PS94_strojni zarizeni_NR" xfId="251"/>
    <cellStyle name="_Ladronka_2_VV-DVD_kontrola_FINAL_09-17_SO 101 provizorní DZ_Rozpočet_ stavba_koupaliště Luka" xfId="252"/>
    <cellStyle name="_Ladronka_2_VV-DVD_kontrola_FINAL_09-17_SO 103 Dopravní opatření" xfId="253"/>
    <cellStyle name="_Ladronka_2_VV-DVD_kontrola_FINAL_09-17_SO 104 Opravy vozovek použivaných stavbou" xfId="254"/>
    <cellStyle name="_Ladronka_2_VV-DVD_kontrola_FINAL_09-17_SO 200" xfId="255"/>
    <cellStyle name="_Ladronka_2_VV-DVD_kontrola_FINAL_09-17_SO 200_PS94_strojni zarizeni_NR" xfId="256"/>
    <cellStyle name="_Ladronka_2_VV-DVD_kontrola_FINAL_09-17_SO 200_Rozpočet_ stavba_koupaliště Luka" xfId="257"/>
    <cellStyle name="_Ladronka_2_VV-DVD_kontrola_FINAL_09-17_SO 465" xfId="258"/>
    <cellStyle name="_Ladronka_2_VV-DVD_kontrola_FINAL_09-17_SO 802 Obnova ploch po ZS" xfId="259"/>
    <cellStyle name="_Ladronka_2_VV-DVD_kontrola_FINAL_09-17_Soupis prací_SO400 xls" xfId="260"/>
    <cellStyle name="_Ladronka_2_VV-DVD_kontrola_FINAL_09-17_Soupis prací_SO400 xls_PS94_strojni zarizeni_NR" xfId="261"/>
    <cellStyle name="_Ladronka_2_VV-DVD_kontrola_FINAL_09-17_Soupis prací_SO400 xls_Rozpočet_ stavba_koupaliště Luka" xfId="262"/>
    <cellStyle name="_Ladronka_2_VV-DVD_kontrola_FINAL_SO 05 interiér propočet" xfId="263"/>
    <cellStyle name="_Ladronka_2_VV-DVD_kontrola_FINAL_SO 05 interiér propočet 2" xfId="264"/>
    <cellStyle name="_Ladronka_2_VV-DVD_kontrola_FINAL_SO 05 interiér propočet_01_010_Soupis_prac_slaboproud" xfId="265"/>
    <cellStyle name="_Ladronka_2_VV-DVD_kontrola_FINAL_SO 05 interiér propočet_02_010_Soupis_prac_EZS_k doplnění" xfId="266"/>
    <cellStyle name="_Ladronka_2_VV-DVD_kontrola_FINAL_SO 05 interiér propočet_5724_DVZ_SO_10-02_oceneny_VV" xfId="267"/>
    <cellStyle name="_Ladronka_2_VV-DVD_kontrola_FINAL_SO 05 interiér propočet_5724_DVZ_SO_10-03_oceneny_VV (2)" xfId="268"/>
    <cellStyle name="_Ladronka_2_VV-DVD_kontrola_FINAL_SO 05 interiér propočet_5806_Mustek_Ražby_RO" xfId="269"/>
    <cellStyle name="_Ladronka_2_VV-DVD_kontrola_FINAL_SO 05 interiér propočet_6052_Úpravy v terminálu T3_RO_130124" xfId="270"/>
    <cellStyle name="_Ladronka_2_VV-DVD_kontrola_FINAL_SO 05 interiér propočet_Liliová_soupis prací" xfId="271"/>
    <cellStyle name="_Ladronka_2_VV-DVD_kontrola_FINAL_SO 05 interiér propočet_PS94_strojni zarizeni_NR" xfId="272"/>
    <cellStyle name="_Ladronka_2_VV-DVD_kontrola_FINAL_SO 05 interiér propočet_rozpočet_" xfId="273"/>
    <cellStyle name="_Ladronka_2_VV-DVD_kontrola_FINAL_SO 05 interiér propočet_Rozpočet_ stavba_koupaliště Luka" xfId="274"/>
    <cellStyle name="_Ladronka_2_VV-DVD_kontrola_FINAL_SO 05 interiér propočet_rozpočet__PS94_strojni zarizeni_NR" xfId="275"/>
    <cellStyle name="_Ladronka_2_VV-DVD_kontrola_FINAL_SO 05 interiér propočet_rozpočet__Rozpočet_ stavba_koupaliště Luka" xfId="276"/>
    <cellStyle name="_Ladronka_2_VV-DVD_kontrola_FINAL_SO 05 interiér propočet_SO 001 Provizorní úpravy ploch pro ZS a DIO" xfId="277"/>
    <cellStyle name="_Ladronka_2_VV-DVD_kontrola_FINAL_SO 05 interiér propočet_SO 100 kom_Soupis prací" xfId="278"/>
    <cellStyle name="_Ladronka_2_VV-DVD_kontrola_FINAL_SO 05 interiér propočet_SO 100 kom_Soupis prací_PS94_strojni zarizeni_NR" xfId="279"/>
    <cellStyle name="_Ladronka_2_VV-DVD_kontrola_FINAL_SO 05 interiér propočet_SO 100 kom_Soupis prací_Rozpočet_ stavba_koupaliště Luka" xfId="280"/>
    <cellStyle name="_Ladronka_2_VV-DVD_kontrola_FINAL_SO 05 interiér propočet_SO 101 provizorní DZ" xfId="281"/>
    <cellStyle name="_Ladronka_2_VV-DVD_kontrola_FINAL_SO 05 interiér propočet_SO 101 provizorní DZ_PS94_strojni zarizeni_NR" xfId="282"/>
    <cellStyle name="_Ladronka_2_VV-DVD_kontrola_FINAL_SO 05 interiér propočet_SO 101 provizorní DZ_Rozpočet_ stavba_koupaliště Luka" xfId="283"/>
    <cellStyle name="_Ladronka_2_VV-DVD_kontrola_FINAL_SO 05 interiér propočet_SO 103 Dopravní opatření" xfId="284"/>
    <cellStyle name="_Ladronka_2_VV-DVD_kontrola_FINAL_SO 05 interiér propočet_SO 104 Opravy vozovek použivaných stavbou" xfId="285"/>
    <cellStyle name="_Ladronka_2_VV-DVD_kontrola_FINAL_SO 05 interiér propočet_SO 200" xfId="286"/>
    <cellStyle name="_Ladronka_2_VV-DVD_kontrola_FINAL_SO 05 interiér propočet_SO 200_PS94_strojni zarizeni_NR" xfId="287"/>
    <cellStyle name="_Ladronka_2_VV-DVD_kontrola_FINAL_SO 05 interiér propočet_SO 200_Rozpočet_ stavba_koupaliště Luka" xfId="288"/>
    <cellStyle name="_Ladronka_2_VV-DVD_kontrola_FINAL_SO 05 interiér propočet_SO 465" xfId="289"/>
    <cellStyle name="_Ladronka_2_VV-DVD_kontrola_FINAL_SO 05 interiér propočet_SO 802 Obnova ploch po ZS" xfId="290"/>
    <cellStyle name="_Ladronka_2_VV-DVD_kontrola_FINAL_SO 05 interiér propočet_Soupis prací_SO400 xls" xfId="291"/>
    <cellStyle name="_Ladronka_2_VV-DVD_kontrola_FINAL_SO 05 interiér propočet_Soupis prací_SO400 xls_PS94_strojni zarizeni_NR" xfId="292"/>
    <cellStyle name="_Ladronka_2_VV-DVD_kontrola_FINAL_SO 05 interiér propočet_Soupis prací_SO400 xls_Rozpočet_ stavba_koupaliště Luka" xfId="293"/>
    <cellStyle name="_Ladronka_2_VV-DVD_kontrola_FINAL_SO 05 střecha propočet" xfId="294"/>
    <cellStyle name="_Ladronka_2_VV-DVD_kontrola_FINAL_SO 05 střecha propočet 2" xfId="295"/>
    <cellStyle name="_Ladronka_2_VV-DVD_kontrola_FINAL_SO 05 střecha propočet_01_010_Soupis_prac_slaboproud" xfId="296"/>
    <cellStyle name="_Ladronka_2_VV-DVD_kontrola_FINAL_SO 05 střecha propočet_02_010_Soupis_prac_EZS_k doplnění" xfId="297"/>
    <cellStyle name="_Ladronka_2_VV-DVD_kontrola_FINAL_SO 05 střecha propočet_5724_DVZ_SO_10-02_oceneny_VV" xfId="298"/>
    <cellStyle name="_Ladronka_2_VV-DVD_kontrola_FINAL_SO 05 střecha propočet_5724_DVZ_SO_10-03_oceneny_VV (2)" xfId="299"/>
    <cellStyle name="_Ladronka_2_VV-DVD_kontrola_FINAL_SO 05 střecha propočet_5806_Mustek_Ražby_RO" xfId="300"/>
    <cellStyle name="_Ladronka_2_VV-DVD_kontrola_FINAL_SO 05 střecha propočet_6052_Úpravy v terminálu T3_RO_130124" xfId="301"/>
    <cellStyle name="_Ladronka_2_VV-DVD_kontrola_FINAL_SO 05 střecha propočet_Liliová_soupis prací" xfId="302"/>
    <cellStyle name="_Ladronka_2_VV-DVD_kontrola_FINAL_SO 05 střecha propočet_PS94_strojni zarizeni_NR" xfId="303"/>
    <cellStyle name="_Ladronka_2_VV-DVD_kontrola_FINAL_SO 05 střecha propočet_rozpočet_" xfId="304"/>
    <cellStyle name="_Ladronka_2_VV-DVD_kontrola_FINAL_SO 05 střecha propočet_Rozpočet_ stavba_koupaliště Luka" xfId="305"/>
    <cellStyle name="_Ladronka_2_VV-DVD_kontrola_FINAL_SO 05 střecha propočet_rozpočet__PS94_strojni zarizeni_NR" xfId="306"/>
    <cellStyle name="_Ladronka_2_VV-DVD_kontrola_FINAL_SO 05 střecha propočet_rozpočet__Rozpočet_ stavba_koupaliště Luka" xfId="307"/>
    <cellStyle name="_Ladronka_2_VV-DVD_kontrola_FINAL_SO 05 střecha propočet_SO 001 Provizorní úpravy ploch pro ZS a DIO" xfId="308"/>
    <cellStyle name="_Ladronka_2_VV-DVD_kontrola_FINAL_SO 05 střecha propočet_SO 100 kom_Soupis prací" xfId="309"/>
    <cellStyle name="_Ladronka_2_VV-DVD_kontrola_FINAL_SO 05 střecha propočet_SO 100 kom_Soupis prací_PS94_strojni zarizeni_NR" xfId="310"/>
    <cellStyle name="_Ladronka_2_VV-DVD_kontrola_FINAL_SO 05 střecha propočet_SO 100 kom_Soupis prací_Rozpočet_ stavba_koupaliště Luka" xfId="311"/>
    <cellStyle name="_Ladronka_2_VV-DVD_kontrola_FINAL_SO 05 střecha propočet_SO 101 provizorní DZ" xfId="312"/>
    <cellStyle name="_Ladronka_2_VV-DVD_kontrola_FINAL_SO 05 střecha propočet_SO 101 provizorní DZ_PS94_strojni zarizeni_NR" xfId="313"/>
    <cellStyle name="_Ladronka_2_VV-DVD_kontrola_FINAL_SO 05 střecha propočet_SO 101 provizorní DZ_Rozpočet_ stavba_koupaliště Luka" xfId="314"/>
    <cellStyle name="_Ladronka_2_VV-DVD_kontrola_FINAL_SO 05 střecha propočet_SO 103 Dopravní opatření" xfId="315"/>
    <cellStyle name="_Ladronka_2_VV-DVD_kontrola_FINAL_SO 05 střecha propočet_SO 104 Opravy vozovek použivaných stavbou" xfId="316"/>
    <cellStyle name="_Ladronka_2_VV-DVD_kontrola_FINAL_SO 05 střecha propočet_SO 200" xfId="317"/>
    <cellStyle name="_Ladronka_2_VV-DVD_kontrola_FINAL_SO 05 střecha propočet_SO 200_PS94_strojni zarizeni_NR" xfId="318"/>
    <cellStyle name="_Ladronka_2_VV-DVD_kontrola_FINAL_SO 05 střecha propočet_SO 200_Rozpočet_ stavba_koupaliště Luka" xfId="319"/>
    <cellStyle name="_Ladronka_2_VV-DVD_kontrola_FINAL_SO 05 střecha propočet_SO 465" xfId="320"/>
    <cellStyle name="_Ladronka_2_VV-DVD_kontrola_FINAL_SO 05 střecha propočet_SO 802 Obnova ploch po ZS" xfId="321"/>
    <cellStyle name="_Ladronka_2_VV-DVD_kontrola_FINAL_SO 05 střecha propočet_Soupis prací_SO400 xls" xfId="322"/>
    <cellStyle name="_Ladronka_2_VV-DVD_kontrola_FINAL_SO 05 střecha propočet_Soupis prací_SO400 xls_PS94_strojni zarizeni_NR" xfId="323"/>
    <cellStyle name="_Ladronka_2_VV-DVD_kontrola_FINAL_SO 05 střecha propočet_Soupis prací_SO400 xls_Rozpočet_ stavba_koupaliště Luka" xfId="324"/>
    <cellStyle name="_Ladronka_2_VV-DVD_kontrola_FINAL_SO 05 vzduchové sanační úpravy propočet" xfId="325"/>
    <cellStyle name="_Ladronka_2_VV-DVD_kontrola_FINAL_SO 05 vzduchové sanační úpravy propočet 2" xfId="326"/>
    <cellStyle name="_Ladronka_2_VV-DVD_kontrola_FINAL_SO 05 vzduchové sanační úpravy propočet_01_010_Soupis_prac_slaboproud" xfId="327"/>
    <cellStyle name="_Ladronka_2_VV-DVD_kontrola_FINAL_SO 05 vzduchové sanační úpravy propočet_02_010_Soupis_prac_EZS_k doplnění" xfId="328"/>
    <cellStyle name="_Ladronka_2_VV-DVD_kontrola_FINAL_SO 05 vzduchové sanační úpravy propočet_5724_DVZ_SO_10-02_oceneny_VV" xfId="329"/>
    <cellStyle name="_Ladronka_2_VV-DVD_kontrola_FINAL_SO 05 vzduchové sanační úpravy propočet_5724_DVZ_SO_10-03_oceneny_VV (2)" xfId="330"/>
    <cellStyle name="_Ladronka_2_VV-DVD_kontrola_FINAL_SO 05 vzduchové sanační úpravy propočet_5806_Mustek_Ražby_RO" xfId="331"/>
    <cellStyle name="_Ladronka_2_VV-DVD_kontrola_FINAL_SO 05 vzduchové sanační úpravy propočet_6052_Úpravy v terminálu T3_RO_130124" xfId="332"/>
    <cellStyle name="_Ladronka_2_VV-DVD_kontrola_FINAL_SO 05 vzduchové sanační úpravy propočet_Liliová_soupis prací" xfId="333"/>
    <cellStyle name="_Ladronka_2_VV-DVD_kontrola_FINAL_SO 05 vzduchové sanační úpravy propočet_PS94_strojni zarizeni_NR" xfId="334"/>
    <cellStyle name="_Ladronka_2_VV-DVD_kontrola_FINAL_SO 05 vzduchové sanační úpravy propočet_rozpočet_" xfId="335"/>
    <cellStyle name="_Ladronka_2_VV-DVD_kontrola_FINAL_SO 05 vzduchové sanační úpravy propočet_Rozpočet_ stavba_koupaliště Luka" xfId="336"/>
    <cellStyle name="_Ladronka_2_VV-DVD_kontrola_FINAL_SO 05 vzduchové sanační úpravy propočet_rozpočet__PS94_strojni zarizeni_NR" xfId="337"/>
    <cellStyle name="_Ladronka_2_VV-DVD_kontrola_FINAL_SO 05 vzduchové sanační úpravy propočet_rozpočet__Rozpočet_ stavba_koupaliště Luka" xfId="338"/>
    <cellStyle name="_Ladronka_2_VV-DVD_kontrola_FINAL_SO 05 vzduchové sanační úpravy propočet_SO 001 Provizorní úpravy ploch pro ZS a DIO" xfId="339"/>
    <cellStyle name="_Ladronka_2_VV-DVD_kontrola_FINAL_SO 05 vzduchové sanační úpravy propočet_SO 100 kom_Soupis prací" xfId="340"/>
    <cellStyle name="_Ladronka_2_VV-DVD_kontrola_FINAL_SO 05 vzduchové sanační úpravy propočet_SO 100 kom_Soupis prací_PS94_strojni zarizeni_NR" xfId="341"/>
    <cellStyle name="_Ladronka_2_VV-DVD_kontrola_FINAL_SO 05 vzduchové sanační úpravy propočet_SO 100 kom_Soupis prací_Rozpočet_ stavba_koupaliště Luka" xfId="342"/>
    <cellStyle name="_Ladronka_2_VV-DVD_kontrola_FINAL_SO 05 vzduchové sanační úpravy propočet_SO 101 provizorní DZ" xfId="343"/>
    <cellStyle name="_Ladronka_2_VV-DVD_kontrola_FINAL_SO 05 vzduchové sanační úpravy propočet_SO 101 provizorní DZ_PS94_strojni zarizeni_NR" xfId="344"/>
    <cellStyle name="_Ladronka_2_VV-DVD_kontrola_FINAL_SO 05 vzduchové sanační úpravy propočet_SO 101 provizorní DZ_Rozpočet_ stavba_koupaliště Luka" xfId="345"/>
    <cellStyle name="_Ladronka_2_VV-DVD_kontrola_FINAL_SO 05 vzduchové sanační úpravy propočet_SO 103 Dopravní opatření" xfId="346"/>
    <cellStyle name="_Ladronka_2_VV-DVD_kontrola_FINAL_SO 05 vzduchové sanační úpravy propočet_SO 104 Opravy vozovek použivaných stavbou" xfId="347"/>
    <cellStyle name="_Ladronka_2_VV-DVD_kontrola_FINAL_SO 05 vzduchové sanační úpravy propočet_SO 200" xfId="348"/>
    <cellStyle name="_Ladronka_2_VV-DVD_kontrola_FINAL_SO 05 vzduchové sanační úpravy propočet_SO 200_PS94_strojni zarizeni_NR" xfId="349"/>
    <cellStyle name="_Ladronka_2_VV-DVD_kontrola_FINAL_SO 05 vzduchové sanační úpravy propočet_SO 200_Rozpočet_ stavba_koupaliště Luka" xfId="350"/>
    <cellStyle name="_Ladronka_2_VV-DVD_kontrola_FINAL_SO 05 vzduchové sanační úpravy propočet_SO 465" xfId="351"/>
    <cellStyle name="_Ladronka_2_VV-DVD_kontrola_FINAL_SO 05 vzduchové sanační úpravy propočet_SO 802 Obnova ploch po ZS" xfId="352"/>
    <cellStyle name="_Ladronka_2_VV-DVD_kontrola_FINAL_SO 05 vzduchové sanační úpravy propočet_Soupis prací_SO400 xls" xfId="353"/>
    <cellStyle name="_Ladronka_2_VV-DVD_kontrola_FINAL_SO 05 vzduchové sanační úpravy propočet_Soupis prací_SO400 xls_PS94_strojni zarizeni_NR" xfId="354"/>
    <cellStyle name="_Ladronka_2_VV-DVD_kontrola_FINAL_SO 05 vzduchové sanační úpravy propočet_Soupis prací_SO400 xls_Rozpočet_ stavba_koupaliště Luka" xfId="355"/>
    <cellStyle name="_MaR" xfId="356"/>
    <cellStyle name="_PERSONAL" xfId="357"/>
    <cellStyle name="_PERSONAL_002_08_4914_002_01_09_17_002Technicka_specifikace_2etapa" xfId="358"/>
    <cellStyle name="_PERSONAL_002_08_4914_002_01_09_17_002Technicka_specifikace_2etapa_6052_Úpravy v terminálu T3_RO_130124" xfId="359"/>
    <cellStyle name="_PERSONAL_002_08_4914_002_01_09_17_002Technicka_specifikace_2etapa_rozpočet_" xfId="360"/>
    <cellStyle name="_PERSONAL_002_08_4914_002_01_09_17_002Technicka_specifikace_2etapa_SO 100 kom_Soupis prací" xfId="361"/>
    <cellStyle name="_PERSONAL_002_08_4914_002_01_09_17_002Technicka_specifikace_2etapa_SO 101 provizorní DZ" xfId="362"/>
    <cellStyle name="_PERSONAL_002_08_4914_002_01_09_17_002Technicka_specifikace_2etapa_SO 200" xfId="363"/>
    <cellStyle name="_PERSONAL_002_08_4914_002_01_09_17_002Technicka_specifikace_2etapa_Soupis prací_SO400 xls" xfId="364"/>
    <cellStyle name="_PERSONAL_09_bur_kanali" xfId="365"/>
    <cellStyle name="_PERSONAL_09_bur_kanali_rozpočet_" xfId="366"/>
    <cellStyle name="_PERSONAL_09_bur_kanali_SO 100 kom_Soupis prací" xfId="367"/>
    <cellStyle name="_PERSONAL_09_bur_kanali_SO 101 provizorní DZ" xfId="368"/>
    <cellStyle name="_PERSONAL_09_bur_kanali_SO 200" xfId="369"/>
    <cellStyle name="_PERSONAL_09_bur_kanali_Soupis prací_SO400 xls" xfId="370"/>
    <cellStyle name="_PERSONAL_09_bur_podlažní_vestavby" xfId="371"/>
    <cellStyle name="_PERSONAL_09_bur_podlažní_vestavby_rozpočet_" xfId="372"/>
    <cellStyle name="_PERSONAL_09_bur_podlažní_vestavby_SO 100 kom_Soupis prací" xfId="373"/>
    <cellStyle name="_PERSONAL_09_bur_podlažní_vestavby_SO 101 provizorní DZ" xfId="374"/>
    <cellStyle name="_PERSONAL_09_bur_podlažní_vestavby_SO 200" xfId="375"/>
    <cellStyle name="_PERSONAL_09_bur_podlažní_vestavby_Soupis prací_SO400 xls" xfId="376"/>
    <cellStyle name="_PERSONAL_09_buri_malby" xfId="377"/>
    <cellStyle name="_PERSONAL_09_buri_malby_rozpočet_" xfId="378"/>
    <cellStyle name="_PERSONAL_09_buri_malby_SO 100 kom_Soupis prací" xfId="379"/>
    <cellStyle name="_PERSONAL_09_buri_malby_SO 101 provizorní DZ" xfId="380"/>
    <cellStyle name="_PERSONAL_09_buri_malby_SO 200" xfId="381"/>
    <cellStyle name="_PERSONAL_09_buri_malby_Soupis prací_SO400 xls" xfId="382"/>
    <cellStyle name="_PERSONAL_09_buri_regaly" xfId="383"/>
    <cellStyle name="_PERSONAL_09_buri_regaly_rozpočet_" xfId="384"/>
    <cellStyle name="_PERSONAL_09_buri_regaly_SO 100 kom_Soupis prací" xfId="385"/>
    <cellStyle name="_PERSONAL_09_buri_regaly_SO 101 provizorní DZ" xfId="386"/>
    <cellStyle name="_PERSONAL_09_buri_regaly_SO 200" xfId="387"/>
    <cellStyle name="_PERSONAL_09_buri_regaly_Soupis prací_SO400 xls" xfId="388"/>
    <cellStyle name="_PERSONAL_09-13-zbytek" xfId="389"/>
    <cellStyle name="_PERSONAL_09-13-zbytek_6052_Úpravy v terminálu T3_RO_130124" xfId="390"/>
    <cellStyle name="_PERSONAL_09-13-zbytek_rozpočet_" xfId="391"/>
    <cellStyle name="_PERSONAL_09-13-zbytek_SO 100 kom_Soupis prací" xfId="392"/>
    <cellStyle name="_PERSONAL_09-13-zbytek_SO 101 provizorní DZ" xfId="393"/>
    <cellStyle name="_PERSONAL_09-13-zbytek_SO 200" xfId="394"/>
    <cellStyle name="_PERSONAL_09-13-zbytek_Soupis prací_SO400 xls" xfId="395"/>
    <cellStyle name="_PERSONAL_09-17" xfId="396"/>
    <cellStyle name="_PERSONAL_09-17_6052_Úpravy v terminálu T3_RO_130124" xfId="397"/>
    <cellStyle name="_PERSONAL_09-17_rozpočet_" xfId="398"/>
    <cellStyle name="_PERSONAL_09-17_SO 100 kom_Soupis prací" xfId="399"/>
    <cellStyle name="_PERSONAL_09-17_SO 101 provizorní DZ" xfId="400"/>
    <cellStyle name="_PERSONAL_09-17_SO 200" xfId="401"/>
    <cellStyle name="_PERSONAL_09-17_Soupis prací_SO400 xls" xfId="402"/>
    <cellStyle name="_PERSONAL_09-20" xfId="403"/>
    <cellStyle name="_PERSONAL_09-20_rozpočet_" xfId="404"/>
    <cellStyle name="_PERSONAL_09-20_SO 100 kom_Soupis prací" xfId="405"/>
    <cellStyle name="_PERSONAL_09-20_SO 101 provizorní DZ" xfId="406"/>
    <cellStyle name="_PERSONAL_09-20_SO 200" xfId="407"/>
    <cellStyle name="_PERSONAL_09-20_Soupis prací_SO400 xls" xfId="408"/>
    <cellStyle name="_PERSONAL_1" xfId="409"/>
    <cellStyle name="_PERSONAL_1_002_08_4914_002_01_09_17_002Technicka_specifikace_2etapa" xfId="410"/>
    <cellStyle name="_PERSONAL_1_002_08_4914_002_01_09_17_002Technicka_specifikace_2etapa_6052_Úpravy v terminálu T3_RO_130124" xfId="411"/>
    <cellStyle name="_PERSONAL_1_002_08_4914_002_01_09_17_002Technicka_specifikace_2etapa_rozpočet_" xfId="412"/>
    <cellStyle name="_PERSONAL_1_002_08_4914_002_01_09_17_002Technicka_specifikace_2etapa_SO 100 kom_Soupis prací" xfId="413"/>
    <cellStyle name="_PERSONAL_1_002_08_4914_002_01_09_17_002Technicka_specifikace_2etapa_SO 101 provizorní DZ" xfId="414"/>
    <cellStyle name="_PERSONAL_1_002_08_4914_002_01_09_17_002Technicka_specifikace_2etapa_SO 200" xfId="415"/>
    <cellStyle name="_PERSONAL_1_002_08_4914_002_01_09_17_002Technicka_specifikace_2etapa_Soupis prací_SO400 xls" xfId="416"/>
    <cellStyle name="_PERSONAL_1_09_bur_kanali" xfId="417"/>
    <cellStyle name="_PERSONAL_1_09_bur_kanali_rozpočet_" xfId="418"/>
    <cellStyle name="_PERSONAL_1_09_bur_kanali_SO 100 kom_Soupis prací" xfId="419"/>
    <cellStyle name="_PERSONAL_1_09_bur_kanali_SO 101 provizorní DZ" xfId="420"/>
    <cellStyle name="_PERSONAL_1_09_bur_kanali_SO 200" xfId="421"/>
    <cellStyle name="_PERSONAL_1_09_bur_kanali_Soupis prací_SO400 xls" xfId="422"/>
    <cellStyle name="_PERSONAL_1_09_bur_podlažní_vestavby" xfId="423"/>
    <cellStyle name="_PERSONAL_1_09_bur_podlažní_vestavby_rozpočet_" xfId="424"/>
    <cellStyle name="_PERSONAL_1_09_bur_podlažní_vestavby_SO 100 kom_Soupis prací" xfId="425"/>
    <cellStyle name="_PERSONAL_1_09_bur_podlažní_vestavby_SO 101 provizorní DZ" xfId="426"/>
    <cellStyle name="_PERSONAL_1_09_bur_podlažní_vestavby_SO 200" xfId="427"/>
    <cellStyle name="_PERSONAL_1_09_bur_podlažní_vestavby_Soupis prací_SO400 xls" xfId="428"/>
    <cellStyle name="_PERSONAL_1_09_buri_malby" xfId="429"/>
    <cellStyle name="_PERSONAL_1_09_buri_malby_rozpočet_" xfId="430"/>
    <cellStyle name="_PERSONAL_1_09_buri_malby_SO 100 kom_Soupis prací" xfId="431"/>
    <cellStyle name="_PERSONAL_1_09_buri_malby_SO 101 provizorní DZ" xfId="432"/>
    <cellStyle name="_PERSONAL_1_09_buri_malby_SO 200" xfId="433"/>
    <cellStyle name="_PERSONAL_1_09_buri_malby_Soupis prací_SO400 xls" xfId="434"/>
    <cellStyle name="_PERSONAL_1_09_buri_regaly" xfId="435"/>
    <cellStyle name="_PERSONAL_1_09_buri_regaly_rozpočet_" xfId="436"/>
    <cellStyle name="_PERSONAL_1_09_buri_regaly_SO 100 kom_Soupis prací" xfId="437"/>
    <cellStyle name="_PERSONAL_1_09_buri_regaly_SO 101 provizorní DZ" xfId="438"/>
    <cellStyle name="_PERSONAL_1_09_buri_regaly_SO 200" xfId="439"/>
    <cellStyle name="_PERSONAL_1_09_buri_regaly_Soupis prací_SO400 xls" xfId="440"/>
    <cellStyle name="_PERSONAL_1_09-13-zbytek" xfId="441"/>
    <cellStyle name="_PERSONAL_1_09-13-zbytek_6052_Úpravy v terminálu T3_RO_130124" xfId="442"/>
    <cellStyle name="_PERSONAL_1_09-13-zbytek_rozpočet_" xfId="443"/>
    <cellStyle name="_PERSONAL_1_09-13-zbytek_SO 100 kom_Soupis prací" xfId="444"/>
    <cellStyle name="_PERSONAL_1_09-13-zbytek_SO 101 provizorní DZ" xfId="445"/>
    <cellStyle name="_PERSONAL_1_09-13-zbytek_SO 200" xfId="446"/>
    <cellStyle name="_PERSONAL_1_09-13-zbytek_Soupis prací_SO400 xls" xfId="447"/>
    <cellStyle name="_PERSONAL_1_09-17" xfId="448"/>
    <cellStyle name="_PERSONAL_1_09-17_6052_Úpravy v terminálu T3_RO_130124" xfId="449"/>
    <cellStyle name="_PERSONAL_1_09-17_rozpočet_" xfId="450"/>
    <cellStyle name="_PERSONAL_1_09-17_SO 100 kom_Soupis prací" xfId="451"/>
    <cellStyle name="_PERSONAL_1_09-17_SO 101 provizorní DZ" xfId="452"/>
    <cellStyle name="_PERSONAL_1_09-17_SO 200" xfId="453"/>
    <cellStyle name="_PERSONAL_1_09-17_Soupis prací_SO400 xls" xfId="454"/>
    <cellStyle name="_PERSONAL_1_09-20" xfId="455"/>
    <cellStyle name="_PERSONAL_1_09-20_rozpočet_" xfId="456"/>
    <cellStyle name="_PERSONAL_1_09-20_SO 100 kom_Soupis prací" xfId="457"/>
    <cellStyle name="_PERSONAL_1_09-20_SO 101 provizorní DZ" xfId="458"/>
    <cellStyle name="_PERSONAL_1_09-20_SO 200" xfId="459"/>
    <cellStyle name="_PERSONAL_1_09-20_Soupis prací_SO400 xls" xfId="460"/>
    <cellStyle name="_PERSONAL_1_Rekapitulace SmCB" xfId="461"/>
    <cellStyle name="_PERSONAL_1_rozpočet_" xfId="462"/>
    <cellStyle name="_PERSONAL_1_SO 000 Pozadavky investora" xfId="463"/>
    <cellStyle name="_PERSONAL_1_SO 000-002" xfId="464"/>
    <cellStyle name="_PERSONAL_1_SO 05 interiér propočet" xfId="465"/>
    <cellStyle name="_PERSONAL_1_SO 05 interiér propočet_6052_Úpravy v terminálu T3_RO_130124" xfId="466"/>
    <cellStyle name="_PERSONAL_1_SO 05 interiér propočet_rozpočet_" xfId="467"/>
    <cellStyle name="_PERSONAL_1_SO 05 interiér propočet_SO 100 kom_Soupis prací" xfId="468"/>
    <cellStyle name="_PERSONAL_1_SO 05 interiér propočet_SO 101 provizorní DZ" xfId="469"/>
    <cellStyle name="_PERSONAL_1_SO 05 interiér propočet_SO 200" xfId="470"/>
    <cellStyle name="_PERSONAL_1_SO 05 interiér propočet_Soupis prací_SO400 xls" xfId="471"/>
    <cellStyle name="_PERSONAL_1_SO 05 střecha propočet" xfId="472"/>
    <cellStyle name="_PERSONAL_1_SO 05 střecha propočet_6052_Úpravy v terminálu T3_RO_130124" xfId="473"/>
    <cellStyle name="_PERSONAL_1_SO 05 střecha propočet_rozpočet_" xfId="474"/>
    <cellStyle name="_PERSONAL_1_SO 05 střecha propočet_SO 100 kom_Soupis prací" xfId="475"/>
    <cellStyle name="_PERSONAL_1_SO 05 střecha propočet_SO 101 provizorní DZ" xfId="476"/>
    <cellStyle name="_PERSONAL_1_SO 05 střecha propočet_SO 200" xfId="477"/>
    <cellStyle name="_PERSONAL_1_SO 05 střecha propočet_Soupis prací_SO400 xls" xfId="478"/>
    <cellStyle name="_PERSONAL_1_SO 05 vzduchové sanační úpravy propočet" xfId="479"/>
    <cellStyle name="_PERSONAL_1_SO 05 vzduchové sanační úpravy propočet_6052_Úpravy v terminálu T3_RO_130124" xfId="480"/>
    <cellStyle name="_PERSONAL_1_SO 05 vzduchové sanační úpravy propočet_rozpočet_" xfId="481"/>
    <cellStyle name="_PERSONAL_1_SO 05 vzduchové sanační úpravy propočet_SO 100 kom_Soupis prací" xfId="482"/>
    <cellStyle name="_PERSONAL_1_SO 05 vzduchové sanační úpravy propočet_SO 101 provizorní DZ" xfId="483"/>
    <cellStyle name="_PERSONAL_1_SO 05 vzduchové sanační úpravy propočet_SO 200" xfId="484"/>
    <cellStyle name="_PERSONAL_1_SO 05 vzduchové sanační úpravy propočet_Soupis prací_SO400 xls" xfId="485"/>
    <cellStyle name="_PERSONAL_1_SO 100 kom_Soupis prací" xfId="486"/>
    <cellStyle name="_PERSONAL_1_SO 100-199" xfId="487"/>
    <cellStyle name="_PERSONAL_1_SO 101 provizorní DZ" xfId="488"/>
    <cellStyle name="_PERSONAL_1_SO 20_stavba" xfId="489"/>
    <cellStyle name="_PERSONAL_1_SO 200" xfId="490"/>
    <cellStyle name="_PERSONAL_1_SO 200-220" xfId="491"/>
    <cellStyle name="_PERSONAL_1_SO 260-270" xfId="492"/>
    <cellStyle name="_PERSONAL_1_SO 300-330" xfId="493"/>
    <cellStyle name="_PERSONAL_1_SO 350-365" xfId="494"/>
    <cellStyle name="_PERSONAL_1_SO 370" xfId="495"/>
    <cellStyle name="_PERSONAL_1_SO 440-449" xfId="496"/>
    <cellStyle name="_PERSONAL_1_SO 460-469" xfId="497"/>
    <cellStyle name="_PERSONAL_1_SO 520-536" xfId="498"/>
    <cellStyle name="_PERSONAL_1_SO 800-809" xfId="499"/>
    <cellStyle name="_PERSONAL_1_Soupis prací_SO400 xls" xfId="500"/>
    <cellStyle name="_PERSONAL_Rekapitulace SmCB" xfId="501"/>
    <cellStyle name="_PERSONAL_rozpočet_" xfId="502"/>
    <cellStyle name="_PERSONAL_SO 000 Pozadavky investora" xfId="503"/>
    <cellStyle name="_PERSONAL_SO 000-002" xfId="504"/>
    <cellStyle name="_PERSONAL_SO 05 interiér propočet" xfId="505"/>
    <cellStyle name="_PERSONAL_SO 05 interiér propočet_6052_Úpravy v terminálu T3_RO_130124" xfId="506"/>
    <cellStyle name="_PERSONAL_SO 05 interiér propočet_rozpočet_" xfId="507"/>
    <cellStyle name="_PERSONAL_SO 05 interiér propočet_SO 100 kom_Soupis prací" xfId="508"/>
    <cellStyle name="_PERSONAL_SO 05 interiér propočet_SO 101 provizorní DZ" xfId="509"/>
    <cellStyle name="_PERSONAL_SO 05 interiér propočet_SO 200" xfId="510"/>
    <cellStyle name="_PERSONAL_SO 05 interiér propočet_Soupis prací_SO400 xls" xfId="511"/>
    <cellStyle name="_PERSONAL_SO 05 střecha propočet" xfId="512"/>
    <cellStyle name="_PERSONAL_SO 05 střecha propočet_6052_Úpravy v terminálu T3_RO_130124" xfId="513"/>
    <cellStyle name="_PERSONAL_SO 05 střecha propočet_rozpočet_" xfId="514"/>
    <cellStyle name="_PERSONAL_SO 05 střecha propočet_SO 100 kom_Soupis prací" xfId="515"/>
    <cellStyle name="_PERSONAL_SO 05 střecha propočet_SO 101 provizorní DZ" xfId="516"/>
    <cellStyle name="_PERSONAL_SO 05 střecha propočet_SO 200" xfId="517"/>
    <cellStyle name="_PERSONAL_SO 05 střecha propočet_Soupis prací_SO400 xls" xfId="518"/>
    <cellStyle name="_PERSONAL_SO 05 vzduchové sanační úpravy propočet" xfId="519"/>
    <cellStyle name="_PERSONAL_SO 05 vzduchové sanační úpravy propočet_6052_Úpravy v terminálu T3_RO_130124" xfId="520"/>
    <cellStyle name="_PERSONAL_SO 05 vzduchové sanační úpravy propočet_rozpočet_" xfId="521"/>
    <cellStyle name="_PERSONAL_SO 05 vzduchové sanační úpravy propočet_SO 100 kom_Soupis prací" xfId="522"/>
    <cellStyle name="_PERSONAL_SO 05 vzduchové sanační úpravy propočet_SO 101 provizorní DZ" xfId="523"/>
    <cellStyle name="_PERSONAL_SO 05 vzduchové sanační úpravy propočet_SO 200" xfId="524"/>
    <cellStyle name="_PERSONAL_SO 05 vzduchové sanační úpravy propočet_Soupis prací_SO400 xls" xfId="525"/>
    <cellStyle name="_PERSONAL_SO 100 kom_Soupis prací" xfId="526"/>
    <cellStyle name="_PERSONAL_SO 100-199" xfId="527"/>
    <cellStyle name="_PERSONAL_SO 101 provizorní DZ" xfId="528"/>
    <cellStyle name="_PERSONAL_SO 20_stavba" xfId="529"/>
    <cellStyle name="_PERSONAL_SO 200" xfId="530"/>
    <cellStyle name="_PERSONAL_SO 200-220" xfId="531"/>
    <cellStyle name="_PERSONAL_SO 260-270" xfId="532"/>
    <cellStyle name="_PERSONAL_SO 300-330" xfId="533"/>
    <cellStyle name="_PERSONAL_SO 350-365" xfId="534"/>
    <cellStyle name="_PERSONAL_SO 370" xfId="535"/>
    <cellStyle name="_PERSONAL_SO 440-449" xfId="536"/>
    <cellStyle name="_PERSONAL_SO 460-469" xfId="537"/>
    <cellStyle name="_PERSONAL_SO 520-536" xfId="538"/>
    <cellStyle name="_PERSONAL_SO 800-809" xfId="539"/>
    <cellStyle name="_PERSONAL_Soupis prací_SO400 xls" xfId="540"/>
    <cellStyle name="_Q-Sadovky-výkaz-2003-07-01" xfId="541"/>
    <cellStyle name="_Q-Sadovky-výkaz-2003-07-01_002_08_4914_002_01_09_17_002Technicka_specifikace_2etapa" xfId="542"/>
    <cellStyle name="_Q-Sadovky-výkaz-2003-07-01_002_08_4914_002_01_09_17_002Technicka_specifikace_2etapa_6052_Úpravy v terminálu T3_RO_130124" xfId="543"/>
    <cellStyle name="_Q-Sadovky-výkaz-2003-07-01_002_08_4914_002_01_09_17_002Technicka_specifikace_2etapa_rozpočet_" xfId="544"/>
    <cellStyle name="_Q-Sadovky-výkaz-2003-07-01_002_08_4914_002_01_09_17_002Technicka_specifikace_2etapa_SO 100 kom_Soupis prací" xfId="545"/>
    <cellStyle name="_Q-Sadovky-výkaz-2003-07-01_002_08_4914_002_01_09_17_002Technicka_specifikace_2etapa_SO 101 provizorní DZ" xfId="546"/>
    <cellStyle name="_Q-Sadovky-výkaz-2003-07-01_002_08_4914_002_01_09_17_002Technicka_specifikace_2etapa_SO 200" xfId="547"/>
    <cellStyle name="_Q-Sadovky-výkaz-2003-07-01_002_08_4914_002_01_09_17_002Technicka_specifikace_2etapa_Soupis prací_SO400 xls" xfId="548"/>
    <cellStyle name="_Q-Sadovky-výkaz-2003-07-01_09-13-zbytek" xfId="549"/>
    <cellStyle name="_Q-Sadovky-výkaz-2003-07-01_09-13-zbytek_6052_Úpravy v terminálu T3_RO_130124" xfId="550"/>
    <cellStyle name="_Q-Sadovky-výkaz-2003-07-01_09-13-zbytek_rozpočet_" xfId="551"/>
    <cellStyle name="_Q-Sadovky-výkaz-2003-07-01_09-13-zbytek_SO 100 kom_Soupis prací" xfId="552"/>
    <cellStyle name="_Q-Sadovky-výkaz-2003-07-01_09-13-zbytek_SO 101 provizorní DZ" xfId="553"/>
    <cellStyle name="_Q-Sadovky-výkaz-2003-07-01_09-13-zbytek_SO 200" xfId="554"/>
    <cellStyle name="_Q-Sadovky-výkaz-2003-07-01_09-13-zbytek_Soupis prací_SO400 xls" xfId="555"/>
    <cellStyle name="_Q-Sadovky-výkaz-2003-07-01_09-17" xfId="556"/>
    <cellStyle name="_Q-Sadovky-výkaz-2003-07-01_09-17_6052_Úpravy v terminálu T3_RO_130124" xfId="557"/>
    <cellStyle name="_Q-Sadovky-výkaz-2003-07-01_09-17_rozpočet_" xfId="558"/>
    <cellStyle name="_Q-Sadovky-výkaz-2003-07-01_09-17_SO 100 kom_Soupis prací" xfId="559"/>
    <cellStyle name="_Q-Sadovky-výkaz-2003-07-01_09-17_SO 101 provizorní DZ" xfId="560"/>
    <cellStyle name="_Q-Sadovky-výkaz-2003-07-01_09-17_SO 200" xfId="561"/>
    <cellStyle name="_Q-Sadovky-výkaz-2003-07-01_09-17_Soupis prací_SO400 xls" xfId="562"/>
    <cellStyle name="_Q-Sadovky-výkaz-2003-07-01_1" xfId="563"/>
    <cellStyle name="_Q-Sadovky-výkaz-2003-07-01_1_002_08_4914_002_01_09_17_002Technicka_specifikace_2etapa" xfId="564"/>
    <cellStyle name="_Q-Sadovky-výkaz-2003-07-01_1_002_08_4914_002_01_09_17_002Technicka_specifikace_2etapa 2" xfId="565"/>
    <cellStyle name="_Q-Sadovky-výkaz-2003-07-01_1_002_08_4914_002_01_09_17_002Technicka_specifikace_2etapa_6052_Úpravy v terminálu T3_RO_130124" xfId="566"/>
    <cellStyle name="_Q-Sadovky-výkaz-2003-07-01_1_002_08_4914_002_01_09_17_002Technicka_specifikace_2etapa_rozpočet_" xfId="567"/>
    <cellStyle name="_Q-Sadovky-výkaz-2003-07-01_1_002_08_4914_002_01_09_17_002Technicka_specifikace_2etapa_SO 100 kom_Soupis prací" xfId="568"/>
    <cellStyle name="_Q-Sadovky-výkaz-2003-07-01_1_002_08_4914_002_01_09_17_002Technicka_specifikace_2etapa_SO 101 provizorní DZ" xfId="569"/>
    <cellStyle name="_Q-Sadovky-výkaz-2003-07-01_1_002_08_4914_002_01_09_17_002Technicka_specifikace_2etapa_SO 200" xfId="570"/>
    <cellStyle name="_Q-Sadovky-výkaz-2003-07-01_1_002_08_4914_002_01_09_17_002Technicka_specifikace_2etapa_Soupis prací_SO400 xls" xfId="571"/>
    <cellStyle name="_Q-Sadovky-výkaz-2003-07-01_1_09_bur_kanali" xfId="572"/>
    <cellStyle name="_Q-Sadovky-výkaz-2003-07-01_1_09_bur_kanali_rozpočet_" xfId="573"/>
    <cellStyle name="_Q-Sadovky-výkaz-2003-07-01_1_09_bur_kanali_SO 100 kom_Soupis prací" xfId="574"/>
    <cellStyle name="_Q-Sadovky-výkaz-2003-07-01_1_09_bur_kanali_SO 101 provizorní DZ" xfId="575"/>
    <cellStyle name="_Q-Sadovky-výkaz-2003-07-01_1_09_bur_kanali_SO 200" xfId="576"/>
    <cellStyle name="_Q-Sadovky-výkaz-2003-07-01_1_09_bur_kanali_Soupis prací_SO400 xls" xfId="577"/>
    <cellStyle name="_Q-Sadovky-výkaz-2003-07-01_1_09_bur_podlažní_vestavby" xfId="578"/>
    <cellStyle name="_Q-Sadovky-výkaz-2003-07-01_1_09_bur_podlažní_vestavby_rozpočet_" xfId="579"/>
    <cellStyle name="_Q-Sadovky-výkaz-2003-07-01_1_09_bur_podlažní_vestavby_SO 100 kom_Soupis prací" xfId="580"/>
    <cellStyle name="_Q-Sadovky-výkaz-2003-07-01_1_09_bur_podlažní_vestavby_SO 101 provizorní DZ" xfId="581"/>
    <cellStyle name="_Q-Sadovky-výkaz-2003-07-01_1_09_bur_podlažní_vestavby_SO 200" xfId="582"/>
    <cellStyle name="_Q-Sadovky-výkaz-2003-07-01_1_09_bur_podlažní_vestavby_Soupis prací_SO400 xls" xfId="583"/>
    <cellStyle name="_Q-Sadovky-výkaz-2003-07-01_1_09_buri_malby" xfId="584"/>
    <cellStyle name="_Q-Sadovky-výkaz-2003-07-01_1_09_buri_malby_rozpočet_" xfId="585"/>
    <cellStyle name="_Q-Sadovky-výkaz-2003-07-01_1_09_buri_malby_SO 100 kom_Soupis prací" xfId="586"/>
    <cellStyle name="_Q-Sadovky-výkaz-2003-07-01_1_09_buri_malby_SO 101 provizorní DZ" xfId="587"/>
    <cellStyle name="_Q-Sadovky-výkaz-2003-07-01_1_09_buri_malby_SO 200" xfId="588"/>
    <cellStyle name="_Q-Sadovky-výkaz-2003-07-01_1_09_buri_malby_Soupis prací_SO400 xls" xfId="589"/>
    <cellStyle name="_Q-Sadovky-výkaz-2003-07-01_1_09_buri_regaly" xfId="590"/>
    <cellStyle name="_Q-Sadovky-výkaz-2003-07-01_1_09_buri_regaly_rozpočet_" xfId="591"/>
    <cellStyle name="_Q-Sadovky-výkaz-2003-07-01_1_09_buri_regaly_SO 100 kom_Soupis prací" xfId="592"/>
    <cellStyle name="_Q-Sadovky-výkaz-2003-07-01_1_09_buri_regaly_SO 101 provizorní DZ" xfId="593"/>
    <cellStyle name="_Q-Sadovky-výkaz-2003-07-01_1_09_buri_regaly_SO 200" xfId="594"/>
    <cellStyle name="_Q-Sadovky-výkaz-2003-07-01_1_09_buri_regaly_Soupis prací_SO400 xls" xfId="595"/>
    <cellStyle name="_Q-Sadovky-výkaz-2003-07-01_1_09-13-zbytek" xfId="596"/>
    <cellStyle name="_Q-Sadovky-výkaz-2003-07-01_1_09-13-zbytek 2" xfId="597"/>
    <cellStyle name="_Q-Sadovky-výkaz-2003-07-01_1_09-13-zbytek_6052_Úpravy v terminálu T3_RO_130124" xfId="598"/>
    <cellStyle name="_Q-Sadovky-výkaz-2003-07-01_1_09-13-zbytek_rozpočet_" xfId="599"/>
    <cellStyle name="_Q-Sadovky-výkaz-2003-07-01_1_09-13-zbytek_SO 100 kom_Soupis prací" xfId="600"/>
    <cellStyle name="_Q-Sadovky-výkaz-2003-07-01_1_09-13-zbytek_SO 101 provizorní DZ" xfId="601"/>
    <cellStyle name="_Q-Sadovky-výkaz-2003-07-01_1_09-13-zbytek_SO 200" xfId="602"/>
    <cellStyle name="_Q-Sadovky-výkaz-2003-07-01_1_09-13-zbytek_Soupis prací_SO400 xls" xfId="603"/>
    <cellStyle name="_Q-Sadovky-výkaz-2003-07-01_1_09-17" xfId="604"/>
    <cellStyle name="_Q-Sadovky-výkaz-2003-07-01_1_09-17 2" xfId="605"/>
    <cellStyle name="_Q-Sadovky-výkaz-2003-07-01_1_09-17_6052_Úpravy v terminálu T3_RO_130124" xfId="606"/>
    <cellStyle name="_Q-Sadovky-výkaz-2003-07-01_1_09-17_rozpočet_" xfId="607"/>
    <cellStyle name="_Q-Sadovky-výkaz-2003-07-01_1_09-17_SO 100 kom_Soupis prací" xfId="608"/>
    <cellStyle name="_Q-Sadovky-výkaz-2003-07-01_1_09-17_SO 101 provizorní DZ" xfId="609"/>
    <cellStyle name="_Q-Sadovky-výkaz-2003-07-01_1_09-17_SO 200" xfId="610"/>
    <cellStyle name="_Q-Sadovky-výkaz-2003-07-01_1_09-17_Soupis prací_SO400 xls" xfId="611"/>
    <cellStyle name="_Q-Sadovky-výkaz-2003-07-01_1_09-20" xfId="612"/>
    <cellStyle name="_Q-Sadovky-výkaz-2003-07-01_1_09-20_rozpočet_" xfId="613"/>
    <cellStyle name="_Q-Sadovky-výkaz-2003-07-01_1_09-20_SO 100 kom_Soupis prací" xfId="614"/>
    <cellStyle name="_Q-Sadovky-výkaz-2003-07-01_1_09-20_SO 101 provizorní DZ" xfId="615"/>
    <cellStyle name="_Q-Sadovky-výkaz-2003-07-01_1_09-20_SO 200" xfId="616"/>
    <cellStyle name="_Q-Sadovky-výkaz-2003-07-01_1_09-20_Soupis prací_SO400 xls" xfId="617"/>
    <cellStyle name="_Q-Sadovky-výkaz-2003-07-01_1_Rekapitulace SmCB" xfId="618"/>
    <cellStyle name="_Q-Sadovky-výkaz-2003-07-01_1_rozpočet_" xfId="619"/>
    <cellStyle name="_Q-Sadovky-výkaz-2003-07-01_1_SO 000 Pozadavky investora" xfId="620"/>
    <cellStyle name="_Q-Sadovky-výkaz-2003-07-01_1_SO 000-002" xfId="621"/>
    <cellStyle name="_Q-Sadovky-výkaz-2003-07-01_1_SO 05 interiér propočet" xfId="622"/>
    <cellStyle name="_Q-Sadovky-výkaz-2003-07-01_1_SO 05 interiér propočet 2" xfId="623"/>
    <cellStyle name="_Q-Sadovky-výkaz-2003-07-01_1_SO 05 interiér propočet_6052_Úpravy v terminálu T3_RO_130124" xfId="624"/>
    <cellStyle name="_Q-Sadovky-výkaz-2003-07-01_1_SO 05 interiér propočet_rozpočet_" xfId="625"/>
    <cellStyle name="_Q-Sadovky-výkaz-2003-07-01_1_SO 05 interiér propočet_SO 100 kom_Soupis prací" xfId="626"/>
    <cellStyle name="_Q-Sadovky-výkaz-2003-07-01_1_SO 05 interiér propočet_SO 101 provizorní DZ" xfId="627"/>
    <cellStyle name="_Q-Sadovky-výkaz-2003-07-01_1_SO 05 interiér propočet_SO 200" xfId="628"/>
    <cellStyle name="_Q-Sadovky-výkaz-2003-07-01_1_SO 05 interiér propočet_Soupis prací_SO400 xls" xfId="629"/>
    <cellStyle name="_Q-Sadovky-výkaz-2003-07-01_1_SO 05 střecha propočet" xfId="630"/>
    <cellStyle name="_Q-Sadovky-výkaz-2003-07-01_1_SO 05 střecha propočet 2" xfId="631"/>
    <cellStyle name="_Q-Sadovky-výkaz-2003-07-01_1_SO 05 střecha propočet_6052_Úpravy v terminálu T3_RO_130124" xfId="632"/>
    <cellStyle name="_Q-Sadovky-výkaz-2003-07-01_1_SO 05 střecha propočet_rozpočet_" xfId="633"/>
    <cellStyle name="_Q-Sadovky-výkaz-2003-07-01_1_SO 05 střecha propočet_SO 100 kom_Soupis prací" xfId="634"/>
    <cellStyle name="_Q-Sadovky-výkaz-2003-07-01_1_SO 05 střecha propočet_SO 101 provizorní DZ" xfId="635"/>
    <cellStyle name="_Q-Sadovky-výkaz-2003-07-01_1_SO 05 střecha propočet_SO 200" xfId="636"/>
    <cellStyle name="_Q-Sadovky-výkaz-2003-07-01_1_SO 05 střecha propočet_Soupis prací_SO400 xls" xfId="637"/>
    <cellStyle name="_Q-Sadovky-výkaz-2003-07-01_1_SO 05 vzduchové sanační úpravy propočet" xfId="638"/>
    <cellStyle name="_Q-Sadovky-výkaz-2003-07-01_1_SO 05 vzduchové sanační úpravy propočet 2" xfId="639"/>
    <cellStyle name="_Q-Sadovky-výkaz-2003-07-01_1_SO 05 vzduchové sanační úpravy propočet_6052_Úpravy v terminálu T3_RO_130124" xfId="640"/>
    <cellStyle name="_Q-Sadovky-výkaz-2003-07-01_1_SO 05 vzduchové sanační úpravy propočet_rozpočet_" xfId="641"/>
    <cellStyle name="_Q-Sadovky-výkaz-2003-07-01_1_SO 05 vzduchové sanační úpravy propočet_SO 100 kom_Soupis prací" xfId="642"/>
    <cellStyle name="_Q-Sadovky-výkaz-2003-07-01_1_SO 05 vzduchové sanační úpravy propočet_SO 101 provizorní DZ" xfId="643"/>
    <cellStyle name="_Q-Sadovky-výkaz-2003-07-01_1_SO 05 vzduchové sanační úpravy propočet_SO 200" xfId="644"/>
    <cellStyle name="_Q-Sadovky-výkaz-2003-07-01_1_SO 05 vzduchové sanační úpravy propočet_Soupis prací_SO400 xls" xfId="645"/>
    <cellStyle name="_Q-Sadovky-výkaz-2003-07-01_1_SO 100 kom_Soupis prací" xfId="646"/>
    <cellStyle name="_Q-Sadovky-výkaz-2003-07-01_1_SO 100-199" xfId="647"/>
    <cellStyle name="_Q-Sadovky-výkaz-2003-07-01_1_SO 101 provizorní DZ" xfId="648"/>
    <cellStyle name="_Q-Sadovky-výkaz-2003-07-01_1_SO 20_stavba" xfId="649"/>
    <cellStyle name="_Q-Sadovky-výkaz-2003-07-01_1_SO 200" xfId="650"/>
    <cellStyle name="_Q-Sadovky-výkaz-2003-07-01_1_SO 200-220" xfId="651"/>
    <cellStyle name="_Q-Sadovky-výkaz-2003-07-01_1_SO 260-270" xfId="652"/>
    <cellStyle name="_Q-Sadovky-výkaz-2003-07-01_1_SO 300-330" xfId="653"/>
    <cellStyle name="_Q-Sadovky-výkaz-2003-07-01_1_SO 350-365" xfId="654"/>
    <cellStyle name="_Q-Sadovky-výkaz-2003-07-01_1_SO 370" xfId="655"/>
    <cellStyle name="_Q-Sadovky-výkaz-2003-07-01_1_SO 440-449" xfId="656"/>
    <cellStyle name="_Q-Sadovky-výkaz-2003-07-01_1_SO 460-469" xfId="657"/>
    <cellStyle name="_Q-Sadovky-výkaz-2003-07-01_1_SO 520-536" xfId="658"/>
    <cellStyle name="_Q-Sadovky-výkaz-2003-07-01_1_SO 800-809" xfId="659"/>
    <cellStyle name="_Q-Sadovky-výkaz-2003-07-01_1_Soupis prací_SO400 xls" xfId="660"/>
    <cellStyle name="_Q-Sadovky-výkaz-2003-07-01_2" xfId="661"/>
    <cellStyle name="_Q-Sadovky-výkaz-2003-07-01_2_002_08_4914_002_01_09_17_002Technicka_specifikace_2etapa" xfId="662"/>
    <cellStyle name="_Q-Sadovky-výkaz-2003-07-01_2_002_08_4914_002_01_09_17_002Technicka_specifikace_2etapa 2" xfId="663"/>
    <cellStyle name="_Q-Sadovky-výkaz-2003-07-01_2_002_08_4914_002_01_09_17_002Technicka_specifikace_2etapa_5724_DVZ_SO_10-02_oceneny_VV" xfId="664"/>
    <cellStyle name="_Q-Sadovky-výkaz-2003-07-01_2_002_08_4914_002_01_09_17_002Technicka_specifikace_2etapa_5724_DVZ_SO_10-03_oceneny_VV (2)" xfId="665"/>
    <cellStyle name="_Q-Sadovky-výkaz-2003-07-01_2_002_08_4914_002_01_09_17_002Technicka_specifikace_2etapa_5806_Mustek_Ražby_RO" xfId="666"/>
    <cellStyle name="_Q-Sadovky-výkaz-2003-07-01_2_002_08_4914_002_01_09_17_002Technicka_specifikace_2etapa_6052_Úpravy v terminálu T3_RO_130124" xfId="667"/>
    <cellStyle name="_Q-Sadovky-výkaz-2003-07-01_2_002_08_4914_002_01_09_17_002Technicka_specifikace_2etapa_PS94_strojni zarizeni_NR" xfId="668"/>
    <cellStyle name="_Q-Sadovky-výkaz-2003-07-01_2_002_08_4914_002_01_09_17_002Technicka_specifikace_2etapa_rozpočet_" xfId="669"/>
    <cellStyle name="_Q-Sadovky-výkaz-2003-07-01_2_002_08_4914_002_01_09_17_002Technicka_specifikace_2etapa_Rozpočet_ stavba_koupaliště Luka" xfId="670"/>
    <cellStyle name="_Q-Sadovky-výkaz-2003-07-01_2_002_08_4914_002_01_09_17_002Technicka_specifikace_2etapa_rozpočet__PS94_strojni zarizeni_NR" xfId="671"/>
    <cellStyle name="_Q-Sadovky-výkaz-2003-07-01_2_002_08_4914_002_01_09_17_002Technicka_specifikace_2etapa_rozpočet__Rozpočet_ stavba_koupaliště Luka" xfId="672"/>
    <cellStyle name="_Q-Sadovky-výkaz-2003-07-01_2_002_08_4914_002_01_09_17_002Technicka_specifikace_2etapa_SO 100 kom_Soupis prací" xfId="673"/>
    <cellStyle name="_Q-Sadovky-výkaz-2003-07-01_2_002_08_4914_002_01_09_17_002Technicka_specifikace_2etapa_SO 100 kom_Soupis prací_PS94_strojni zarizeni_NR" xfId="674"/>
    <cellStyle name="_Q-Sadovky-výkaz-2003-07-01_2_002_08_4914_002_01_09_17_002Technicka_specifikace_2etapa_SO 100 kom_Soupis prací_Rozpočet_ stavba_koupaliště Luka" xfId="675"/>
    <cellStyle name="_Q-Sadovky-výkaz-2003-07-01_2_002_08_4914_002_01_09_17_002Technicka_specifikace_2etapa_SO 101 provizorní DZ" xfId="676"/>
    <cellStyle name="_Q-Sadovky-výkaz-2003-07-01_2_002_08_4914_002_01_09_17_002Technicka_specifikace_2etapa_SO 101 provizorní DZ_PS94_strojni zarizeni_NR" xfId="677"/>
    <cellStyle name="_Q-Sadovky-výkaz-2003-07-01_2_002_08_4914_002_01_09_17_002Technicka_specifikace_2etapa_SO 101 provizorní DZ_Rozpočet_ stavba_koupaliště Luka" xfId="678"/>
    <cellStyle name="_Q-Sadovky-výkaz-2003-07-01_2_002_08_4914_002_01_09_17_002Technicka_specifikace_2etapa_SO 200" xfId="679"/>
    <cellStyle name="_Q-Sadovky-výkaz-2003-07-01_2_002_08_4914_002_01_09_17_002Technicka_specifikace_2etapa_SO 200_PS94_strojni zarizeni_NR" xfId="680"/>
    <cellStyle name="_Q-Sadovky-výkaz-2003-07-01_2_002_08_4914_002_01_09_17_002Technicka_specifikace_2etapa_SO 200_Rozpočet_ stavba_koupaliště Luka" xfId="681"/>
    <cellStyle name="_Q-Sadovky-výkaz-2003-07-01_2_002_08_4914_002_01_09_17_002Technicka_specifikace_2etapa_Soupis prací_SO400 xls" xfId="682"/>
    <cellStyle name="_Q-Sadovky-výkaz-2003-07-01_2_002_08_4914_002_01_09_17_002Technicka_specifikace_2etapa_Soupis prací_SO400 xls_PS94_strojni zarizeni_NR" xfId="683"/>
    <cellStyle name="_Q-Sadovky-výkaz-2003-07-01_2_002_08_4914_002_01_09_17_002Technicka_specifikace_2etapa_Soupis prací_SO400 xls_Rozpočet_ stavba_koupaliště Luka" xfId="684"/>
    <cellStyle name="_Q-Sadovky-výkaz-2003-07-01_2_09_bur_kanali" xfId="685"/>
    <cellStyle name="_Q-Sadovky-výkaz-2003-07-01_2_09_bur_kanali_rozpočet_" xfId="686"/>
    <cellStyle name="_Q-Sadovky-výkaz-2003-07-01_2_09_bur_kanali_SO 100 kom_Soupis prací" xfId="687"/>
    <cellStyle name="_Q-Sadovky-výkaz-2003-07-01_2_09_bur_kanali_SO 101 provizorní DZ" xfId="688"/>
    <cellStyle name="_Q-Sadovky-výkaz-2003-07-01_2_09_bur_kanali_SO 200" xfId="689"/>
    <cellStyle name="_Q-Sadovky-výkaz-2003-07-01_2_09_bur_kanali_Soupis prací_SO400 xls" xfId="690"/>
    <cellStyle name="_Q-Sadovky-výkaz-2003-07-01_2_09_bur_podlažní_vestavby" xfId="691"/>
    <cellStyle name="_Q-Sadovky-výkaz-2003-07-01_2_09_bur_podlažní_vestavby_rozpočet_" xfId="692"/>
    <cellStyle name="_Q-Sadovky-výkaz-2003-07-01_2_09_bur_podlažní_vestavby_SO 100 kom_Soupis prací" xfId="693"/>
    <cellStyle name="_Q-Sadovky-výkaz-2003-07-01_2_09_bur_podlažní_vestavby_SO 101 provizorní DZ" xfId="694"/>
    <cellStyle name="_Q-Sadovky-výkaz-2003-07-01_2_09_bur_podlažní_vestavby_SO 200" xfId="695"/>
    <cellStyle name="_Q-Sadovky-výkaz-2003-07-01_2_09_bur_podlažní_vestavby_Soupis prací_SO400 xls" xfId="696"/>
    <cellStyle name="_Q-Sadovky-výkaz-2003-07-01_2_09_buri_malby" xfId="697"/>
    <cellStyle name="_Q-Sadovky-výkaz-2003-07-01_2_09_buri_malby_rozpočet_" xfId="698"/>
    <cellStyle name="_Q-Sadovky-výkaz-2003-07-01_2_09_buri_malby_SO 100 kom_Soupis prací" xfId="699"/>
    <cellStyle name="_Q-Sadovky-výkaz-2003-07-01_2_09_buri_malby_SO 101 provizorní DZ" xfId="700"/>
    <cellStyle name="_Q-Sadovky-výkaz-2003-07-01_2_09_buri_malby_SO 200" xfId="701"/>
    <cellStyle name="_Q-Sadovky-výkaz-2003-07-01_2_09_buri_malby_Soupis prací_SO400 xls" xfId="702"/>
    <cellStyle name="_Q-Sadovky-výkaz-2003-07-01_2_09_buri_regaly" xfId="703"/>
    <cellStyle name="_Q-Sadovky-výkaz-2003-07-01_2_09_buri_regaly_rozpočet_" xfId="704"/>
    <cellStyle name="_Q-Sadovky-výkaz-2003-07-01_2_09_buri_regaly_SO 100 kom_Soupis prací" xfId="705"/>
    <cellStyle name="_Q-Sadovky-výkaz-2003-07-01_2_09_buri_regaly_SO 101 provizorní DZ" xfId="706"/>
    <cellStyle name="_Q-Sadovky-výkaz-2003-07-01_2_09_buri_regaly_SO 200" xfId="707"/>
    <cellStyle name="_Q-Sadovky-výkaz-2003-07-01_2_09_buri_regaly_Soupis prací_SO400 xls" xfId="708"/>
    <cellStyle name="_Q-Sadovky-výkaz-2003-07-01_2_09-13-zbytek" xfId="709"/>
    <cellStyle name="_Q-Sadovky-výkaz-2003-07-01_2_09-13-zbytek 2" xfId="710"/>
    <cellStyle name="_Q-Sadovky-výkaz-2003-07-01_2_09-13-zbytek_5724_DVZ_SO_10-02_oceneny_VV" xfId="711"/>
    <cellStyle name="_Q-Sadovky-výkaz-2003-07-01_2_09-13-zbytek_5724_DVZ_SO_10-03_oceneny_VV (2)" xfId="712"/>
    <cellStyle name="_Q-Sadovky-výkaz-2003-07-01_2_09-13-zbytek_5806_Mustek_Ražby_RO" xfId="713"/>
    <cellStyle name="_Q-Sadovky-výkaz-2003-07-01_2_09-13-zbytek_6052_Úpravy v terminálu T3_RO_130124" xfId="714"/>
    <cellStyle name="_Q-Sadovky-výkaz-2003-07-01_2_09-13-zbytek_PS94_strojni zarizeni_NR" xfId="715"/>
    <cellStyle name="_Q-Sadovky-výkaz-2003-07-01_2_09-13-zbytek_rozpočet_" xfId="716"/>
    <cellStyle name="_Q-Sadovky-výkaz-2003-07-01_2_09-13-zbytek_Rozpočet_ stavba_koupaliště Luka" xfId="717"/>
    <cellStyle name="_Q-Sadovky-výkaz-2003-07-01_2_09-13-zbytek_rozpočet__PS94_strojni zarizeni_NR" xfId="718"/>
    <cellStyle name="_Q-Sadovky-výkaz-2003-07-01_2_09-13-zbytek_rozpočet__Rozpočet_ stavba_koupaliště Luka" xfId="719"/>
    <cellStyle name="_Q-Sadovky-výkaz-2003-07-01_2_09-13-zbytek_SO 100 kom_Soupis prací" xfId="720"/>
    <cellStyle name="_Q-Sadovky-výkaz-2003-07-01_2_09-13-zbytek_SO 100 kom_Soupis prací_PS94_strojni zarizeni_NR" xfId="721"/>
    <cellStyle name="_Q-Sadovky-výkaz-2003-07-01_2_09-13-zbytek_SO 100 kom_Soupis prací_Rozpočet_ stavba_koupaliště Luka" xfId="722"/>
    <cellStyle name="_Q-Sadovky-výkaz-2003-07-01_2_09-13-zbytek_SO 101 provizorní DZ" xfId="723"/>
    <cellStyle name="_Q-Sadovky-výkaz-2003-07-01_2_09-13-zbytek_SO 101 provizorní DZ_PS94_strojni zarizeni_NR" xfId="724"/>
    <cellStyle name="_Q-Sadovky-výkaz-2003-07-01_2_09-13-zbytek_SO 101 provizorní DZ_Rozpočet_ stavba_koupaliště Luka" xfId="725"/>
    <cellStyle name="_Q-Sadovky-výkaz-2003-07-01_2_09-13-zbytek_SO 200" xfId="726"/>
    <cellStyle name="_Q-Sadovky-výkaz-2003-07-01_2_09-13-zbytek_SO 200_PS94_strojni zarizeni_NR" xfId="727"/>
    <cellStyle name="_Q-Sadovky-výkaz-2003-07-01_2_09-13-zbytek_SO 200_Rozpočet_ stavba_koupaliště Luka" xfId="728"/>
    <cellStyle name="_Q-Sadovky-výkaz-2003-07-01_2_09-13-zbytek_Soupis prací_SO400 xls" xfId="729"/>
    <cellStyle name="_Q-Sadovky-výkaz-2003-07-01_2_09-13-zbytek_Soupis prací_SO400 xls_PS94_strojni zarizeni_NR" xfId="730"/>
    <cellStyle name="_Q-Sadovky-výkaz-2003-07-01_2_09-13-zbytek_Soupis prací_SO400 xls_Rozpočet_ stavba_koupaliště Luka" xfId="731"/>
    <cellStyle name="_Q-Sadovky-výkaz-2003-07-01_2_09-17" xfId="732"/>
    <cellStyle name="_Q-Sadovky-výkaz-2003-07-01_2_09-17 2" xfId="733"/>
    <cellStyle name="_Q-Sadovky-výkaz-2003-07-01_2_09-17_5724_DVZ_SO_10-02_oceneny_VV" xfId="734"/>
    <cellStyle name="_Q-Sadovky-výkaz-2003-07-01_2_09-17_5724_DVZ_SO_10-03_oceneny_VV (2)" xfId="735"/>
    <cellStyle name="_Q-Sadovky-výkaz-2003-07-01_2_09-17_5806_Mustek_Ražby_RO" xfId="736"/>
    <cellStyle name="_Q-Sadovky-výkaz-2003-07-01_2_09-17_6052_Úpravy v terminálu T3_RO_130124" xfId="737"/>
    <cellStyle name="_Q-Sadovky-výkaz-2003-07-01_2_09-17_PS94_strojni zarizeni_NR" xfId="738"/>
    <cellStyle name="_Q-Sadovky-výkaz-2003-07-01_2_09-17_rozpočet_" xfId="739"/>
    <cellStyle name="_Q-Sadovky-výkaz-2003-07-01_2_09-17_Rozpočet_ stavba_koupaliště Luka" xfId="740"/>
    <cellStyle name="_Q-Sadovky-výkaz-2003-07-01_2_09-17_rozpočet__PS94_strojni zarizeni_NR" xfId="741"/>
    <cellStyle name="_Q-Sadovky-výkaz-2003-07-01_2_09-17_rozpočet__Rozpočet_ stavba_koupaliště Luka" xfId="742"/>
    <cellStyle name="_Q-Sadovky-výkaz-2003-07-01_2_09-17_SO 100 kom_Soupis prací" xfId="743"/>
    <cellStyle name="_Q-Sadovky-výkaz-2003-07-01_2_09-17_SO 100 kom_Soupis prací_PS94_strojni zarizeni_NR" xfId="744"/>
    <cellStyle name="_Q-Sadovky-výkaz-2003-07-01_2_09-17_SO 100 kom_Soupis prací_Rozpočet_ stavba_koupaliště Luka" xfId="745"/>
    <cellStyle name="_Q-Sadovky-výkaz-2003-07-01_2_09-17_SO 101 provizorní DZ" xfId="746"/>
    <cellStyle name="_Q-Sadovky-výkaz-2003-07-01_2_09-17_SO 101 provizorní DZ_PS94_strojni zarizeni_NR" xfId="747"/>
    <cellStyle name="_Q-Sadovky-výkaz-2003-07-01_2_09-17_SO 101 provizorní DZ_Rozpočet_ stavba_koupaliště Luka" xfId="748"/>
    <cellStyle name="_Q-Sadovky-výkaz-2003-07-01_2_09-17_SO 200" xfId="749"/>
    <cellStyle name="_Q-Sadovky-výkaz-2003-07-01_2_09-17_SO 200_PS94_strojni zarizeni_NR" xfId="750"/>
    <cellStyle name="_Q-Sadovky-výkaz-2003-07-01_2_09-17_SO 200_Rozpočet_ stavba_koupaliště Luka" xfId="751"/>
    <cellStyle name="_Q-Sadovky-výkaz-2003-07-01_2_09-17_Soupis prací_SO400 xls" xfId="752"/>
    <cellStyle name="_Q-Sadovky-výkaz-2003-07-01_2_09-17_Soupis prací_SO400 xls_PS94_strojni zarizeni_NR" xfId="753"/>
    <cellStyle name="_Q-Sadovky-výkaz-2003-07-01_2_09-17_Soupis prací_SO400 xls_Rozpočet_ stavba_koupaliště Luka" xfId="754"/>
    <cellStyle name="_Q-Sadovky-výkaz-2003-07-01_2_09-20" xfId="755"/>
    <cellStyle name="_Q-Sadovky-výkaz-2003-07-01_2_09-20_rozpočet_" xfId="756"/>
    <cellStyle name="_Q-Sadovky-výkaz-2003-07-01_2_09-20_SO 100 kom_Soupis prací" xfId="757"/>
    <cellStyle name="_Q-Sadovky-výkaz-2003-07-01_2_09-20_SO 101 provizorní DZ" xfId="758"/>
    <cellStyle name="_Q-Sadovky-výkaz-2003-07-01_2_09-20_SO 200" xfId="759"/>
    <cellStyle name="_Q-Sadovky-výkaz-2003-07-01_2_09-20_Soupis prací_SO400 xls" xfId="760"/>
    <cellStyle name="_Q-Sadovky-výkaz-2003-07-01_2_Rekapitulace SmCB" xfId="761"/>
    <cellStyle name="_Q-Sadovky-výkaz-2003-07-01_2_rozpočet_" xfId="762"/>
    <cellStyle name="_Q-Sadovky-výkaz-2003-07-01_2_SO 000 Pozadavky investora" xfId="763"/>
    <cellStyle name="_Q-Sadovky-výkaz-2003-07-01_2_SO 000-002" xfId="764"/>
    <cellStyle name="_Q-Sadovky-výkaz-2003-07-01_2_SO 05 interiér propočet" xfId="765"/>
    <cellStyle name="_Q-Sadovky-výkaz-2003-07-01_2_SO 05 interiér propočet 2" xfId="766"/>
    <cellStyle name="_Q-Sadovky-výkaz-2003-07-01_2_SO 05 interiér propočet_5724_DVZ_SO_10-02_oceneny_VV" xfId="767"/>
    <cellStyle name="_Q-Sadovky-výkaz-2003-07-01_2_SO 05 interiér propočet_5724_DVZ_SO_10-03_oceneny_VV (2)" xfId="768"/>
    <cellStyle name="_Q-Sadovky-výkaz-2003-07-01_2_SO 05 interiér propočet_5806_Mustek_Ražby_RO" xfId="769"/>
    <cellStyle name="_Q-Sadovky-výkaz-2003-07-01_2_SO 05 interiér propočet_6052_Úpravy v terminálu T3_RO_130124" xfId="770"/>
    <cellStyle name="_Q-Sadovky-výkaz-2003-07-01_2_SO 05 interiér propočet_PS94_strojni zarizeni_NR" xfId="771"/>
    <cellStyle name="_Q-Sadovky-výkaz-2003-07-01_2_SO 05 interiér propočet_rozpočet_" xfId="772"/>
    <cellStyle name="_Q-Sadovky-výkaz-2003-07-01_2_SO 05 interiér propočet_Rozpočet_ stavba_koupaliště Luka" xfId="773"/>
    <cellStyle name="_Q-Sadovky-výkaz-2003-07-01_2_SO 05 interiér propočet_rozpočet__PS94_strojni zarizeni_NR" xfId="774"/>
    <cellStyle name="_Q-Sadovky-výkaz-2003-07-01_2_SO 05 interiér propočet_rozpočet__Rozpočet_ stavba_koupaliště Luka" xfId="775"/>
    <cellStyle name="_Q-Sadovky-výkaz-2003-07-01_2_SO 05 interiér propočet_SO 100 kom_Soupis prací" xfId="776"/>
    <cellStyle name="_Q-Sadovky-výkaz-2003-07-01_2_SO 05 interiér propočet_SO 100 kom_Soupis prací_PS94_strojni zarizeni_NR" xfId="777"/>
    <cellStyle name="_Q-Sadovky-výkaz-2003-07-01_2_SO 05 interiér propočet_SO 100 kom_Soupis prací_Rozpočet_ stavba_koupaliště Luka" xfId="778"/>
    <cellStyle name="_Q-Sadovky-výkaz-2003-07-01_2_SO 05 interiér propočet_SO 101 provizorní DZ" xfId="779"/>
    <cellStyle name="_Q-Sadovky-výkaz-2003-07-01_2_SO 05 interiér propočet_SO 101 provizorní DZ_PS94_strojni zarizeni_NR" xfId="780"/>
    <cellStyle name="_Q-Sadovky-výkaz-2003-07-01_2_SO 05 interiér propočet_SO 101 provizorní DZ_Rozpočet_ stavba_koupaliště Luka" xfId="781"/>
    <cellStyle name="_Q-Sadovky-výkaz-2003-07-01_2_SO 05 interiér propočet_SO 200" xfId="782"/>
    <cellStyle name="_Q-Sadovky-výkaz-2003-07-01_2_SO 05 interiér propočet_SO 200_PS94_strojni zarizeni_NR" xfId="783"/>
    <cellStyle name="_Q-Sadovky-výkaz-2003-07-01_2_SO 05 interiér propočet_SO 200_Rozpočet_ stavba_koupaliště Luka" xfId="784"/>
    <cellStyle name="_Q-Sadovky-výkaz-2003-07-01_2_SO 05 interiér propočet_Soupis prací_SO400 xls" xfId="785"/>
    <cellStyle name="_Q-Sadovky-výkaz-2003-07-01_2_SO 05 interiér propočet_Soupis prací_SO400 xls_PS94_strojni zarizeni_NR" xfId="786"/>
    <cellStyle name="_Q-Sadovky-výkaz-2003-07-01_2_SO 05 interiér propočet_Soupis prací_SO400 xls_Rozpočet_ stavba_koupaliště Luka" xfId="787"/>
    <cellStyle name="_Q-Sadovky-výkaz-2003-07-01_2_SO 05 střecha propočet" xfId="788"/>
    <cellStyle name="_Q-Sadovky-výkaz-2003-07-01_2_SO 05 střecha propočet 2" xfId="789"/>
    <cellStyle name="_Q-Sadovky-výkaz-2003-07-01_2_SO 05 střecha propočet_5724_DVZ_SO_10-02_oceneny_VV" xfId="790"/>
    <cellStyle name="_Q-Sadovky-výkaz-2003-07-01_2_SO 05 střecha propočet_5724_DVZ_SO_10-03_oceneny_VV (2)" xfId="791"/>
    <cellStyle name="_Q-Sadovky-výkaz-2003-07-01_2_SO 05 střecha propočet_5806_Mustek_Ražby_RO" xfId="792"/>
    <cellStyle name="_Q-Sadovky-výkaz-2003-07-01_2_SO 05 střecha propočet_6052_Úpravy v terminálu T3_RO_130124" xfId="793"/>
    <cellStyle name="_Q-Sadovky-výkaz-2003-07-01_2_SO 05 střecha propočet_PS94_strojni zarizeni_NR" xfId="794"/>
    <cellStyle name="_Q-Sadovky-výkaz-2003-07-01_2_SO 05 střecha propočet_rozpočet_" xfId="795"/>
    <cellStyle name="_Q-Sadovky-výkaz-2003-07-01_2_SO 05 střecha propočet_Rozpočet_ stavba_koupaliště Luka" xfId="796"/>
    <cellStyle name="_Q-Sadovky-výkaz-2003-07-01_2_SO 05 střecha propočet_rozpočet__PS94_strojni zarizeni_NR" xfId="797"/>
    <cellStyle name="_Q-Sadovky-výkaz-2003-07-01_2_SO 05 střecha propočet_rozpočet__Rozpočet_ stavba_koupaliště Luka" xfId="798"/>
    <cellStyle name="_Q-Sadovky-výkaz-2003-07-01_2_SO 05 střecha propočet_SO 100 kom_Soupis prací" xfId="799"/>
    <cellStyle name="_Q-Sadovky-výkaz-2003-07-01_2_SO 05 střecha propočet_SO 100 kom_Soupis prací_PS94_strojni zarizeni_NR" xfId="800"/>
    <cellStyle name="_Q-Sadovky-výkaz-2003-07-01_2_SO 05 střecha propočet_SO 100 kom_Soupis prací_Rozpočet_ stavba_koupaliště Luka" xfId="801"/>
    <cellStyle name="_Q-Sadovky-výkaz-2003-07-01_2_SO 05 střecha propočet_SO 101 provizorní DZ" xfId="802"/>
    <cellStyle name="_Q-Sadovky-výkaz-2003-07-01_2_SO 05 střecha propočet_SO 101 provizorní DZ_PS94_strojni zarizeni_NR" xfId="803"/>
    <cellStyle name="_Q-Sadovky-výkaz-2003-07-01_2_SO 05 střecha propočet_SO 101 provizorní DZ_Rozpočet_ stavba_koupaliště Luka" xfId="804"/>
    <cellStyle name="_Q-Sadovky-výkaz-2003-07-01_2_SO 05 střecha propočet_SO 200" xfId="805"/>
    <cellStyle name="_Q-Sadovky-výkaz-2003-07-01_2_SO 05 střecha propočet_SO 200_PS94_strojni zarizeni_NR" xfId="806"/>
    <cellStyle name="_Q-Sadovky-výkaz-2003-07-01_2_SO 05 střecha propočet_SO 200_Rozpočet_ stavba_koupaliště Luka" xfId="807"/>
    <cellStyle name="_Q-Sadovky-výkaz-2003-07-01_2_SO 05 střecha propočet_Soupis prací_SO400 xls" xfId="808"/>
    <cellStyle name="_Q-Sadovky-výkaz-2003-07-01_2_SO 05 střecha propočet_Soupis prací_SO400 xls_PS94_strojni zarizeni_NR" xfId="809"/>
    <cellStyle name="_Q-Sadovky-výkaz-2003-07-01_2_SO 05 střecha propočet_Soupis prací_SO400 xls_Rozpočet_ stavba_koupaliště Luka" xfId="810"/>
    <cellStyle name="_Q-Sadovky-výkaz-2003-07-01_2_SO 05 vzduchové sanační úpravy propočet" xfId="811"/>
    <cellStyle name="_Q-Sadovky-výkaz-2003-07-01_2_SO 05 vzduchové sanační úpravy propočet 2" xfId="812"/>
    <cellStyle name="_Q-Sadovky-výkaz-2003-07-01_2_SO 05 vzduchové sanační úpravy propočet_5724_DVZ_SO_10-02_oceneny_VV" xfId="813"/>
    <cellStyle name="_Q-Sadovky-výkaz-2003-07-01_2_SO 05 vzduchové sanační úpravy propočet_5724_DVZ_SO_10-03_oceneny_VV (2)" xfId="814"/>
    <cellStyle name="_Q-Sadovky-výkaz-2003-07-01_2_SO 05 vzduchové sanační úpravy propočet_5806_Mustek_Ražby_RO" xfId="815"/>
    <cellStyle name="_Q-Sadovky-výkaz-2003-07-01_2_SO 05 vzduchové sanační úpravy propočet_6052_Úpravy v terminálu T3_RO_130124" xfId="816"/>
    <cellStyle name="_Q-Sadovky-výkaz-2003-07-01_2_SO 05 vzduchové sanační úpravy propočet_PS94_strojni zarizeni_NR" xfId="817"/>
    <cellStyle name="_Q-Sadovky-výkaz-2003-07-01_2_SO 05 vzduchové sanační úpravy propočet_rozpočet_" xfId="818"/>
    <cellStyle name="_Q-Sadovky-výkaz-2003-07-01_2_SO 05 vzduchové sanační úpravy propočet_Rozpočet_ stavba_koupaliště Luka" xfId="819"/>
    <cellStyle name="_Q-Sadovky-výkaz-2003-07-01_2_SO 05 vzduchové sanační úpravy propočet_rozpočet__PS94_strojni zarizeni_NR" xfId="820"/>
    <cellStyle name="_Q-Sadovky-výkaz-2003-07-01_2_SO 05 vzduchové sanační úpravy propočet_rozpočet__Rozpočet_ stavba_koupaliště Luka" xfId="821"/>
    <cellStyle name="_Q-Sadovky-výkaz-2003-07-01_2_SO 05 vzduchové sanační úpravy propočet_SO 100 kom_Soupis prací" xfId="822"/>
    <cellStyle name="_Q-Sadovky-výkaz-2003-07-01_2_SO 05 vzduchové sanační úpravy propočet_SO 100 kom_Soupis prací_PS94_strojni zarizeni_NR" xfId="823"/>
    <cellStyle name="_Q-Sadovky-výkaz-2003-07-01_2_SO 05 vzduchové sanační úpravy propočet_SO 100 kom_Soupis prací_Rozpočet_ stavba_koupaliště Luka" xfId="824"/>
    <cellStyle name="_Q-Sadovky-výkaz-2003-07-01_2_SO 05 vzduchové sanační úpravy propočet_SO 101 provizorní DZ" xfId="825"/>
    <cellStyle name="_Q-Sadovky-výkaz-2003-07-01_2_SO 05 vzduchové sanační úpravy propočet_SO 101 provizorní DZ_PS94_strojni zarizeni_NR" xfId="826"/>
    <cellStyle name="_Q-Sadovky-výkaz-2003-07-01_2_SO 05 vzduchové sanační úpravy propočet_SO 101 provizorní DZ_Rozpočet_ stavba_koupaliště Luka" xfId="827"/>
    <cellStyle name="_Q-Sadovky-výkaz-2003-07-01_2_SO 05 vzduchové sanační úpravy propočet_SO 200" xfId="828"/>
    <cellStyle name="_Q-Sadovky-výkaz-2003-07-01_2_SO 05 vzduchové sanační úpravy propočet_SO 200_PS94_strojni zarizeni_NR" xfId="829"/>
    <cellStyle name="_Q-Sadovky-výkaz-2003-07-01_2_SO 05 vzduchové sanační úpravy propočet_SO 200_Rozpočet_ stavba_koupaliště Luka" xfId="830"/>
    <cellStyle name="_Q-Sadovky-výkaz-2003-07-01_2_SO 05 vzduchové sanační úpravy propočet_Soupis prací_SO400 xls" xfId="831"/>
    <cellStyle name="_Q-Sadovky-výkaz-2003-07-01_2_SO 05 vzduchové sanační úpravy propočet_Soupis prací_SO400 xls_PS94_strojni zarizeni_NR" xfId="832"/>
    <cellStyle name="_Q-Sadovky-výkaz-2003-07-01_2_SO 05 vzduchové sanační úpravy propočet_Soupis prací_SO400 xls_Rozpočet_ stavba_koupaliště Luka" xfId="833"/>
    <cellStyle name="_Q-Sadovky-výkaz-2003-07-01_2_SO 100 kom_Soupis prací" xfId="834"/>
    <cellStyle name="_Q-Sadovky-výkaz-2003-07-01_2_SO 100-199" xfId="835"/>
    <cellStyle name="_Q-Sadovky-výkaz-2003-07-01_2_SO 101 provizorní DZ" xfId="836"/>
    <cellStyle name="_Q-Sadovky-výkaz-2003-07-01_2_SO 20_stavba" xfId="837"/>
    <cellStyle name="_Q-Sadovky-výkaz-2003-07-01_2_SO 200" xfId="838"/>
    <cellStyle name="_Q-Sadovky-výkaz-2003-07-01_2_SO 200-220" xfId="839"/>
    <cellStyle name="_Q-Sadovky-výkaz-2003-07-01_2_SO 260-270" xfId="840"/>
    <cellStyle name="_Q-Sadovky-výkaz-2003-07-01_2_SO 300-330" xfId="841"/>
    <cellStyle name="_Q-Sadovky-výkaz-2003-07-01_2_SO 350-365" xfId="842"/>
    <cellStyle name="_Q-Sadovky-výkaz-2003-07-01_2_SO 370" xfId="843"/>
    <cellStyle name="_Q-Sadovky-výkaz-2003-07-01_2_SO 440-449" xfId="844"/>
    <cellStyle name="_Q-Sadovky-výkaz-2003-07-01_2_SO 460-469" xfId="845"/>
    <cellStyle name="_Q-Sadovky-výkaz-2003-07-01_2_SO 520-536" xfId="846"/>
    <cellStyle name="_Q-Sadovky-výkaz-2003-07-01_2_SO 800-809" xfId="847"/>
    <cellStyle name="_Q-Sadovky-výkaz-2003-07-01_2_Soupis prací_SO400 xls" xfId="848"/>
    <cellStyle name="_Q-Sadovky-výkaz-2003-07-01_3" xfId="849"/>
    <cellStyle name="_Q-Sadovky-výkaz-2003-07-01_3_002_08_4914_002_01_09_17_002Technicka_specifikace_2etapa" xfId="850"/>
    <cellStyle name="_Q-Sadovky-výkaz-2003-07-01_3_002_08_4914_002_01_09_17_002Technicka_specifikace_2etapa 2" xfId="851"/>
    <cellStyle name="_Q-Sadovky-výkaz-2003-07-01_3_002_08_4914_002_01_09_17_002Technicka_specifikace_2etapa_6052_Úpravy v terminálu T3_RO_130124" xfId="852"/>
    <cellStyle name="_Q-Sadovky-výkaz-2003-07-01_3_002_08_4914_002_01_09_17_002Technicka_specifikace_2etapa_rozpočet_" xfId="853"/>
    <cellStyle name="_Q-Sadovky-výkaz-2003-07-01_3_002_08_4914_002_01_09_17_002Technicka_specifikace_2etapa_SO 100 kom_Soupis prací" xfId="854"/>
    <cellStyle name="_Q-Sadovky-výkaz-2003-07-01_3_002_08_4914_002_01_09_17_002Technicka_specifikace_2etapa_SO 101 provizorní DZ" xfId="855"/>
    <cellStyle name="_Q-Sadovky-výkaz-2003-07-01_3_002_08_4914_002_01_09_17_002Technicka_specifikace_2etapa_SO 200" xfId="856"/>
    <cellStyle name="_Q-Sadovky-výkaz-2003-07-01_3_002_08_4914_002_01_09_17_002Technicka_specifikace_2etapa_Soupis prací_SO400 xls" xfId="857"/>
    <cellStyle name="_Q-Sadovky-výkaz-2003-07-01_3_09_bur_kanali" xfId="858"/>
    <cellStyle name="_Q-Sadovky-výkaz-2003-07-01_3_09_bur_kanali_rozpočet_" xfId="859"/>
    <cellStyle name="_Q-Sadovky-výkaz-2003-07-01_3_09_bur_kanali_SO 100 kom_Soupis prací" xfId="860"/>
    <cellStyle name="_Q-Sadovky-výkaz-2003-07-01_3_09_bur_kanali_SO 101 provizorní DZ" xfId="861"/>
    <cellStyle name="_Q-Sadovky-výkaz-2003-07-01_3_09_bur_kanali_SO 200" xfId="862"/>
    <cellStyle name="_Q-Sadovky-výkaz-2003-07-01_3_09_bur_kanali_Soupis prací_SO400 xls" xfId="863"/>
    <cellStyle name="_Q-Sadovky-výkaz-2003-07-01_3_09_bur_podlažní_vestavby" xfId="864"/>
    <cellStyle name="_Q-Sadovky-výkaz-2003-07-01_3_09_bur_podlažní_vestavby_rozpočet_" xfId="865"/>
    <cellStyle name="_Q-Sadovky-výkaz-2003-07-01_3_09_bur_podlažní_vestavby_SO 100 kom_Soupis prací" xfId="866"/>
    <cellStyle name="_Q-Sadovky-výkaz-2003-07-01_3_09_bur_podlažní_vestavby_SO 101 provizorní DZ" xfId="867"/>
    <cellStyle name="_Q-Sadovky-výkaz-2003-07-01_3_09_bur_podlažní_vestavby_SO 200" xfId="868"/>
    <cellStyle name="_Q-Sadovky-výkaz-2003-07-01_3_09_bur_podlažní_vestavby_Soupis prací_SO400 xls" xfId="869"/>
    <cellStyle name="_Q-Sadovky-výkaz-2003-07-01_3_09_buri_malby" xfId="870"/>
    <cellStyle name="_Q-Sadovky-výkaz-2003-07-01_3_09_buri_malby_rozpočet_" xfId="871"/>
    <cellStyle name="_Q-Sadovky-výkaz-2003-07-01_3_09_buri_malby_SO 100 kom_Soupis prací" xfId="872"/>
    <cellStyle name="_Q-Sadovky-výkaz-2003-07-01_3_09_buri_malby_SO 101 provizorní DZ" xfId="873"/>
    <cellStyle name="_Q-Sadovky-výkaz-2003-07-01_3_09_buri_malby_SO 200" xfId="874"/>
    <cellStyle name="_Q-Sadovky-výkaz-2003-07-01_3_09_buri_malby_Soupis prací_SO400 xls" xfId="875"/>
    <cellStyle name="_Q-Sadovky-výkaz-2003-07-01_3_09_buri_regaly" xfId="876"/>
    <cellStyle name="_Q-Sadovky-výkaz-2003-07-01_3_09_buri_regaly_rozpočet_" xfId="877"/>
    <cellStyle name="_Q-Sadovky-výkaz-2003-07-01_3_09_buri_regaly_SO 100 kom_Soupis prací" xfId="878"/>
    <cellStyle name="_Q-Sadovky-výkaz-2003-07-01_3_09_buri_regaly_SO 101 provizorní DZ" xfId="879"/>
    <cellStyle name="_Q-Sadovky-výkaz-2003-07-01_3_09_buri_regaly_SO 200" xfId="880"/>
    <cellStyle name="_Q-Sadovky-výkaz-2003-07-01_3_09_buri_regaly_Soupis prací_SO400 xls" xfId="881"/>
    <cellStyle name="_Q-Sadovky-výkaz-2003-07-01_3_09-13-zbytek" xfId="882"/>
    <cellStyle name="_Q-Sadovky-výkaz-2003-07-01_3_09-13-zbytek 2" xfId="883"/>
    <cellStyle name="_Q-Sadovky-výkaz-2003-07-01_3_09-13-zbytek_6052_Úpravy v terminálu T3_RO_130124" xfId="884"/>
    <cellStyle name="_Q-Sadovky-výkaz-2003-07-01_3_09-13-zbytek_rozpočet_" xfId="885"/>
    <cellStyle name="_Q-Sadovky-výkaz-2003-07-01_3_09-13-zbytek_SO 100 kom_Soupis prací" xfId="886"/>
    <cellStyle name="_Q-Sadovky-výkaz-2003-07-01_3_09-13-zbytek_SO 101 provizorní DZ" xfId="887"/>
    <cellStyle name="_Q-Sadovky-výkaz-2003-07-01_3_09-13-zbytek_SO 200" xfId="888"/>
    <cellStyle name="_Q-Sadovky-výkaz-2003-07-01_3_09-13-zbytek_Soupis prací_SO400 xls" xfId="889"/>
    <cellStyle name="_Q-Sadovky-výkaz-2003-07-01_3_09-17" xfId="890"/>
    <cellStyle name="_Q-Sadovky-výkaz-2003-07-01_3_09-17 2" xfId="891"/>
    <cellStyle name="_Q-Sadovky-výkaz-2003-07-01_3_09-17_6052_Úpravy v terminálu T3_RO_130124" xfId="892"/>
    <cellStyle name="_Q-Sadovky-výkaz-2003-07-01_3_09-17_rozpočet_" xfId="893"/>
    <cellStyle name="_Q-Sadovky-výkaz-2003-07-01_3_09-17_SO 100 kom_Soupis prací" xfId="894"/>
    <cellStyle name="_Q-Sadovky-výkaz-2003-07-01_3_09-17_SO 101 provizorní DZ" xfId="895"/>
    <cellStyle name="_Q-Sadovky-výkaz-2003-07-01_3_09-17_SO 200" xfId="896"/>
    <cellStyle name="_Q-Sadovky-výkaz-2003-07-01_3_09-17_Soupis prací_SO400 xls" xfId="897"/>
    <cellStyle name="_Q-Sadovky-výkaz-2003-07-01_3_09-20" xfId="898"/>
    <cellStyle name="_Q-Sadovky-výkaz-2003-07-01_3_09-20_rozpočet_" xfId="899"/>
    <cellStyle name="_Q-Sadovky-výkaz-2003-07-01_3_09-20_SO 100 kom_Soupis prací" xfId="900"/>
    <cellStyle name="_Q-Sadovky-výkaz-2003-07-01_3_09-20_SO 101 provizorní DZ" xfId="901"/>
    <cellStyle name="_Q-Sadovky-výkaz-2003-07-01_3_09-20_SO 200" xfId="902"/>
    <cellStyle name="_Q-Sadovky-výkaz-2003-07-01_3_09-20_Soupis prací_SO400 xls" xfId="903"/>
    <cellStyle name="_Q-Sadovky-výkaz-2003-07-01_3_Rekapitulace SmCB" xfId="904"/>
    <cellStyle name="_Q-Sadovky-výkaz-2003-07-01_3_rozpočet_" xfId="905"/>
    <cellStyle name="_Q-Sadovky-výkaz-2003-07-01_3_SO 000 Pozadavky investora" xfId="906"/>
    <cellStyle name="_Q-Sadovky-výkaz-2003-07-01_3_SO 000-002" xfId="907"/>
    <cellStyle name="_Q-Sadovky-výkaz-2003-07-01_3_SO 05 interiér propočet" xfId="908"/>
    <cellStyle name="_Q-Sadovky-výkaz-2003-07-01_3_SO 05 interiér propočet 2" xfId="909"/>
    <cellStyle name="_Q-Sadovky-výkaz-2003-07-01_3_SO 05 interiér propočet_6052_Úpravy v terminálu T3_RO_130124" xfId="910"/>
    <cellStyle name="_Q-Sadovky-výkaz-2003-07-01_3_SO 05 interiér propočet_rozpočet_" xfId="911"/>
    <cellStyle name="_Q-Sadovky-výkaz-2003-07-01_3_SO 05 interiér propočet_SO 100 kom_Soupis prací" xfId="912"/>
    <cellStyle name="_Q-Sadovky-výkaz-2003-07-01_3_SO 05 interiér propočet_SO 101 provizorní DZ" xfId="913"/>
    <cellStyle name="_Q-Sadovky-výkaz-2003-07-01_3_SO 05 interiér propočet_SO 200" xfId="914"/>
    <cellStyle name="_Q-Sadovky-výkaz-2003-07-01_3_SO 05 interiér propočet_Soupis prací_SO400 xls" xfId="915"/>
    <cellStyle name="_Q-Sadovky-výkaz-2003-07-01_3_SO 05 střecha propočet" xfId="916"/>
    <cellStyle name="_Q-Sadovky-výkaz-2003-07-01_3_SO 05 střecha propočet 2" xfId="917"/>
    <cellStyle name="_Q-Sadovky-výkaz-2003-07-01_3_SO 05 střecha propočet_6052_Úpravy v terminálu T3_RO_130124" xfId="918"/>
    <cellStyle name="_Q-Sadovky-výkaz-2003-07-01_3_SO 05 střecha propočet_rozpočet_" xfId="919"/>
    <cellStyle name="_Q-Sadovky-výkaz-2003-07-01_3_SO 05 střecha propočet_SO 100 kom_Soupis prací" xfId="920"/>
    <cellStyle name="_Q-Sadovky-výkaz-2003-07-01_3_SO 05 střecha propočet_SO 101 provizorní DZ" xfId="921"/>
    <cellStyle name="_Q-Sadovky-výkaz-2003-07-01_3_SO 05 střecha propočet_SO 200" xfId="922"/>
    <cellStyle name="_Q-Sadovky-výkaz-2003-07-01_3_SO 05 střecha propočet_Soupis prací_SO400 xls" xfId="923"/>
    <cellStyle name="_Q-Sadovky-výkaz-2003-07-01_3_SO 05 vzduchové sanační úpravy propočet" xfId="924"/>
    <cellStyle name="_Q-Sadovky-výkaz-2003-07-01_3_SO 05 vzduchové sanační úpravy propočet 2" xfId="925"/>
    <cellStyle name="_Q-Sadovky-výkaz-2003-07-01_3_SO 05 vzduchové sanační úpravy propočet_6052_Úpravy v terminálu T3_RO_130124" xfId="926"/>
    <cellStyle name="_Q-Sadovky-výkaz-2003-07-01_3_SO 05 vzduchové sanační úpravy propočet_rozpočet_" xfId="927"/>
    <cellStyle name="_Q-Sadovky-výkaz-2003-07-01_3_SO 05 vzduchové sanační úpravy propočet_SO 100 kom_Soupis prací" xfId="928"/>
    <cellStyle name="_Q-Sadovky-výkaz-2003-07-01_3_SO 05 vzduchové sanační úpravy propočet_SO 101 provizorní DZ" xfId="929"/>
    <cellStyle name="_Q-Sadovky-výkaz-2003-07-01_3_SO 05 vzduchové sanační úpravy propočet_SO 200" xfId="930"/>
    <cellStyle name="_Q-Sadovky-výkaz-2003-07-01_3_SO 05 vzduchové sanační úpravy propočet_Soupis prací_SO400 xls" xfId="931"/>
    <cellStyle name="_Q-Sadovky-výkaz-2003-07-01_3_SO 100 kom_Soupis prací" xfId="932"/>
    <cellStyle name="_Q-Sadovky-výkaz-2003-07-01_3_SO 100-199" xfId="933"/>
    <cellStyle name="_Q-Sadovky-výkaz-2003-07-01_3_SO 101 provizorní DZ" xfId="934"/>
    <cellStyle name="_Q-Sadovky-výkaz-2003-07-01_3_SO 20_stavba" xfId="935"/>
    <cellStyle name="_Q-Sadovky-výkaz-2003-07-01_3_SO 200" xfId="936"/>
    <cellStyle name="_Q-Sadovky-výkaz-2003-07-01_3_SO 200-220" xfId="937"/>
    <cellStyle name="_Q-Sadovky-výkaz-2003-07-01_3_SO 260-270" xfId="938"/>
    <cellStyle name="_Q-Sadovky-výkaz-2003-07-01_3_SO 300-330" xfId="939"/>
    <cellStyle name="_Q-Sadovky-výkaz-2003-07-01_3_SO 350-365" xfId="940"/>
    <cellStyle name="_Q-Sadovky-výkaz-2003-07-01_3_SO 370" xfId="941"/>
    <cellStyle name="_Q-Sadovky-výkaz-2003-07-01_3_SO 440-449" xfId="942"/>
    <cellStyle name="_Q-Sadovky-výkaz-2003-07-01_3_SO 460-469" xfId="943"/>
    <cellStyle name="_Q-Sadovky-výkaz-2003-07-01_3_SO 520-536" xfId="944"/>
    <cellStyle name="_Q-Sadovky-výkaz-2003-07-01_3_SO 800-809" xfId="945"/>
    <cellStyle name="_Q-Sadovky-výkaz-2003-07-01_3_Soupis prací_SO400 xls" xfId="946"/>
    <cellStyle name="_Q-Sadovky-výkaz-2003-07-01_6052_Úpravy v terminálu T3_RO_130124" xfId="947"/>
    <cellStyle name="_Q-Sadovky-výkaz-2003-07-01_rozpočet_" xfId="948"/>
    <cellStyle name="_Q-Sadovky-výkaz-2003-07-01_SO 05 interiér propočet" xfId="949"/>
    <cellStyle name="_Q-Sadovky-výkaz-2003-07-01_SO 05 interiér propočet_6052_Úpravy v terminálu T3_RO_130124" xfId="950"/>
    <cellStyle name="_Q-Sadovky-výkaz-2003-07-01_SO 05 interiér propočet_rozpočet_" xfId="951"/>
    <cellStyle name="_Q-Sadovky-výkaz-2003-07-01_SO 05 interiér propočet_SO 100 kom_Soupis prací" xfId="952"/>
    <cellStyle name="_Q-Sadovky-výkaz-2003-07-01_SO 05 interiér propočet_SO 101 provizorní DZ" xfId="953"/>
    <cellStyle name="_Q-Sadovky-výkaz-2003-07-01_SO 05 interiér propočet_SO 200" xfId="954"/>
    <cellStyle name="_Q-Sadovky-výkaz-2003-07-01_SO 05 interiér propočet_Soupis prací_SO400 xls" xfId="955"/>
    <cellStyle name="_Q-Sadovky-výkaz-2003-07-01_SO 05 střecha propočet" xfId="956"/>
    <cellStyle name="_Q-Sadovky-výkaz-2003-07-01_SO 05 střecha propočet_6052_Úpravy v terminálu T3_RO_130124" xfId="957"/>
    <cellStyle name="_Q-Sadovky-výkaz-2003-07-01_SO 05 střecha propočet_rozpočet_" xfId="958"/>
    <cellStyle name="_Q-Sadovky-výkaz-2003-07-01_SO 05 střecha propočet_SO 100 kom_Soupis prací" xfId="959"/>
    <cellStyle name="_Q-Sadovky-výkaz-2003-07-01_SO 05 střecha propočet_SO 101 provizorní DZ" xfId="960"/>
    <cellStyle name="_Q-Sadovky-výkaz-2003-07-01_SO 05 střecha propočet_SO 200" xfId="961"/>
    <cellStyle name="_Q-Sadovky-výkaz-2003-07-01_SO 05 střecha propočet_Soupis prací_SO400 xls" xfId="962"/>
    <cellStyle name="_Q-Sadovky-výkaz-2003-07-01_SO 05 vzduchové sanační úpravy propočet" xfId="963"/>
    <cellStyle name="_Q-Sadovky-výkaz-2003-07-01_SO 05 vzduchové sanační úpravy propočet_6052_Úpravy v terminálu T3_RO_130124" xfId="964"/>
    <cellStyle name="_Q-Sadovky-výkaz-2003-07-01_SO 05 vzduchové sanační úpravy propočet_rozpočet_" xfId="965"/>
    <cellStyle name="_Q-Sadovky-výkaz-2003-07-01_SO 05 vzduchové sanační úpravy propočet_SO 100 kom_Soupis prací" xfId="966"/>
    <cellStyle name="_Q-Sadovky-výkaz-2003-07-01_SO 05 vzduchové sanační úpravy propočet_SO 101 provizorní DZ" xfId="967"/>
    <cellStyle name="_Q-Sadovky-výkaz-2003-07-01_SO 05 vzduchové sanační úpravy propočet_SO 200" xfId="968"/>
    <cellStyle name="_Q-Sadovky-výkaz-2003-07-01_SO 05 vzduchové sanační úpravy propočet_Soupis prací_SO400 xls" xfId="969"/>
    <cellStyle name="_Q-Sadovky-výkaz-2003-07-01_SO 100 kom_Soupis prací" xfId="970"/>
    <cellStyle name="_Q-Sadovky-výkaz-2003-07-01_SO 101 provizorní DZ" xfId="971"/>
    <cellStyle name="_Q-Sadovky-výkaz-2003-07-01_SO 200" xfId="972"/>
    <cellStyle name="_Q-Sadovky-výkaz-2003-07-01_Soupis prací_SO400 xls" xfId="973"/>
    <cellStyle name="_Rekonstrukce rozvaděčů I P Pavlova_RO" xfId="974"/>
    <cellStyle name="_Rekonstrukce rozvaděčů I P Pavlova_RO_6052_Úpravy v terminálu T3_RO_130124" xfId="975"/>
    <cellStyle name="_Rekonstrukce rozvaděčů I P Pavlova_RO_rozpočet_" xfId="976"/>
    <cellStyle name="_Rekonstrukce rozvaděčů I P Pavlova_RO_SO 100 kom_Soupis prací" xfId="977"/>
    <cellStyle name="_Rekonstrukce rozvaděčů I P Pavlova_RO_SO 101 provizorní DZ" xfId="978"/>
    <cellStyle name="_Rekonstrukce rozvaděčů I P Pavlova_RO_SO 200" xfId="979"/>
    <cellStyle name="_Rekonstrukce rozvaděčů I P Pavlova_RO_Soupis prací_SO400 xls" xfId="980"/>
    <cellStyle name="_Soupis_prací_kácení" xfId="981"/>
    <cellStyle name="_Soupis_prací_sadovky" xfId="982"/>
    <cellStyle name="_SROV Nám Míru - HOFA" xfId="983"/>
    <cellStyle name="_SROV Nám Míru - HOFA_6052_Úpravy v terminálu T3_RO_130124" xfId="984"/>
    <cellStyle name="_SROV Nám Míru - HOFA_rozpočet_" xfId="985"/>
    <cellStyle name="_SROV Nám Míru - HOFA_SO 100 kom_Soupis prací" xfId="986"/>
    <cellStyle name="_SROV Nám Míru - HOFA_SO 101 provizorní DZ" xfId="987"/>
    <cellStyle name="_SROV Nám Míru - HOFA_SO 200" xfId="988"/>
    <cellStyle name="_SROV Nám Míru - HOFA_Soupis prací_SO400 xls" xfId="989"/>
    <cellStyle name="_Summary bill of rates COOLINGL" xfId="990"/>
    <cellStyle name="_Summary bill of rates COOLINGL_1" xfId="991"/>
    <cellStyle name="_Summary bill of rates COOLINGL_2" xfId="992"/>
    <cellStyle name="_Summary bill of rates COOLINGL_3" xfId="993"/>
    <cellStyle name="_Summary bill of rates VENTILATIONL" xfId="994"/>
    <cellStyle name="_Summary bill of rates VENTILATIONL_1" xfId="995"/>
    <cellStyle name="_Summary bill of rates VENTILATIONL_2" xfId="996"/>
    <cellStyle name="_Summary bill of rates VENTILATIONL_3" xfId="997"/>
    <cellStyle name="_Titulní list" xfId="998"/>
    <cellStyle name="_Titulní list_002_08_4914_002_01_09_17_002Technicka_specifikace_2etapa" xfId="999"/>
    <cellStyle name="_Titulní list_002_08_4914_002_01_09_17_002Technicka_specifikace_2etapa_6052_Úpravy v terminálu T3_RO_130124" xfId="1000"/>
    <cellStyle name="_Titulní list_002_08_4914_002_01_09_17_002Technicka_specifikace_2etapa_rozpočet_" xfId="1001"/>
    <cellStyle name="_Titulní list_002_08_4914_002_01_09_17_002Technicka_specifikace_2etapa_SO 100 kom_Soupis prací" xfId="1002"/>
    <cellStyle name="_Titulní list_002_08_4914_002_01_09_17_002Technicka_specifikace_2etapa_SO 101 provizorní DZ" xfId="1003"/>
    <cellStyle name="_Titulní list_002_08_4914_002_01_09_17_002Technicka_specifikace_2etapa_SO 200" xfId="1004"/>
    <cellStyle name="_Titulní list_002_08_4914_002_01_09_17_002Technicka_specifikace_2etapa_Soupis prací_SO400 xls" xfId="1005"/>
    <cellStyle name="_Titulní list_09_bur_kanali" xfId="1006"/>
    <cellStyle name="_Titulní list_09_bur_kanali_rozpočet_" xfId="1007"/>
    <cellStyle name="_Titulní list_09_bur_kanali_SO 100 kom_Soupis prací" xfId="1008"/>
    <cellStyle name="_Titulní list_09_bur_kanali_SO 101 provizorní DZ" xfId="1009"/>
    <cellStyle name="_Titulní list_09_bur_kanali_SO 200" xfId="1010"/>
    <cellStyle name="_Titulní list_09_bur_kanali_Soupis prací_SO400 xls" xfId="1011"/>
    <cellStyle name="_Titulní list_09_bur_podlažní_vestavby" xfId="1012"/>
    <cellStyle name="_Titulní list_09_bur_podlažní_vestavby_rozpočet_" xfId="1013"/>
    <cellStyle name="_Titulní list_09_bur_podlažní_vestavby_SO 100 kom_Soupis prací" xfId="1014"/>
    <cellStyle name="_Titulní list_09_bur_podlažní_vestavby_SO 101 provizorní DZ" xfId="1015"/>
    <cellStyle name="_Titulní list_09_bur_podlažní_vestavby_SO 200" xfId="1016"/>
    <cellStyle name="_Titulní list_09_bur_podlažní_vestavby_Soupis prací_SO400 xls" xfId="1017"/>
    <cellStyle name="_Titulní list_09_buri_malby" xfId="1018"/>
    <cellStyle name="_Titulní list_09_buri_malby_rozpočet_" xfId="1019"/>
    <cellStyle name="_Titulní list_09_buri_malby_SO 100 kom_Soupis prací" xfId="1020"/>
    <cellStyle name="_Titulní list_09_buri_malby_SO 101 provizorní DZ" xfId="1021"/>
    <cellStyle name="_Titulní list_09_buri_malby_SO 200" xfId="1022"/>
    <cellStyle name="_Titulní list_09_buri_malby_Soupis prací_SO400 xls" xfId="1023"/>
    <cellStyle name="_Titulní list_09_buri_regaly" xfId="1024"/>
    <cellStyle name="_Titulní list_09_buri_regaly_rozpočet_" xfId="1025"/>
    <cellStyle name="_Titulní list_09_buri_regaly_SO 100 kom_Soupis prací" xfId="1026"/>
    <cellStyle name="_Titulní list_09_buri_regaly_SO 101 provizorní DZ" xfId="1027"/>
    <cellStyle name="_Titulní list_09_buri_regaly_SO 200" xfId="1028"/>
    <cellStyle name="_Titulní list_09_buri_regaly_Soupis prací_SO400 xls" xfId="1029"/>
    <cellStyle name="_Titulní list_09-13-zbytek" xfId="1030"/>
    <cellStyle name="_Titulní list_09-13-zbytek_6052_Úpravy v terminálu T3_RO_130124" xfId="1031"/>
    <cellStyle name="_Titulní list_09-13-zbytek_rozpočet_" xfId="1032"/>
    <cellStyle name="_Titulní list_09-13-zbytek_SO 100 kom_Soupis prací" xfId="1033"/>
    <cellStyle name="_Titulní list_09-13-zbytek_SO 101 provizorní DZ" xfId="1034"/>
    <cellStyle name="_Titulní list_09-13-zbytek_SO 200" xfId="1035"/>
    <cellStyle name="_Titulní list_09-13-zbytek_Soupis prací_SO400 xls" xfId="1036"/>
    <cellStyle name="_Titulní list_09-17" xfId="1037"/>
    <cellStyle name="_Titulní list_09-17_6052_Úpravy v terminálu T3_RO_130124" xfId="1038"/>
    <cellStyle name="_Titulní list_09-17_rozpočet_" xfId="1039"/>
    <cellStyle name="_Titulní list_09-17_SO 100 kom_Soupis prací" xfId="1040"/>
    <cellStyle name="_Titulní list_09-17_SO 101 provizorní DZ" xfId="1041"/>
    <cellStyle name="_Titulní list_09-17_SO 200" xfId="1042"/>
    <cellStyle name="_Titulní list_09-17_Soupis prací_SO400 xls" xfId="1043"/>
    <cellStyle name="_Titulní list_09-20" xfId="1044"/>
    <cellStyle name="_Titulní list_09-20_rozpočet_" xfId="1045"/>
    <cellStyle name="_Titulní list_09-20_SO 100 kom_Soupis prací" xfId="1046"/>
    <cellStyle name="_Titulní list_09-20_SO 101 provizorní DZ" xfId="1047"/>
    <cellStyle name="_Titulní list_09-20_SO 200" xfId="1048"/>
    <cellStyle name="_Titulní list_09-20_Soupis prací_SO400 xls" xfId="1049"/>
    <cellStyle name="_Titulní list_Rekapitulace SmCB" xfId="1050"/>
    <cellStyle name="_Titulní list_rozpočet_" xfId="1051"/>
    <cellStyle name="_Titulní list_SO 000 Pozadavky investora" xfId="1052"/>
    <cellStyle name="_Titulní list_SO 000-002" xfId="1053"/>
    <cellStyle name="_Titulní list_SO 05 interiér propočet" xfId="1054"/>
    <cellStyle name="_Titulní list_SO 05 interiér propočet_6052_Úpravy v terminálu T3_RO_130124" xfId="1055"/>
    <cellStyle name="_Titulní list_SO 05 interiér propočet_rozpočet_" xfId="1056"/>
    <cellStyle name="_Titulní list_SO 05 interiér propočet_SO 100 kom_Soupis prací" xfId="1057"/>
    <cellStyle name="_Titulní list_SO 05 interiér propočet_SO 101 provizorní DZ" xfId="1058"/>
    <cellStyle name="_Titulní list_SO 05 interiér propočet_SO 200" xfId="1059"/>
    <cellStyle name="_Titulní list_SO 05 interiér propočet_Soupis prací_SO400 xls" xfId="1060"/>
    <cellStyle name="_Titulní list_SO 05 střecha propočet" xfId="1061"/>
    <cellStyle name="_Titulní list_SO 05 střecha propočet_6052_Úpravy v terminálu T3_RO_130124" xfId="1062"/>
    <cellStyle name="_Titulní list_SO 05 střecha propočet_rozpočet_" xfId="1063"/>
    <cellStyle name="_Titulní list_SO 05 střecha propočet_SO 100 kom_Soupis prací" xfId="1064"/>
    <cellStyle name="_Titulní list_SO 05 střecha propočet_SO 101 provizorní DZ" xfId="1065"/>
    <cellStyle name="_Titulní list_SO 05 střecha propočet_SO 200" xfId="1066"/>
    <cellStyle name="_Titulní list_SO 05 střecha propočet_Soupis prací_SO400 xls" xfId="1067"/>
    <cellStyle name="_Titulní list_SO 05 vzduchové sanační úpravy propočet" xfId="1068"/>
    <cellStyle name="_Titulní list_SO 05 vzduchové sanační úpravy propočet_6052_Úpravy v terminálu T3_RO_130124" xfId="1069"/>
    <cellStyle name="_Titulní list_SO 05 vzduchové sanační úpravy propočet_rozpočet_" xfId="1070"/>
    <cellStyle name="_Titulní list_SO 05 vzduchové sanační úpravy propočet_SO 100 kom_Soupis prací" xfId="1071"/>
    <cellStyle name="_Titulní list_SO 05 vzduchové sanační úpravy propočet_SO 101 provizorní DZ" xfId="1072"/>
    <cellStyle name="_Titulní list_SO 05 vzduchové sanační úpravy propočet_SO 200" xfId="1073"/>
    <cellStyle name="_Titulní list_SO 05 vzduchové sanační úpravy propočet_Soupis prací_SO400 xls" xfId="1074"/>
    <cellStyle name="_Titulní list_SO 100 kom_Soupis prací" xfId="1075"/>
    <cellStyle name="_Titulní list_SO 100-199" xfId="1076"/>
    <cellStyle name="_Titulní list_SO 101 provizorní DZ" xfId="1077"/>
    <cellStyle name="_Titulní list_SO 20_stavba" xfId="1078"/>
    <cellStyle name="_Titulní list_SO 200" xfId="1079"/>
    <cellStyle name="_Titulní list_SO 200-220" xfId="1080"/>
    <cellStyle name="_Titulní list_SO 260-270" xfId="1081"/>
    <cellStyle name="_Titulní list_SO 300-330" xfId="1082"/>
    <cellStyle name="_Titulní list_SO 350-365" xfId="1083"/>
    <cellStyle name="_Titulní list_SO 370" xfId="1084"/>
    <cellStyle name="_Titulní list_SO 440-449" xfId="1085"/>
    <cellStyle name="_Titulní list_SO 460-469" xfId="1086"/>
    <cellStyle name="_Titulní list_SO 520-536" xfId="1087"/>
    <cellStyle name="_Titulní list_SO 800-809" xfId="1088"/>
    <cellStyle name="_Titulní list_Soupis prací_SO400 xls" xfId="1089"/>
    <cellStyle name="_Úprava" xfId="1090"/>
    <cellStyle name="_ZTI_rozpočet" xfId="1091"/>
    <cellStyle name="_ZTI_rozpočet_002_08_4914_002_01_09_17_002Technicka_specifikace_2etapa" xfId="1092"/>
    <cellStyle name="_ZTI_rozpočet_002_08_4914_002_01_09_17_002Technicka_specifikace_2etapa_6052_Úpravy v terminálu T3_RO_130124" xfId="1093"/>
    <cellStyle name="_ZTI_rozpočet_002_08_4914_002_01_09_17_002Technicka_specifikace_2etapa_rozpočet_" xfId="1094"/>
    <cellStyle name="_ZTI_rozpočet_002_08_4914_002_01_09_17_002Technicka_specifikace_2etapa_SO 100 kom_Soupis prací" xfId="1095"/>
    <cellStyle name="_ZTI_rozpočet_002_08_4914_002_01_09_17_002Technicka_specifikace_2etapa_SO 101 provizorní DZ" xfId="1096"/>
    <cellStyle name="_ZTI_rozpočet_002_08_4914_002_01_09_17_002Technicka_specifikace_2etapa_SO 200" xfId="1097"/>
    <cellStyle name="_ZTI_rozpočet_002_08_4914_002_01_09_17_002Technicka_specifikace_2etapa_Soupis prací_SO400 xls" xfId="1098"/>
    <cellStyle name="_ZTI_rozpočet_09-13-zbytek" xfId="1099"/>
    <cellStyle name="_ZTI_rozpočet_09-13-zbytek_6052_Úpravy v terminálu T3_RO_130124" xfId="1100"/>
    <cellStyle name="_ZTI_rozpočet_09-13-zbytek_rozpočet_" xfId="1101"/>
    <cellStyle name="_ZTI_rozpočet_09-13-zbytek_SO 100 kom_Soupis prací" xfId="1102"/>
    <cellStyle name="_ZTI_rozpočet_09-13-zbytek_SO 101 provizorní DZ" xfId="1103"/>
    <cellStyle name="_ZTI_rozpočet_09-13-zbytek_SO 200" xfId="1104"/>
    <cellStyle name="_ZTI_rozpočet_09-13-zbytek_Soupis prací_SO400 xls" xfId="1105"/>
    <cellStyle name="_ZTI_rozpočet_09-17" xfId="1106"/>
    <cellStyle name="_ZTI_rozpočet_09-17_6052_Úpravy v terminálu T3_RO_130124" xfId="1107"/>
    <cellStyle name="_ZTI_rozpočet_09-17_rozpočet_" xfId="1108"/>
    <cellStyle name="_ZTI_rozpočet_09-17_SO 100 kom_Soupis prací" xfId="1109"/>
    <cellStyle name="_ZTI_rozpočet_09-17_SO 101 provizorní DZ" xfId="1110"/>
    <cellStyle name="_ZTI_rozpočet_09-17_SO 200" xfId="1111"/>
    <cellStyle name="_ZTI_rozpočet_09-17_Soupis prací_SO400 xls" xfId="1112"/>
    <cellStyle name="_ZTI_rozpočet_SO 05 interiér propočet" xfId="1113"/>
    <cellStyle name="_ZTI_rozpočet_SO 05 interiér propočet_6052_Úpravy v terminálu T3_RO_130124" xfId="1114"/>
    <cellStyle name="_ZTI_rozpočet_SO 05 interiér propočet_rozpočet_" xfId="1115"/>
    <cellStyle name="_ZTI_rozpočet_SO 05 interiér propočet_SO 100 kom_Soupis prací" xfId="1116"/>
    <cellStyle name="_ZTI_rozpočet_SO 05 interiér propočet_SO 101 provizorní DZ" xfId="1117"/>
    <cellStyle name="_ZTI_rozpočet_SO 05 interiér propočet_SO 200" xfId="1118"/>
    <cellStyle name="_ZTI_rozpočet_SO 05 interiér propočet_Soupis prací_SO400 xls" xfId="1119"/>
    <cellStyle name="_ZTI_rozpočet_SO 05 střecha propočet" xfId="1120"/>
    <cellStyle name="_ZTI_rozpočet_SO 05 střecha propočet_6052_Úpravy v terminálu T3_RO_130124" xfId="1121"/>
    <cellStyle name="_ZTI_rozpočet_SO 05 střecha propočet_rozpočet_" xfId="1122"/>
    <cellStyle name="_ZTI_rozpočet_SO 05 střecha propočet_SO 100 kom_Soupis prací" xfId="1123"/>
    <cellStyle name="_ZTI_rozpočet_SO 05 střecha propočet_SO 101 provizorní DZ" xfId="1124"/>
    <cellStyle name="_ZTI_rozpočet_SO 05 střecha propočet_SO 200" xfId="1125"/>
    <cellStyle name="_ZTI_rozpočet_SO 05 střecha propočet_Soupis prací_SO400 xls" xfId="1126"/>
    <cellStyle name="_ZTI_rozpočet_SO 05 vzduchové sanační úpravy propočet" xfId="1127"/>
    <cellStyle name="_ZTI_rozpočet_SO 05 vzduchové sanační úpravy propočet_6052_Úpravy v terminálu T3_RO_130124" xfId="1128"/>
    <cellStyle name="_ZTI_rozpočet_SO 05 vzduchové sanační úpravy propočet_rozpočet_" xfId="1129"/>
    <cellStyle name="_ZTI_rozpočet_SO 05 vzduchové sanační úpravy propočet_SO 100 kom_Soupis prací" xfId="1130"/>
    <cellStyle name="_ZTI_rozpočet_SO 05 vzduchové sanační úpravy propočet_SO 101 provizorní DZ" xfId="1131"/>
    <cellStyle name="_ZTI_rozpočet_SO 05 vzduchové sanační úpravy propočet_SO 200" xfId="1132"/>
    <cellStyle name="_ZTI_rozpočet_SO 05 vzduchové sanační úpravy propočet_Soupis prací_SO400 xls" xfId="1133"/>
    <cellStyle name="1" xfId="1134"/>
    <cellStyle name="1 000 Kč_ELEKTRO doplněné K PŘEDÁNÍ-  MŠ Přímětická" xfId="1135"/>
    <cellStyle name="1_002_08_4914_002_01_09_17_002Technicka_specifikace_2etapa" xfId="1136"/>
    <cellStyle name="1_002_08_4914_002_01_09_17_002Technicka_specifikace_2etapa_6052_Úpravy v terminálu T3_RO_130124" xfId="1137"/>
    <cellStyle name="1_002_08_4914_002_01_09_17_002Technicka_specifikace_2etapa_rozpočet_" xfId="1138"/>
    <cellStyle name="1_002_08_4914_002_01_09_17_002Technicka_specifikace_2etapa_SO 100 kom_Soupis prací" xfId="1139"/>
    <cellStyle name="1_002_08_4914_002_01_09_17_002Technicka_specifikace_2etapa_SO 101 provizorní DZ" xfId="1140"/>
    <cellStyle name="1_002_08_4914_002_01_09_17_002Technicka_specifikace_2etapa_SO 200" xfId="1141"/>
    <cellStyle name="1_002_08_4914_002_01_09_17_002Technicka_specifikace_2etapa_Soupis prací_SO400 xls" xfId="1142"/>
    <cellStyle name="1_09-13-zbytek" xfId="1143"/>
    <cellStyle name="1_09-13-zbytek_6052_Úpravy v terminálu T3_RO_130124" xfId="1144"/>
    <cellStyle name="1_09-13-zbytek_rozpočet_" xfId="1145"/>
    <cellStyle name="1_09-13-zbytek_SO 100 kom_Soupis prací" xfId="1146"/>
    <cellStyle name="1_09-13-zbytek_SO 101 provizorní DZ" xfId="1147"/>
    <cellStyle name="1_09-13-zbytek_SO 200" xfId="1148"/>
    <cellStyle name="1_09-13-zbytek_Soupis prací_SO400 xls" xfId="1149"/>
    <cellStyle name="1_09-17" xfId="1150"/>
    <cellStyle name="1_09-17_6052_Úpravy v terminálu T3_RO_130124" xfId="1151"/>
    <cellStyle name="1_09-17_rozpočet_" xfId="1152"/>
    <cellStyle name="1_09-17_SO 100 kom_Soupis prací" xfId="1153"/>
    <cellStyle name="1_09-17_SO 101 provizorní DZ" xfId="1154"/>
    <cellStyle name="1_09-17_SO 200" xfId="1155"/>
    <cellStyle name="1_09-17_Soupis prací_SO400 xls" xfId="1156"/>
    <cellStyle name="1_SO 05 interiér propočet" xfId="1157"/>
    <cellStyle name="1_SO 05 interiér propočet_6052_Úpravy v terminálu T3_RO_130124" xfId="1158"/>
    <cellStyle name="1_SO 05 interiér propočet_rozpočet_" xfId="1159"/>
    <cellStyle name="1_SO 05 interiér propočet_SO 100 kom_Soupis prací" xfId="1160"/>
    <cellStyle name="1_SO 05 interiér propočet_SO 101 provizorní DZ" xfId="1161"/>
    <cellStyle name="1_SO 05 interiér propočet_SO 200" xfId="1162"/>
    <cellStyle name="1_SO 05 interiér propočet_Soupis prací_SO400 xls" xfId="1163"/>
    <cellStyle name="1_SO 05 střecha propočet" xfId="1164"/>
    <cellStyle name="1_SO 05 střecha propočet_6052_Úpravy v terminálu T3_RO_130124" xfId="1165"/>
    <cellStyle name="1_SO 05 střecha propočet_rozpočet_" xfId="1166"/>
    <cellStyle name="1_SO 05 střecha propočet_SO 100 kom_Soupis prací" xfId="1167"/>
    <cellStyle name="1_SO 05 střecha propočet_SO 101 provizorní DZ" xfId="1168"/>
    <cellStyle name="1_SO 05 střecha propočet_SO 200" xfId="1169"/>
    <cellStyle name="1_SO 05 střecha propočet_Soupis prací_SO400 xls" xfId="1170"/>
    <cellStyle name="1_SO 05 vzduchové sanační úpravy propočet" xfId="1171"/>
    <cellStyle name="1_SO 05 vzduchové sanační úpravy propočet_6052_Úpravy v terminálu T3_RO_130124" xfId="1172"/>
    <cellStyle name="1_SO 05 vzduchové sanační úpravy propočet_rozpočet_" xfId="1173"/>
    <cellStyle name="1_SO 05 vzduchové sanační úpravy propočet_SO 100 kom_Soupis prací" xfId="1174"/>
    <cellStyle name="1_SO 05 vzduchové sanační úpravy propočet_SO 101 provizorní DZ" xfId="1175"/>
    <cellStyle name="1_SO 05 vzduchové sanační úpravy propočet_SO 200" xfId="1176"/>
    <cellStyle name="1_SO 05 vzduchové sanační úpravy propočet_Soupis prací_SO400 xls" xfId="1177"/>
    <cellStyle name="20 % – Zvýraznění1 2" xfId="1178"/>
    <cellStyle name="20 % – Zvýraznění1 2 2" xfId="1179"/>
    <cellStyle name="20 % – Zvýraznění2 2" xfId="1180"/>
    <cellStyle name="20 % – Zvýraznění2 2 2" xfId="1181"/>
    <cellStyle name="20 % – Zvýraznění3 2" xfId="1182"/>
    <cellStyle name="20 % – Zvýraznění3 2 2" xfId="1183"/>
    <cellStyle name="20 % – Zvýraznění4 2" xfId="1184"/>
    <cellStyle name="20 % – Zvýraznění4 2 2" xfId="1185"/>
    <cellStyle name="20 % – Zvýraznění5 2" xfId="1186"/>
    <cellStyle name="20 % – Zvýraznění5 2 2" xfId="1187"/>
    <cellStyle name="20 % – Zvýraznění6 2" xfId="1188"/>
    <cellStyle name="20 % – Zvýraznění6 2 2" xfId="1189"/>
    <cellStyle name="40 % – Zvýraznění1 2" xfId="1190"/>
    <cellStyle name="40 % – Zvýraznění1 2 2" xfId="1191"/>
    <cellStyle name="40 % – Zvýraznění2 2" xfId="1192"/>
    <cellStyle name="40 % – Zvýraznění2 2 2" xfId="1193"/>
    <cellStyle name="40 % – Zvýraznění3 2" xfId="1194"/>
    <cellStyle name="40 % – Zvýraznění3 2 2" xfId="1195"/>
    <cellStyle name="40 % – Zvýraznění4 2" xfId="1196"/>
    <cellStyle name="40 % – Zvýraznění4 2 2" xfId="1197"/>
    <cellStyle name="40 % – Zvýraznění5 2" xfId="1198"/>
    <cellStyle name="40 % – Zvýraznění5 2 2" xfId="1199"/>
    <cellStyle name="40 % – Zvýraznění6 2" xfId="1200"/>
    <cellStyle name="40 % – Zvýraznění6 2 2" xfId="1201"/>
    <cellStyle name="40 % – Zvýraznění6 3" xfId="1202"/>
    <cellStyle name="60 % – Zvýraznění1 2" xfId="1203"/>
    <cellStyle name="60 % – Zvýraznění1 2 2" xfId="1204"/>
    <cellStyle name="60 % – Zvýraznění2 2" xfId="1205"/>
    <cellStyle name="60 % – Zvýraznění2 2 2" xfId="1206"/>
    <cellStyle name="60 % – Zvýraznění3 2" xfId="1207"/>
    <cellStyle name="60 % – Zvýraznění3 2 2" xfId="1208"/>
    <cellStyle name="60 % – Zvýraznění4 2" xfId="1209"/>
    <cellStyle name="60 % – Zvýraznění4 2 2" xfId="1210"/>
    <cellStyle name="60 % – Zvýraznění5 2" xfId="1211"/>
    <cellStyle name="60 % – Zvýraznění5 2 2" xfId="1212"/>
    <cellStyle name="60 % – Zvýraznění6 2" xfId="1213"/>
    <cellStyle name="60 % – Zvýraznění6 2 2" xfId="1214"/>
    <cellStyle name="Accent1" xfId="1215"/>
    <cellStyle name="Accent1 - 20%" xfId="1216"/>
    <cellStyle name="Accent1 - 40%" xfId="1217"/>
    <cellStyle name="Accent1 - 60%" xfId="1218"/>
    <cellStyle name="Accent2" xfId="1219"/>
    <cellStyle name="Accent2 - 20%" xfId="1220"/>
    <cellStyle name="Accent2 - 40%" xfId="1221"/>
    <cellStyle name="Accent2 - 60%" xfId="1222"/>
    <cellStyle name="Accent3" xfId="1223"/>
    <cellStyle name="Accent3 - 20%" xfId="1224"/>
    <cellStyle name="Accent3 - 40%" xfId="1225"/>
    <cellStyle name="Accent3 - 60%" xfId="1226"/>
    <cellStyle name="Accent4" xfId="1227"/>
    <cellStyle name="Accent4 - 20%" xfId="1228"/>
    <cellStyle name="Accent4 - 40%" xfId="1229"/>
    <cellStyle name="Accent4 - 60%" xfId="1230"/>
    <cellStyle name="Accent5" xfId="1231"/>
    <cellStyle name="Accent5 - 20%" xfId="1232"/>
    <cellStyle name="Accent5 - 40%" xfId="1233"/>
    <cellStyle name="Accent5 - 60%" xfId="1234"/>
    <cellStyle name="Accent6" xfId="1235"/>
    <cellStyle name="Accent6 - 20%" xfId="1236"/>
    <cellStyle name="Accent6 - 40%" xfId="1237"/>
    <cellStyle name="Accent6 - 60%" xfId="1238"/>
    <cellStyle name="Bad" xfId="1239"/>
    <cellStyle name="Calculation" xfId="1240"/>
    <cellStyle name="cárkyd" xfId="1241"/>
    <cellStyle name="cary" xfId="1242"/>
    <cellStyle name="Celkem 2" xfId="1243"/>
    <cellStyle name="Celkem 2 2" xfId="1244"/>
    <cellStyle name="Čárka 2" xfId="1245"/>
    <cellStyle name="čárky [0]_15sin;18sit" xfId="1246"/>
    <cellStyle name="čárky 2" xfId="1247"/>
    <cellStyle name="číslo" xfId="1248"/>
    <cellStyle name="Dezimal [0]_--&gt;2-1" xfId="1249"/>
    <cellStyle name="Dezimal_--&gt;2-1" xfId="1250"/>
    <cellStyle name="Dziesiętny [0]_laroux" xfId="1251"/>
    <cellStyle name="Dziesiętny_laroux" xfId="1252"/>
    <cellStyle name="Emphasis 1" xfId="1253"/>
    <cellStyle name="Emphasis 2" xfId="1254"/>
    <cellStyle name="Emphasis 3" xfId="1255"/>
    <cellStyle name="Firma" xfId="1256"/>
    <cellStyle name="Good" xfId="1257"/>
    <cellStyle name="Heading 1" xfId="1258"/>
    <cellStyle name="Heading 2" xfId="1259"/>
    <cellStyle name="Heading 3" xfId="1260"/>
    <cellStyle name="Heading 4" xfId="1261"/>
    <cellStyle name="Hlavní nadpis" xfId="1262"/>
    <cellStyle name="Hypertextový odkaz 2" xfId="1263"/>
    <cellStyle name="Hypertextový odkaz 2 2" xfId="1264"/>
    <cellStyle name="Hypertextový odkaz 2_Rozpočet_ stavba_koupaliště Luka" xfId="1265"/>
    <cellStyle name="Check Cell" xfId="1266"/>
    <cellStyle name="Chybně 2" xfId="1267"/>
    <cellStyle name="Chybně 2 2" xfId="1268"/>
    <cellStyle name="Input" xfId="1269"/>
    <cellStyle name="Jednotka" xfId="1270"/>
    <cellStyle name="Kontrolní buňka 2" xfId="1271"/>
    <cellStyle name="Kontrolní buňka 2 2" xfId="1272"/>
    <cellStyle name="Kontrolní buňka 2_Rozpočet_ stavba_koupaliště Luka" xfId="1273"/>
    <cellStyle name="lehký dolní okraj" xfId="1274"/>
    <cellStyle name="Linked Cell" xfId="1275"/>
    <cellStyle name="měny 2" xfId="1276"/>
    <cellStyle name="množství" xfId="1277"/>
    <cellStyle name="Nadpis 1 2" xfId="1278"/>
    <cellStyle name="Nadpis 1 2 2" xfId="1279"/>
    <cellStyle name="Nadpis 2 2" xfId="1280"/>
    <cellStyle name="Nadpis 2 2 2" xfId="1281"/>
    <cellStyle name="Nadpis 2 2_Rozpočet_ stavba_koupaliště Luka" xfId="1282"/>
    <cellStyle name="Nadpis 3 2" xfId="1283"/>
    <cellStyle name="Nadpis 3 2 2" xfId="1284"/>
    <cellStyle name="Nadpis 4 2" xfId="1285"/>
    <cellStyle name="Nadpis 4 2 2" xfId="1286"/>
    <cellStyle name="Nadpis1" xfId="1287"/>
    <cellStyle name="Nadpis1 1" xfId="1288"/>
    <cellStyle name="Nadpis1 2" xfId="1289"/>
    <cellStyle name="Naklady" xfId="1290"/>
    <cellStyle name="Název 2" xfId="1291"/>
    <cellStyle name="Název 2 2" xfId="1292"/>
    <cellStyle name="Neutral" xfId="1293"/>
    <cellStyle name="Neutrální 2" xfId="1294"/>
    <cellStyle name="Neutrální 2 2" xfId="1295"/>
    <cellStyle name="normální" xfId="0" builtinId="0"/>
    <cellStyle name="Normální 10" xfId="1296"/>
    <cellStyle name="Normální 11" xfId="1297"/>
    <cellStyle name="normální 2" xfId="1298"/>
    <cellStyle name="Normální 2 2" xfId="1299"/>
    <cellStyle name="normální 2 2 2" xfId="1300"/>
    <cellStyle name="normální 2 2_5903_G5_002_Oceneny soupis praci_rev1" xfId="1301"/>
    <cellStyle name="Normální 2 3" xfId="1302"/>
    <cellStyle name="normální 2_10_soupis_praci" xfId="1303"/>
    <cellStyle name="normální 3" xfId="1304"/>
    <cellStyle name="normální 3 2" xfId="1305"/>
    <cellStyle name="normální 3 3" xfId="1306"/>
    <cellStyle name="normální 3 3 2" xfId="1307"/>
    <cellStyle name="Normální 3_10_soupis_praci" xfId="1308"/>
    <cellStyle name="normální 39" xfId="1309"/>
    <cellStyle name="Normální 4" xfId="1310"/>
    <cellStyle name="Normální 5" xfId="1311"/>
    <cellStyle name="Normální 6" xfId="1312"/>
    <cellStyle name="Normální 7" xfId="1313"/>
    <cellStyle name="Normální 8" xfId="1314"/>
    <cellStyle name="Normální 9" xfId="1315"/>
    <cellStyle name="normální_002_ROZP_OCENENY_VV_upr08-2010" xfId="1316"/>
    <cellStyle name="normální_10_soupis_praci" xfId="1317"/>
    <cellStyle name="normální_Klementinum 2.etapa rozpočet_2010-05" xfId="1318"/>
    <cellStyle name="normální_Mobil_502Roz" xfId="1319"/>
    <cellStyle name="normální_Oceneny_soupis_praci_SN_20140211" xfId="1320"/>
    <cellStyle name="normální_SO 05 fasáda propočet" xfId="1321"/>
    <cellStyle name="normální_SO 05 fasáda propočet_SO 100 kom_Soupis prací" xfId="1322"/>
    <cellStyle name="normální_SROV Nám Míru - HOFA" xfId="1323"/>
    <cellStyle name="normální_Stavba_" xfId="1324"/>
    <cellStyle name="normální_Troja" xfId="1325"/>
    <cellStyle name="Normalny_Ceny jedn" xfId="1326"/>
    <cellStyle name="Note" xfId="1327"/>
    <cellStyle name="Output" xfId="1328"/>
    <cellStyle name="Podnadpis" xfId="1329"/>
    <cellStyle name="Položka" xfId="1330"/>
    <cellStyle name="Poznámka 2" xfId="1331"/>
    <cellStyle name="procent 2" xfId="1332"/>
    <cellStyle name="Propojená buňka 2" xfId="1333"/>
    <cellStyle name="Propojená buňka 2 2" xfId="1334"/>
    <cellStyle name="Propojená buňka 2_Rozpočet_ stavba_koupaliště Luka" xfId="1335"/>
    <cellStyle name="Sheet Title" xfId="1336"/>
    <cellStyle name="Specifikace" xfId="1337"/>
    <cellStyle name="Správně 2" xfId="1338"/>
    <cellStyle name="Správně 2 2" xfId="1339"/>
    <cellStyle name="Standard_--&gt;2-1" xfId="1340"/>
    <cellStyle name="Stín+tučně" xfId="1341"/>
    <cellStyle name="Stín+tučně+velké písmo" xfId="1342"/>
    <cellStyle name="Styl 1" xfId="1343"/>
    <cellStyle name="Styl 1 11" xfId="1344"/>
    <cellStyle name="Styl 1 14" xfId="1345"/>
    <cellStyle name="Styl 1 2" xfId="1346"/>
    <cellStyle name="Styl 1 2 2" xfId="1347"/>
    <cellStyle name="Styl 1 2_Rozpočet_ stavba_koupaliště Luka" xfId="1348"/>
    <cellStyle name="Styl 1 23" xfId="1349"/>
    <cellStyle name="Styl 1 24" xfId="1350"/>
    <cellStyle name="Styl 1 25" xfId="1351"/>
    <cellStyle name="Styl 1 26" xfId="1352"/>
    <cellStyle name="Styl 1 27" xfId="1353"/>
    <cellStyle name="Styl 1 28" xfId="1354"/>
    <cellStyle name="Styl 1 3" xfId="1355"/>
    <cellStyle name="Styl 1_10_soupis_praci" xfId="1356"/>
    <cellStyle name="Suma" xfId="1357"/>
    <cellStyle name="Text upozornění 2" xfId="1358"/>
    <cellStyle name="Text upozornění 2 2" xfId="1359"/>
    <cellStyle name="textový" xfId="1360"/>
    <cellStyle name="Tučně" xfId="1361"/>
    <cellStyle name="TYP ŘÁDKU_2" xfId="1362"/>
    <cellStyle name="Vstup 2" xfId="1363"/>
    <cellStyle name="Vstup 2 2" xfId="1364"/>
    <cellStyle name="Vstup 2_Rozpočet_ stavba_koupaliště Luka" xfId="1365"/>
    <cellStyle name="Výpočet 2" xfId="1366"/>
    <cellStyle name="Výpočet 2 2" xfId="1367"/>
    <cellStyle name="Výpočet 2_Rozpočet_ stavba_koupaliště Luka" xfId="1368"/>
    <cellStyle name="Výstup 2" xfId="1369"/>
    <cellStyle name="Výstup 2 2" xfId="1370"/>
    <cellStyle name="Výstup 2_Rozpočet_ stavba_koupaliště Luka" xfId="1371"/>
    <cellStyle name="Vysvětlující text 2" xfId="1372"/>
    <cellStyle name="Vysvětlující text 2 2" xfId="1373"/>
    <cellStyle name="Währung [0]_--&gt;2-1" xfId="1374"/>
    <cellStyle name="Währung_--&gt;2-1" xfId="1375"/>
    <cellStyle name="Walutowy [0]_laroux" xfId="1376"/>
    <cellStyle name="Walutowy_laroux" xfId="1377"/>
    <cellStyle name="Wהhrung [0]_--&gt;2-1" xfId="1378"/>
    <cellStyle name="Wהhrung_--&gt;2-1" xfId="1379"/>
    <cellStyle name="základní" xfId="1380"/>
    <cellStyle name="Zvýraznění 1 2" xfId="1381"/>
    <cellStyle name="Zvýraznění 1 2 2" xfId="1382"/>
    <cellStyle name="Zvýraznění 2 2" xfId="1383"/>
    <cellStyle name="Zvýraznění 2 2 2" xfId="1384"/>
    <cellStyle name="Zvýraznění 3 2" xfId="1385"/>
    <cellStyle name="Zvýraznění 3 2 2" xfId="1386"/>
    <cellStyle name="Zvýraznění 4 2" xfId="1387"/>
    <cellStyle name="Zvýraznění 4 2 2" xfId="1388"/>
    <cellStyle name="Zvýraznění 5 2" xfId="1389"/>
    <cellStyle name="Zvýraznění 5 2 2" xfId="1390"/>
    <cellStyle name="Zvýraznění 6 2" xfId="1391"/>
    <cellStyle name="Zvýraznění 6 2 2" xfId="1392"/>
    <cellStyle name="Zvýrazni" xfId="1393"/>
  </cellStyles>
  <dxfs count="221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989_HZ_REPY_ROZPOCET\12_001\PODKLADY\HZ_Repy_RO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kce/3130_Jedli&#269;k&#367;v%20&#250;stav/V&#253;stupy_2/RO_Dostavba%20Jedli&#269;kova%20&#250;stavu%20a%20&#353;kol%20-%20II.etap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Všeobecné podmínky"/>
      <sheetName val="Rekapitulace"/>
      <sheetName val="SO 00 - Všeobecné práce"/>
      <sheetName val="SO 01 - Objekt HZ"/>
      <sheetName val="SO 01 - ZTI"/>
      <sheetName val="SO 01 - Vytápění"/>
      <sheetName val="SO 01 - VZT"/>
      <sheetName val="SO 01 - Stlačený vzduch"/>
      <sheetName val="SO 01 - Silnoproud"/>
      <sheetName val="SO 01 - Slaboproud"/>
      <sheetName val="SO 02 - Oplocení"/>
      <sheetName val="IO 100 - Areálové komunikace"/>
      <sheetName val="IO 300, 410, 420, 510 a IO 520"/>
      <sheetName val="IO 430, IO 440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oboty sanitarne"/>
      <sheetName val="Roboty budowlane"/>
      <sheetName val="Roboty elektryczn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82"/>
  <sheetViews>
    <sheetView showGridLines="0" view="pageBreakPreview" zoomScaleNormal="100" zoomScaleSheetLayoutView="100" workbookViewId="0">
      <selection activeCell="H15" sqref="H15"/>
    </sheetView>
  </sheetViews>
  <sheetFormatPr defaultColWidth="10.6640625" defaultRowHeight="12.75"/>
  <cols>
    <col min="1" max="1" width="4" style="100" customWidth="1"/>
    <col min="2" max="2" width="2.6640625" style="110" customWidth="1"/>
    <col min="3" max="3" width="5.6640625" style="96" bestFit="1" customWidth="1"/>
    <col min="4" max="4" width="5.1640625" style="96" customWidth="1"/>
    <col min="5" max="5" width="31.83203125" style="96" customWidth="1"/>
    <col min="6" max="6" width="6.5" style="96" customWidth="1"/>
    <col min="7" max="7" width="21.6640625" style="96" customWidth="1"/>
    <col min="8" max="8" width="17.83203125" style="99" customWidth="1"/>
    <col min="9" max="9" width="23" style="96" customWidth="1"/>
    <col min="10" max="10" width="2.6640625" style="100" hidden="1" customWidth="1"/>
    <col min="11" max="11" width="0.83203125" style="100" customWidth="1"/>
    <col min="12" max="12" width="3.33203125" style="100" customWidth="1"/>
    <col min="13" max="13" width="14.5" style="100" bestFit="1" customWidth="1"/>
    <col min="14" max="16384" width="10.6640625" style="100"/>
  </cols>
  <sheetData>
    <row r="1" spans="2:9" ht="26.1" customHeight="1">
      <c r="B1" s="95"/>
      <c r="D1" s="97"/>
      <c r="E1" s="98"/>
      <c r="F1" s="98"/>
      <c r="G1" s="98"/>
    </row>
    <row r="2" spans="2:9" ht="26.1" customHeight="1">
      <c r="B2" s="101"/>
      <c r="C2" s="102"/>
      <c r="D2" s="212" t="str">
        <f>SO_01!C2</f>
        <v>Stavba místní komunikace v ulici Za Dvorem Kolín - Štítary</v>
      </c>
      <c r="E2" s="103"/>
      <c r="F2" s="98"/>
      <c r="G2" s="98"/>
    </row>
    <row r="3" spans="2:9" ht="21" customHeight="1">
      <c r="B3" s="104"/>
      <c r="C3" s="105"/>
      <c r="D3" s="106"/>
      <c r="E3" s="98"/>
      <c r="F3" s="98"/>
      <c r="G3" s="98"/>
    </row>
    <row r="4" spans="2:9" ht="20.100000000000001" customHeight="1">
      <c r="B4" s="107" t="s">
        <v>57</v>
      </c>
      <c r="G4" s="108"/>
      <c r="I4" s="109"/>
    </row>
    <row r="5" spans="2:9" ht="9.75" customHeight="1" thickBot="1">
      <c r="C5" s="110"/>
      <c r="D5" s="110"/>
      <c r="E5" s="110"/>
      <c r="F5" s="110"/>
      <c r="G5" s="110"/>
      <c r="H5" s="111"/>
      <c r="I5" s="110"/>
    </row>
    <row r="6" spans="2:9" s="120" customFormat="1" ht="17.100000000000001" customHeight="1" thickBot="1">
      <c r="B6" s="112"/>
      <c r="C6" s="113"/>
      <c r="D6" s="114" t="s">
        <v>58</v>
      </c>
      <c r="E6" s="115"/>
      <c r="F6" s="116"/>
      <c r="G6" s="117"/>
      <c r="H6" s="118"/>
      <c r="I6" s="119" t="s">
        <v>59</v>
      </c>
    </row>
    <row r="7" spans="2:9" s="128" customFormat="1" ht="12.75" customHeight="1" thickTop="1">
      <c r="B7" s="121"/>
      <c r="C7" s="122"/>
      <c r="D7" s="123"/>
      <c r="E7" s="124"/>
      <c r="F7" s="125"/>
      <c r="G7" s="126"/>
      <c r="H7" s="126"/>
      <c r="I7" s="127"/>
    </row>
    <row r="8" spans="2:9" s="120" customFormat="1" ht="16.5" customHeight="1">
      <c r="B8" s="129"/>
      <c r="C8" s="136" t="s">
        <v>86</v>
      </c>
      <c r="D8" s="130" t="s">
        <v>83</v>
      </c>
      <c r="E8" s="131"/>
      <c r="F8" s="132"/>
      <c r="G8" s="126"/>
      <c r="H8" s="133"/>
      <c r="I8" s="134"/>
    </row>
    <row r="9" spans="2:9" s="128" customFormat="1" ht="14.25" customHeight="1">
      <c r="B9" s="135"/>
      <c r="C9" s="136"/>
      <c r="D9" s="137" t="str">
        <f>SO_01!C3</f>
        <v>SO 001 Příprava území a staveniště</v>
      </c>
      <c r="E9" s="124"/>
      <c r="F9" s="125"/>
      <c r="G9" s="138"/>
      <c r="H9" s="211">
        <f>SO_01!G9</f>
        <v>0</v>
      </c>
      <c r="I9" s="191"/>
    </row>
    <row r="10" spans="2:9" s="128" customFormat="1" ht="15" customHeight="1">
      <c r="B10" s="135"/>
      <c r="C10" s="136"/>
      <c r="D10" s="137" t="str">
        <f>SO_101!C3</f>
        <v>SO 101 Ulice Za Dvorem</v>
      </c>
      <c r="E10" s="124"/>
      <c r="F10" s="125"/>
      <c r="G10" s="138"/>
      <c r="H10" s="211">
        <f>SO_101!G9</f>
        <v>0</v>
      </c>
      <c r="I10" s="139"/>
    </row>
    <row r="11" spans="2:9" s="128" customFormat="1" ht="15" customHeight="1">
      <c r="B11" s="135"/>
      <c r="C11" s="136"/>
      <c r="D11" s="137" t="str">
        <f>SO_102!C3</f>
        <v>SO 102 dopravně inženýrská opatření</v>
      </c>
      <c r="E11" s="124"/>
      <c r="F11" s="125"/>
      <c r="G11" s="138"/>
      <c r="H11" s="211">
        <f>SO_102!G9</f>
        <v>0</v>
      </c>
      <c r="I11" s="139"/>
    </row>
    <row r="12" spans="2:9" s="128" customFormat="1" ht="15" customHeight="1">
      <c r="B12" s="135"/>
      <c r="C12" s="136"/>
      <c r="D12" s="137" t="str">
        <f>SO_301!C3</f>
        <v>SO 301 Dešťová kanalizace</v>
      </c>
      <c r="E12" s="124"/>
      <c r="F12" s="125"/>
      <c r="G12" s="138"/>
      <c r="H12" s="211">
        <f>SO_301!G9</f>
        <v>0</v>
      </c>
      <c r="I12" s="139"/>
    </row>
    <row r="13" spans="2:9" s="128" customFormat="1" ht="15" customHeight="1">
      <c r="B13" s="135"/>
      <c r="C13" s="136"/>
      <c r="D13" s="137" t="str">
        <f>SO_302!C3</f>
        <v>SO 302 Vodovodní přípojka k objektům č.p. 88 a89</v>
      </c>
      <c r="E13" s="124"/>
      <c r="F13" s="125"/>
      <c r="G13" s="138"/>
      <c r="H13" s="211">
        <f>SO_302!G9</f>
        <v>0</v>
      </c>
      <c r="I13" s="139"/>
    </row>
    <row r="14" spans="2:9" s="128" customFormat="1" ht="15" customHeight="1">
      <c r="B14" s="135"/>
      <c r="C14" s="136"/>
      <c r="D14" s="137" t="str">
        <f>SO_303!C3</f>
        <v>SO 303 Přesun šachty splaškové kanalizace</v>
      </c>
      <c r="E14" s="124"/>
      <c r="F14" s="125"/>
      <c r="G14" s="138"/>
      <c r="H14" s="211">
        <f>SO_303!G9</f>
        <v>0</v>
      </c>
      <c r="I14" s="139"/>
    </row>
    <row r="15" spans="2:9" s="128" customFormat="1" ht="18.75" customHeight="1">
      <c r="B15" s="135"/>
      <c r="C15" s="136"/>
      <c r="D15" s="137" t="str">
        <f>SO_401!C3</f>
        <v>SO 401 Veřejné osvětlení</v>
      </c>
      <c r="E15" s="124"/>
      <c r="F15" s="125"/>
      <c r="G15" s="138"/>
      <c r="H15" s="211">
        <f>SO_401!G9</f>
        <v>0</v>
      </c>
      <c r="I15" s="139"/>
    </row>
    <row r="16" spans="2:9" s="128" customFormat="1" ht="18.75" customHeight="1">
      <c r="B16" s="135"/>
      <c r="C16" s="136"/>
      <c r="D16" s="137" t="str">
        <f>SO_402!C3</f>
        <v>SO 402 Ochrana kabelů ČEZ</v>
      </c>
      <c r="E16" s="124"/>
      <c r="F16" s="125"/>
      <c r="G16" s="138"/>
      <c r="H16" s="211">
        <f>SO_402!G9</f>
        <v>0</v>
      </c>
      <c r="I16" s="139"/>
    </row>
    <row r="17" spans="2:18" s="128" customFormat="1" ht="18.75" customHeight="1">
      <c r="B17" s="135"/>
      <c r="C17" s="136"/>
      <c r="D17" s="137" t="str">
        <f>SO_403!C3</f>
        <v xml:space="preserve">SO 403 Ochrana kabelů O2 </v>
      </c>
      <c r="E17" s="124"/>
      <c r="F17" s="125"/>
      <c r="G17" s="138"/>
      <c r="H17" s="211">
        <f>SO_403!G9</f>
        <v>0</v>
      </c>
      <c r="I17" s="139"/>
    </row>
    <row r="18" spans="2:18" s="128" customFormat="1" ht="18.75" customHeight="1">
      <c r="B18" s="135"/>
      <c r="C18" s="136"/>
      <c r="D18" s="137" t="str">
        <f>SO_404!C3</f>
        <v>SO 404 Posun přípojkového pilíře - elektro</v>
      </c>
      <c r="E18" s="124"/>
      <c r="F18" s="125"/>
      <c r="G18" s="138"/>
      <c r="H18" s="211">
        <f>SO_404!G9</f>
        <v>0</v>
      </c>
      <c r="I18" s="139"/>
    </row>
    <row r="19" spans="2:18" s="128" customFormat="1" ht="15" customHeight="1">
      <c r="B19" s="135"/>
      <c r="C19" s="136"/>
      <c r="D19" s="137" t="str">
        <f>SO_501!C3</f>
        <v>SO 501 Přeložka plynovodu STL dn 63</v>
      </c>
      <c r="E19" s="124"/>
      <c r="F19" s="125"/>
      <c r="G19" s="138"/>
      <c r="H19" s="211">
        <f>SO_501!G9</f>
        <v>0</v>
      </c>
      <c r="I19" s="139"/>
    </row>
    <row r="20" spans="2:18" s="128" customFormat="1" ht="18.75" customHeight="1">
      <c r="B20" s="135"/>
      <c r="C20" s="136"/>
      <c r="D20" s="137" t="str">
        <f>SO_701!C3</f>
        <v>SO 701 - Demolice stropní desky jímky</v>
      </c>
      <c r="E20" s="124"/>
      <c r="F20" s="125"/>
      <c r="G20" s="138"/>
      <c r="H20" s="211">
        <f>SO_701!G9</f>
        <v>0</v>
      </c>
      <c r="I20" s="139"/>
    </row>
    <row r="21" spans="2:18" s="128" customFormat="1" ht="15" customHeight="1">
      <c r="B21" s="135"/>
      <c r="C21" s="136"/>
      <c r="D21" s="137" t="str">
        <f>SO_801!C3</f>
        <v>SO 801 - Sadové a terénní úpravy</v>
      </c>
      <c r="E21" s="124"/>
      <c r="F21" s="125"/>
      <c r="G21" s="138"/>
      <c r="H21" s="211">
        <f>SO_801!G9</f>
        <v>0</v>
      </c>
      <c r="I21" s="139"/>
    </row>
    <row r="22" spans="2:18" s="128" customFormat="1" ht="19.5" customHeight="1">
      <c r="B22" s="140"/>
      <c r="C22" s="141"/>
      <c r="D22" s="142" t="s">
        <v>82</v>
      </c>
      <c r="E22" s="143"/>
      <c r="F22" s="144"/>
      <c r="G22" s="145"/>
      <c r="H22" s="146"/>
      <c r="I22" s="147">
        <f>SUM(H9:H21)</f>
        <v>0</v>
      </c>
    </row>
    <row r="23" spans="2:18" s="128" customFormat="1" ht="12.75" customHeight="1">
      <c r="B23" s="121"/>
      <c r="C23" s="122"/>
      <c r="D23" s="123"/>
      <c r="E23" s="124"/>
      <c r="F23" s="125"/>
      <c r="G23" s="126"/>
      <c r="H23" s="148"/>
      <c r="I23" s="149"/>
    </row>
    <row r="24" spans="2:18" s="120" customFormat="1" ht="15">
      <c r="B24" s="129"/>
      <c r="C24" s="110"/>
      <c r="D24" s="130" t="s">
        <v>60</v>
      </c>
      <c r="E24" s="131"/>
      <c r="F24" s="132"/>
      <c r="G24" s="126"/>
      <c r="H24" s="150"/>
      <c r="I24" s="139"/>
    </row>
    <row r="25" spans="2:18" s="128" customFormat="1" ht="15" customHeight="1">
      <c r="B25" s="135"/>
      <c r="C25" s="136"/>
      <c r="D25" s="137" t="str">
        <f>VON!C11</f>
        <v>Zařízení staveniště</v>
      </c>
      <c r="E25" s="124"/>
      <c r="F25" s="125"/>
      <c r="G25" s="138"/>
      <c r="H25" s="211">
        <f>VON!G11</f>
        <v>0</v>
      </c>
      <c r="I25" s="139"/>
      <c r="R25" s="128" t="s">
        <v>76</v>
      </c>
    </row>
    <row r="26" spans="2:18" s="128" customFormat="1" ht="15" customHeight="1">
      <c r="B26" s="135"/>
      <c r="C26" s="136"/>
      <c r="D26" s="137" t="str">
        <f>VON!C13</f>
        <v>Projektové práce</v>
      </c>
      <c r="E26" s="124"/>
      <c r="F26" s="125"/>
      <c r="G26" s="138"/>
      <c r="H26" s="211">
        <f>VON!G13</f>
        <v>0</v>
      </c>
      <c r="I26" s="139"/>
    </row>
    <row r="27" spans="2:18" s="128" customFormat="1" ht="15" customHeight="1">
      <c r="B27" s="135"/>
      <c r="C27" s="136"/>
      <c r="D27" s="137" t="s">
        <v>46</v>
      </c>
      <c r="E27" s="124"/>
      <c r="F27" s="125"/>
      <c r="G27" s="138"/>
      <c r="H27" s="211">
        <f>VON!G15</f>
        <v>0</v>
      </c>
      <c r="I27" s="139"/>
    </row>
    <row r="28" spans="2:18" s="128" customFormat="1" ht="15" customHeight="1">
      <c r="B28" s="135"/>
      <c r="C28" s="136"/>
      <c r="D28" s="137" t="str">
        <f>VON!C20</f>
        <v>Ostatní náklady</v>
      </c>
      <c r="E28" s="124"/>
      <c r="F28" s="125"/>
      <c r="G28" s="138"/>
      <c r="H28" s="211">
        <f>VON!G20</f>
        <v>0</v>
      </c>
      <c r="I28" s="139"/>
    </row>
    <row r="29" spans="2:18" s="128" customFormat="1" ht="19.5" customHeight="1">
      <c r="B29" s="140"/>
      <c r="C29" s="141"/>
      <c r="D29" s="142" t="s">
        <v>61</v>
      </c>
      <c r="E29" s="143"/>
      <c r="F29" s="144"/>
      <c r="G29" s="145"/>
      <c r="H29" s="146"/>
      <c r="I29" s="147">
        <f>SUM(H25:H28)</f>
        <v>0</v>
      </c>
    </row>
    <row r="30" spans="2:18" s="128" customFormat="1" ht="15" customHeight="1" thickBot="1">
      <c r="B30" s="151"/>
      <c r="C30" s="152"/>
      <c r="D30" s="153"/>
      <c r="E30" s="152"/>
      <c r="F30" s="154"/>
      <c r="G30" s="126"/>
      <c r="H30" s="155"/>
      <c r="I30" s="156"/>
    </row>
    <row r="31" spans="2:18" s="128" customFormat="1" ht="29.25" customHeight="1" thickBot="1">
      <c r="B31" s="157"/>
      <c r="C31" s="158"/>
      <c r="D31" s="159" t="s">
        <v>62</v>
      </c>
      <c r="E31" s="160"/>
      <c r="F31" s="161"/>
      <c r="G31" s="162"/>
      <c r="H31" s="163"/>
      <c r="I31" s="164">
        <f>SUM(I22:I29)</f>
        <v>0</v>
      </c>
    </row>
    <row r="32" spans="2:18" s="128" customFormat="1" ht="15" customHeight="1">
      <c r="B32" s="135"/>
      <c r="C32" s="136"/>
      <c r="D32" s="137" t="s">
        <v>63</v>
      </c>
      <c r="E32" s="124"/>
      <c r="F32" s="125"/>
      <c r="G32" s="138"/>
      <c r="H32" s="165">
        <f>I31*0.21</f>
        <v>0</v>
      </c>
      <c r="I32" s="166"/>
    </row>
    <row r="33" spans="2:9" s="128" customFormat="1" ht="15" customHeight="1" thickBot="1">
      <c r="B33" s="167"/>
      <c r="C33" s="168"/>
      <c r="D33" s="169"/>
      <c r="E33" s="170"/>
      <c r="F33" s="171"/>
      <c r="G33" s="172"/>
      <c r="H33" s="173"/>
      <c r="I33" s="174"/>
    </row>
    <row r="34" spans="2:9" s="128" customFormat="1" ht="29.25" customHeight="1" thickBot="1">
      <c r="B34" s="175"/>
      <c r="C34" s="176"/>
      <c r="D34" s="177" t="s">
        <v>64</v>
      </c>
      <c r="E34" s="178"/>
      <c r="F34" s="179"/>
      <c r="G34" s="180"/>
      <c r="H34" s="181"/>
      <c r="I34" s="182">
        <f>I31+H32</f>
        <v>0</v>
      </c>
    </row>
    <row r="35" spans="2:9" s="128" customFormat="1" ht="17.45" customHeight="1" thickBot="1">
      <c r="B35" s="183"/>
      <c r="C35" s="124"/>
      <c r="D35" s="124"/>
      <c r="E35" s="124"/>
      <c r="F35" s="125"/>
      <c r="G35" s="184"/>
      <c r="H35" s="185"/>
      <c r="I35" s="186"/>
    </row>
    <row r="36" spans="2:9" s="128" customFormat="1" ht="17.45" customHeight="1">
      <c r="B36" s="247" t="s">
        <v>65</v>
      </c>
      <c r="C36" s="248"/>
      <c r="D36" s="248"/>
      <c r="E36" s="248"/>
      <c r="F36" s="248"/>
      <c r="G36" s="248"/>
      <c r="H36" s="248"/>
      <c r="I36" s="249"/>
    </row>
    <row r="37" spans="2:9" s="128" customFormat="1" ht="17.45" customHeight="1">
      <c r="B37" s="250"/>
      <c r="C37" s="251"/>
      <c r="D37" s="251"/>
      <c r="E37" s="251"/>
      <c r="F37" s="251"/>
      <c r="G37" s="251"/>
      <c r="H37" s="251"/>
      <c r="I37" s="252"/>
    </row>
    <row r="38" spans="2:9" s="128" customFormat="1" ht="47.25" customHeight="1">
      <c r="B38" s="241" t="s">
        <v>66</v>
      </c>
      <c r="C38" s="242"/>
      <c r="D38" s="242"/>
      <c r="E38" s="242"/>
      <c r="F38" s="242"/>
      <c r="G38" s="242"/>
      <c r="H38" s="242"/>
      <c r="I38" s="243"/>
    </row>
    <row r="39" spans="2:9" s="128" customFormat="1" ht="46.5" customHeight="1">
      <c r="B39" s="241" t="s">
        <v>67</v>
      </c>
      <c r="C39" s="242"/>
      <c r="D39" s="242"/>
      <c r="E39" s="242"/>
      <c r="F39" s="242"/>
      <c r="G39" s="242"/>
      <c r="H39" s="242"/>
      <c r="I39" s="243"/>
    </row>
    <row r="40" spans="2:9" s="128" customFormat="1" ht="60.75" customHeight="1">
      <c r="B40" s="241" t="s">
        <v>68</v>
      </c>
      <c r="C40" s="242"/>
      <c r="D40" s="242"/>
      <c r="E40" s="242"/>
      <c r="F40" s="242"/>
      <c r="G40" s="242"/>
      <c r="H40" s="242"/>
      <c r="I40" s="243"/>
    </row>
    <row r="41" spans="2:9" s="128" customFormat="1" ht="31.5" customHeight="1">
      <c r="B41" s="241" t="s">
        <v>69</v>
      </c>
      <c r="C41" s="242"/>
      <c r="D41" s="242"/>
      <c r="E41" s="242"/>
      <c r="F41" s="242"/>
      <c r="G41" s="242"/>
      <c r="H41" s="242"/>
      <c r="I41" s="243"/>
    </row>
    <row r="42" spans="2:9" s="128" customFormat="1" ht="61.5" customHeight="1">
      <c r="B42" s="241" t="s">
        <v>70</v>
      </c>
      <c r="C42" s="242"/>
      <c r="D42" s="242"/>
      <c r="E42" s="242"/>
      <c r="F42" s="242"/>
      <c r="G42" s="242"/>
      <c r="H42" s="242"/>
      <c r="I42" s="243"/>
    </row>
    <row r="43" spans="2:9" s="120" customFormat="1" ht="47.25" customHeight="1">
      <c r="B43" s="241" t="s">
        <v>71</v>
      </c>
      <c r="C43" s="242"/>
      <c r="D43" s="242"/>
      <c r="E43" s="242"/>
      <c r="F43" s="242"/>
      <c r="G43" s="242"/>
      <c r="H43" s="242"/>
      <c r="I43" s="243"/>
    </row>
    <row r="44" spans="2:9" s="120" customFormat="1" ht="63" customHeight="1" thickBot="1">
      <c r="B44" s="244" t="s">
        <v>72</v>
      </c>
      <c r="C44" s="245"/>
      <c r="D44" s="245"/>
      <c r="E44" s="245"/>
      <c r="F44" s="245"/>
      <c r="G44" s="245"/>
      <c r="H44" s="245"/>
      <c r="I44" s="246"/>
    </row>
    <row r="45" spans="2:9" s="120" customFormat="1" ht="17.45" customHeight="1">
      <c r="B45" s="187"/>
      <c r="C45" s="110"/>
      <c r="D45" s="110"/>
      <c r="E45" s="110"/>
      <c r="F45" s="131"/>
      <c r="G45" s="188"/>
      <c r="H45" s="111"/>
      <c r="I45" s="189"/>
    </row>
    <row r="46" spans="2:9" s="120" customFormat="1" ht="17.45" customHeight="1">
      <c r="B46" s="187"/>
      <c r="C46" s="110"/>
      <c r="D46" s="110"/>
      <c r="E46" s="110"/>
      <c r="F46" s="131"/>
      <c r="G46" s="188"/>
      <c r="H46" s="111"/>
      <c r="I46" s="189"/>
    </row>
    <row r="47" spans="2:9" s="120" customFormat="1" ht="17.45" customHeight="1">
      <c r="B47" s="187"/>
      <c r="C47" s="110"/>
      <c r="D47" s="110"/>
      <c r="E47" s="110"/>
      <c r="F47" s="131"/>
      <c r="G47" s="188"/>
      <c r="H47" s="111"/>
      <c r="I47" s="189"/>
    </row>
    <row r="48" spans="2:9" s="120" customFormat="1" ht="17.45" customHeight="1">
      <c r="B48" s="187"/>
      <c r="C48" s="110"/>
      <c r="D48" s="110"/>
      <c r="E48" s="110"/>
      <c r="F48" s="131"/>
      <c r="G48" s="188"/>
      <c r="H48" s="111"/>
      <c r="I48" s="189"/>
    </row>
    <row r="49" spans="2:9" s="120" customFormat="1" ht="17.45" customHeight="1">
      <c r="B49" s="187"/>
      <c r="C49" s="110"/>
      <c r="D49" s="110"/>
      <c r="E49" s="110"/>
      <c r="F49" s="131"/>
      <c r="G49" s="188"/>
      <c r="H49" s="111"/>
      <c r="I49" s="189"/>
    </row>
    <row r="50" spans="2:9" s="120" customFormat="1" ht="17.45" customHeight="1">
      <c r="B50" s="187"/>
      <c r="C50" s="110"/>
      <c r="D50" s="110"/>
      <c r="E50" s="110"/>
      <c r="F50" s="131"/>
      <c r="G50" s="188"/>
      <c r="H50" s="111"/>
      <c r="I50" s="189"/>
    </row>
    <row r="51" spans="2:9" s="120" customFormat="1" ht="17.45" customHeight="1">
      <c r="B51" s="187"/>
      <c r="C51" s="110"/>
      <c r="D51" s="110"/>
      <c r="E51" s="110"/>
      <c r="F51" s="131"/>
      <c r="G51" s="188"/>
      <c r="H51" s="111"/>
      <c r="I51" s="189"/>
    </row>
    <row r="52" spans="2:9" s="120" customFormat="1" ht="17.45" customHeight="1">
      <c r="B52" s="187"/>
      <c r="C52" s="110"/>
      <c r="D52" s="110"/>
      <c r="E52" s="110"/>
      <c r="F52" s="131"/>
      <c r="G52" s="188"/>
      <c r="H52" s="111"/>
      <c r="I52" s="189"/>
    </row>
    <row r="53" spans="2:9" s="120" customFormat="1" ht="17.45" customHeight="1">
      <c r="B53" s="187"/>
      <c r="C53" s="110"/>
      <c r="D53" s="110"/>
      <c r="E53" s="110"/>
      <c r="F53" s="131"/>
      <c r="G53" s="188"/>
      <c r="H53" s="111"/>
      <c r="I53" s="189"/>
    </row>
    <row r="54" spans="2:9" s="120" customFormat="1" ht="17.45" customHeight="1">
      <c r="B54" s="187"/>
      <c r="C54" s="110"/>
      <c r="D54" s="110"/>
      <c r="E54" s="110"/>
      <c r="F54" s="131"/>
      <c r="G54" s="188"/>
      <c r="H54" s="111"/>
      <c r="I54" s="189"/>
    </row>
    <row r="55" spans="2:9" s="120" customFormat="1" ht="17.45" customHeight="1">
      <c r="B55" s="187"/>
      <c r="C55" s="110"/>
      <c r="D55" s="110"/>
      <c r="E55" s="110"/>
      <c r="F55" s="131"/>
      <c r="G55" s="188"/>
      <c r="H55" s="111"/>
      <c r="I55" s="189"/>
    </row>
    <row r="56" spans="2:9" s="120" customFormat="1" ht="17.45" customHeight="1">
      <c r="B56" s="190"/>
      <c r="C56" s="190"/>
      <c r="D56" s="110"/>
      <c r="E56" s="110"/>
      <c r="F56" s="131"/>
      <c r="G56" s="188"/>
      <c r="H56" s="111"/>
      <c r="I56" s="189"/>
    </row>
    <row r="57" spans="2:9" s="120" customFormat="1" ht="17.45" customHeight="1">
      <c r="B57" s="187"/>
      <c r="C57" s="110"/>
      <c r="D57" s="110"/>
      <c r="E57" s="110"/>
      <c r="F57" s="131"/>
      <c r="G57" s="188"/>
      <c r="H57" s="111"/>
      <c r="I57" s="189"/>
    </row>
    <row r="58" spans="2:9" s="120" customFormat="1" ht="17.45" customHeight="1">
      <c r="B58" s="187"/>
      <c r="C58" s="110"/>
      <c r="D58" s="110"/>
      <c r="E58" s="110"/>
      <c r="F58" s="131"/>
      <c r="G58" s="188"/>
      <c r="H58" s="111"/>
      <c r="I58" s="189"/>
    </row>
    <row r="59" spans="2:9" s="120" customFormat="1" ht="17.45" customHeight="1">
      <c r="B59" s="187"/>
      <c r="C59" s="110"/>
      <c r="D59" s="110"/>
      <c r="E59" s="110"/>
      <c r="F59" s="131"/>
      <c r="G59" s="188"/>
      <c r="H59" s="111"/>
      <c r="I59" s="189"/>
    </row>
    <row r="60" spans="2:9" s="120" customFormat="1" ht="17.45" customHeight="1">
      <c r="B60" s="190"/>
      <c r="C60" s="190"/>
      <c r="D60" s="110"/>
      <c r="E60" s="110"/>
      <c r="F60" s="131"/>
      <c r="G60" s="188"/>
      <c r="H60" s="111"/>
      <c r="I60" s="189"/>
    </row>
    <row r="61" spans="2:9" s="120" customFormat="1" ht="17.45" customHeight="1">
      <c r="B61" s="187"/>
      <c r="C61" s="110"/>
      <c r="D61" s="110"/>
      <c r="E61" s="110"/>
      <c r="F61" s="131"/>
      <c r="G61" s="188"/>
      <c r="H61" s="111"/>
      <c r="I61" s="189"/>
    </row>
    <row r="62" spans="2:9" s="120" customFormat="1" ht="17.45" customHeight="1">
      <c r="B62" s="187"/>
      <c r="C62" s="110"/>
      <c r="D62" s="110"/>
      <c r="E62" s="110"/>
      <c r="F62" s="131"/>
      <c r="G62" s="188"/>
      <c r="H62" s="111"/>
      <c r="I62" s="189"/>
    </row>
    <row r="63" spans="2:9" s="120" customFormat="1" ht="17.45" customHeight="1">
      <c r="B63" s="190"/>
      <c r="C63" s="190"/>
      <c r="D63" s="110"/>
      <c r="E63" s="110"/>
      <c r="F63" s="131"/>
      <c r="G63" s="188"/>
      <c r="H63" s="111"/>
      <c r="I63" s="189"/>
    </row>
    <row r="64" spans="2:9" s="120" customFormat="1" ht="17.45" customHeight="1">
      <c r="B64" s="187"/>
      <c r="C64" s="110"/>
      <c r="D64" s="110"/>
      <c r="E64" s="110"/>
      <c r="F64" s="131"/>
      <c r="G64" s="188"/>
      <c r="H64" s="111"/>
      <c r="I64" s="189"/>
    </row>
    <row r="65" spans="2:9" s="120" customFormat="1" ht="17.45" customHeight="1">
      <c r="B65" s="190"/>
      <c r="C65" s="190"/>
      <c r="D65" s="110"/>
      <c r="E65" s="110"/>
      <c r="F65" s="131"/>
      <c r="G65" s="188"/>
      <c r="H65" s="111"/>
      <c r="I65" s="189"/>
    </row>
    <row r="66" spans="2:9" s="120" customFormat="1" ht="17.45" customHeight="1">
      <c r="B66" s="187"/>
      <c r="C66" s="110"/>
      <c r="D66" s="110"/>
      <c r="E66" s="110"/>
      <c r="F66" s="131"/>
      <c r="G66" s="188"/>
      <c r="H66" s="111"/>
      <c r="I66" s="189"/>
    </row>
    <row r="67" spans="2:9" s="120" customFormat="1" ht="17.45" customHeight="1">
      <c r="B67" s="187"/>
      <c r="C67" s="110"/>
      <c r="D67" s="110"/>
      <c r="E67" s="110"/>
      <c r="F67" s="131"/>
      <c r="G67" s="188"/>
      <c r="H67" s="111"/>
      <c r="I67" s="189"/>
    </row>
    <row r="68" spans="2:9" s="120" customFormat="1" ht="18" customHeight="1">
      <c r="B68" s="187"/>
      <c r="C68" s="110"/>
      <c r="D68" s="110"/>
      <c r="E68" s="110"/>
      <c r="F68" s="131"/>
      <c r="G68" s="188"/>
      <c r="H68" s="111"/>
      <c r="I68" s="189"/>
    </row>
    <row r="69" spans="2:9" s="120" customFormat="1" ht="18" customHeight="1">
      <c r="B69" s="187"/>
      <c r="C69" s="110"/>
      <c r="D69" s="110"/>
      <c r="E69" s="110"/>
      <c r="F69" s="131"/>
      <c r="G69" s="188"/>
      <c r="H69" s="111"/>
      <c r="I69" s="189"/>
    </row>
    <row r="70" spans="2:9" s="120" customFormat="1" ht="18" customHeight="1">
      <c r="B70" s="187"/>
      <c r="C70" s="110"/>
      <c r="D70" s="110"/>
      <c r="E70" s="110"/>
      <c r="F70" s="131"/>
      <c r="G70" s="188"/>
      <c r="H70" s="111"/>
      <c r="I70" s="189"/>
    </row>
    <row r="71" spans="2:9" s="120" customFormat="1" ht="18" customHeight="1">
      <c r="B71" s="190"/>
      <c r="C71" s="190"/>
      <c r="D71" s="110"/>
      <c r="E71" s="110"/>
      <c r="F71" s="131"/>
      <c r="G71" s="188"/>
      <c r="H71" s="111"/>
      <c r="I71" s="189"/>
    </row>
    <row r="72" spans="2:9" s="120" customFormat="1" ht="18" customHeight="1">
      <c r="B72" s="187"/>
      <c r="C72" s="110"/>
      <c r="D72" s="110"/>
      <c r="E72" s="110"/>
      <c r="F72" s="131"/>
      <c r="G72" s="188"/>
      <c r="H72" s="111"/>
      <c r="I72" s="189"/>
    </row>
    <row r="73" spans="2:9" s="120" customFormat="1" ht="18" customHeight="1">
      <c r="B73" s="187"/>
      <c r="C73" s="110"/>
      <c r="D73" s="110"/>
      <c r="E73" s="110"/>
      <c r="F73" s="131"/>
      <c r="G73" s="188"/>
      <c r="H73" s="111"/>
      <c r="I73" s="189"/>
    </row>
    <row r="74" spans="2:9" s="120" customFormat="1" ht="18" customHeight="1">
      <c r="B74" s="187"/>
      <c r="C74" s="110"/>
      <c r="D74" s="110"/>
      <c r="E74" s="110"/>
      <c r="F74" s="131"/>
      <c r="G74" s="188"/>
      <c r="H74" s="111"/>
      <c r="I74" s="189"/>
    </row>
    <row r="75" spans="2:9" s="120" customFormat="1" ht="18" customHeight="1">
      <c r="B75" s="187"/>
      <c r="C75" s="110"/>
      <c r="D75" s="110"/>
      <c r="E75" s="110"/>
      <c r="F75" s="131"/>
      <c r="G75" s="188"/>
      <c r="H75" s="111"/>
      <c r="I75" s="189"/>
    </row>
    <row r="76" spans="2:9" s="120" customFormat="1" ht="18" customHeight="1">
      <c r="B76" s="187"/>
      <c r="C76" s="110"/>
      <c r="D76" s="110"/>
      <c r="E76" s="110"/>
      <c r="F76" s="131"/>
      <c r="G76" s="188"/>
      <c r="H76" s="111"/>
      <c r="I76" s="189"/>
    </row>
    <row r="77" spans="2:9" s="120" customFormat="1" ht="18" customHeight="1">
      <c r="B77" s="187"/>
      <c r="C77" s="110"/>
      <c r="D77" s="110"/>
      <c r="E77" s="110"/>
      <c r="F77" s="131"/>
      <c r="G77" s="188"/>
      <c r="H77" s="111"/>
      <c r="I77" s="189"/>
    </row>
    <row r="78" spans="2:9" s="120" customFormat="1" ht="18" customHeight="1">
      <c r="B78" s="187"/>
      <c r="C78" s="110"/>
      <c r="D78" s="110"/>
      <c r="E78" s="110"/>
      <c r="F78" s="131"/>
      <c r="G78" s="188"/>
      <c r="H78" s="111"/>
      <c r="I78" s="189"/>
    </row>
    <row r="79" spans="2:9" s="120" customFormat="1" ht="18" customHeight="1">
      <c r="B79" s="187"/>
      <c r="C79" s="110"/>
      <c r="D79" s="110"/>
      <c r="E79" s="110"/>
      <c r="F79" s="131"/>
      <c r="G79" s="188"/>
      <c r="H79" s="111"/>
      <c r="I79" s="189"/>
    </row>
    <row r="80" spans="2:9" s="120" customFormat="1" ht="18" customHeight="1">
      <c r="B80" s="187"/>
      <c r="C80" s="110"/>
      <c r="D80" s="110"/>
      <c r="E80" s="110"/>
      <c r="F80" s="131"/>
      <c r="G80" s="188"/>
      <c r="H80" s="111"/>
      <c r="I80" s="189"/>
    </row>
    <row r="81" spans="2:9" s="120" customFormat="1" ht="18" customHeight="1">
      <c r="B81" s="187"/>
      <c r="C81" s="110"/>
      <c r="D81" s="110"/>
      <c r="E81" s="110"/>
      <c r="F81" s="131"/>
      <c r="G81" s="188"/>
      <c r="H81" s="111"/>
      <c r="I81" s="189"/>
    </row>
    <row r="82" spans="2:9" s="120" customFormat="1" ht="18" customHeight="1">
      <c r="B82" s="187"/>
      <c r="C82" s="110"/>
      <c r="D82" s="110"/>
      <c r="E82" s="110"/>
      <c r="F82" s="131"/>
      <c r="G82" s="188"/>
      <c r="H82" s="111"/>
      <c r="I82" s="189"/>
    </row>
  </sheetData>
  <mergeCells count="9">
    <mergeCell ref="B42:I42"/>
    <mergeCell ref="B43:I43"/>
    <mergeCell ref="B44:I44"/>
    <mergeCell ref="B36:I36"/>
    <mergeCell ref="B37:I37"/>
    <mergeCell ref="B38:I38"/>
    <mergeCell ref="B39:I39"/>
    <mergeCell ref="B40:I40"/>
    <mergeCell ref="B41:I41"/>
  </mergeCells>
  <pageMargins left="0.78740157480314965" right="0.78740157480314965" top="0.78740157480314965" bottom="0.86614173228346458" header="0.51181102362204722" footer="0.51181102362204722"/>
  <pageSetup paperSize="9" scale="94" fitToHeight="2" orientation="portrait" r:id="rId1"/>
  <headerFooter alignWithMargins="0">
    <oddHeader xml:space="preserve">&amp;C
&amp;RSouhrn nákladů </oddHeader>
    <oddFooter>&amp;C&amp;P/&amp;N&amp;RVypracoval:
Ing. Jana Vorálková</oddFooter>
  </headerFooter>
  <rowBreaks count="1" manualBreakCount="1">
    <brk id="34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showGridLines="0" view="pageBreakPreview" zoomScaleNormal="100" zoomScaleSheetLayoutView="100" workbookViewId="0">
      <selection activeCell="H38" sqref="H38"/>
    </sheetView>
  </sheetViews>
  <sheetFormatPr defaultColWidth="9.33203125" defaultRowHeight="15"/>
  <cols>
    <col min="1" max="1" width="7.33203125" style="94" customWidth="1"/>
    <col min="2" max="2" width="12.1640625" style="94" customWidth="1"/>
    <col min="3" max="3" width="45.6640625" style="94" customWidth="1"/>
    <col min="4" max="4" width="6.83203125" style="94" bestFit="1" customWidth="1"/>
    <col min="5" max="5" width="10" style="94" customWidth="1"/>
    <col min="6" max="6" width="12.6640625" style="94" bestFit="1" customWidth="1"/>
    <col min="7" max="7" width="15.33203125" style="94" bestFit="1" customWidth="1"/>
    <col min="8" max="8" width="58.83203125" style="94" customWidth="1"/>
    <col min="9" max="9" width="16" style="94" customWidth="1"/>
    <col min="10" max="16384" width="9.33203125" style="94"/>
  </cols>
  <sheetData>
    <row r="1" spans="1:12" s="2" customFormat="1" ht="18">
      <c r="A1" s="8" t="s">
        <v>507</v>
      </c>
      <c r="B1" s="9"/>
      <c r="C1" s="9"/>
      <c r="D1" s="10"/>
      <c r="E1" s="9"/>
      <c r="F1" s="9"/>
      <c r="G1" s="9"/>
      <c r="H1" s="9"/>
    </row>
    <row r="2" spans="1:12" s="2" customFormat="1" ht="11.25">
      <c r="A2" s="9" t="s">
        <v>12</v>
      </c>
      <c r="B2" s="9"/>
      <c r="C2" s="11"/>
      <c r="D2" s="10"/>
      <c r="E2" s="9"/>
      <c r="F2" s="9"/>
      <c r="G2" s="9"/>
      <c r="H2" s="9"/>
    </row>
    <row r="3" spans="1:12" s="2" customFormat="1" ht="11.25">
      <c r="A3" s="9" t="s">
        <v>13</v>
      </c>
      <c r="B3" s="9"/>
      <c r="C3" s="11" t="s">
        <v>112</v>
      </c>
      <c r="D3" s="10"/>
      <c r="E3" s="9"/>
      <c r="F3" s="9"/>
      <c r="G3" s="9" t="s">
        <v>11</v>
      </c>
      <c r="H3" s="11"/>
    </row>
    <row r="4" spans="1:12" s="2" customFormat="1" ht="11.25">
      <c r="A4" s="9" t="s">
        <v>0</v>
      </c>
      <c r="B4" s="9"/>
      <c r="C4" s="75" t="s">
        <v>39</v>
      </c>
      <c r="D4" s="10"/>
      <c r="E4" s="9"/>
      <c r="F4" s="9"/>
      <c r="G4" s="9" t="s">
        <v>1</v>
      </c>
      <c r="H4" s="11"/>
    </row>
    <row r="5" spans="1:12" s="2" customFormat="1" ht="11.25">
      <c r="A5" s="19" t="s">
        <v>18</v>
      </c>
      <c r="B5" s="20"/>
      <c r="C5" s="9"/>
      <c r="D5" s="10"/>
      <c r="E5" s="9"/>
      <c r="F5" s="9"/>
      <c r="G5" s="9"/>
      <c r="H5" s="9"/>
    </row>
    <row r="6" spans="1:12" s="74" customFormat="1" ht="7.5" customHeight="1" thickBot="1">
      <c r="A6" s="72"/>
      <c r="B6" s="72"/>
      <c r="C6" s="72"/>
      <c r="D6" s="73"/>
      <c r="E6" s="72"/>
      <c r="F6" s="72"/>
      <c r="G6" s="72"/>
      <c r="H6" s="72"/>
    </row>
    <row r="7" spans="1:12" s="74" customFormat="1" ht="24.75" customHeight="1" thickBot="1">
      <c r="A7" s="76" t="s">
        <v>2</v>
      </c>
      <c r="B7" s="76" t="s">
        <v>3</v>
      </c>
      <c r="C7" s="76" t="s">
        <v>4</v>
      </c>
      <c r="D7" s="76" t="s">
        <v>5</v>
      </c>
      <c r="E7" s="76" t="s">
        <v>6</v>
      </c>
      <c r="F7" s="76" t="s">
        <v>7</v>
      </c>
      <c r="G7" s="76" t="s">
        <v>8</v>
      </c>
      <c r="H7" s="76" t="s">
        <v>40</v>
      </c>
    </row>
    <row r="8" spans="1:12" s="74" customFormat="1" ht="12.75" customHeight="1" thickBot="1">
      <c r="A8" s="76" t="s">
        <v>38</v>
      </c>
      <c r="B8" s="76">
        <v>2</v>
      </c>
      <c r="C8" s="76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</row>
    <row r="9" spans="1:12" s="74" customFormat="1" ht="5.25" customHeight="1">
      <c r="A9" s="72"/>
      <c r="B9" s="72"/>
      <c r="C9" s="72"/>
      <c r="D9" s="73"/>
      <c r="E9" s="72"/>
      <c r="F9" s="72"/>
      <c r="G9" s="72"/>
      <c r="H9" s="72"/>
    </row>
    <row r="10" spans="1:12" s="15" customFormat="1" ht="11.25">
      <c r="A10" s="23"/>
      <c r="B10" s="24"/>
      <c r="C10" s="24" t="s">
        <v>9</v>
      </c>
      <c r="D10" s="25"/>
      <c r="E10" s="26"/>
      <c r="F10" s="30"/>
      <c r="G10" s="31">
        <f>SUBTOTAL(9,G11:G99)</f>
        <v>0</v>
      </c>
      <c r="H10" s="27"/>
      <c r="I10" s="52"/>
      <c r="J10" s="52"/>
      <c r="K10" s="52"/>
      <c r="L10" s="27"/>
    </row>
    <row r="11" spans="1:12" s="83" customFormat="1" ht="21" customHeight="1">
      <c r="A11" s="77"/>
      <c r="B11" s="78"/>
      <c r="C11" s="79" t="s">
        <v>41</v>
      </c>
      <c r="D11" s="79"/>
      <c r="E11" s="80"/>
      <c r="F11" s="81"/>
      <c r="G11" s="82">
        <f>SUBTOTAL(9,G12:G12)</f>
        <v>0</v>
      </c>
      <c r="H11" s="79"/>
    </row>
    <row r="12" spans="1:12" s="57" customFormat="1" ht="78.75">
      <c r="A12" s="84">
        <f>MAX(A8:A11)+1</f>
        <v>1</v>
      </c>
      <c r="B12" s="85" t="s">
        <v>73</v>
      </c>
      <c r="C12" s="85" t="s">
        <v>42</v>
      </c>
      <c r="D12" s="86" t="s">
        <v>36</v>
      </c>
      <c r="E12" s="87">
        <v>1</v>
      </c>
      <c r="F12" s="88"/>
      <c r="G12" s="89">
        <f>ROUND(E12*F12,2)</f>
        <v>0</v>
      </c>
      <c r="H12" s="90" t="s">
        <v>53</v>
      </c>
    </row>
    <row r="13" spans="1:12" s="83" customFormat="1" ht="21" customHeight="1">
      <c r="A13" s="77"/>
      <c r="B13" s="78"/>
      <c r="C13" s="79" t="s">
        <v>43</v>
      </c>
      <c r="D13" s="79"/>
      <c r="E13" s="80"/>
      <c r="F13" s="81"/>
      <c r="G13" s="82">
        <f>SUBTOTAL(9,G14:G14)</f>
        <v>0</v>
      </c>
      <c r="H13" s="79"/>
    </row>
    <row r="14" spans="1:12" s="57" customFormat="1" ht="11.25">
      <c r="A14" s="84">
        <f>MAX(A10:A13)+1</f>
        <v>2</v>
      </c>
      <c r="B14" s="85" t="s">
        <v>74</v>
      </c>
      <c r="C14" s="85" t="s">
        <v>45</v>
      </c>
      <c r="D14" s="86" t="s">
        <v>27</v>
      </c>
      <c r="E14" s="87">
        <v>1</v>
      </c>
      <c r="F14" s="88"/>
      <c r="G14" s="91">
        <f>ROUND(E14*F14,2)</f>
        <v>0</v>
      </c>
      <c r="H14" s="90" t="s">
        <v>44</v>
      </c>
    </row>
    <row r="15" spans="1:12" s="83" customFormat="1" ht="21" customHeight="1">
      <c r="A15" s="77"/>
      <c r="B15" s="78"/>
      <c r="C15" s="79" t="s">
        <v>46</v>
      </c>
      <c r="D15" s="79"/>
      <c r="E15" s="80"/>
      <c r="F15" s="81"/>
      <c r="G15" s="82">
        <f>SUBTOTAL(9,G16:G19)</f>
        <v>0</v>
      </c>
      <c r="H15" s="79"/>
    </row>
    <row r="16" spans="1:12" s="57" customFormat="1" ht="11.25">
      <c r="A16" s="84">
        <f>MAX(A12:A15)+1</f>
        <v>3</v>
      </c>
      <c r="B16" s="85" t="s">
        <v>47</v>
      </c>
      <c r="C16" s="85" t="s">
        <v>48</v>
      </c>
      <c r="D16" s="86" t="s">
        <v>36</v>
      </c>
      <c r="E16" s="87">
        <v>1</v>
      </c>
      <c r="F16" s="88"/>
      <c r="G16" s="89">
        <f>ROUND(E16*F16,2)</f>
        <v>0</v>
      </c>
      <c r="H16" s="90"/>
    </row>
    <row r="17" spans="1:8" s="57" customFormat="1" ht="11.25">
      <c r="A17" s="84">
        <f>MAX(A13:A16)+1</f>
        <v>4</v>
      </c>
      <c r="B17" s="85" t="s">
        <v>49</v>
      </c>
      <c r="C17" s="85" t="s">
        <v>85</v>
      </c>
      <c r="D17" s="86" t="s">
        <v>36</v>
      </c>
      <c r="E17" s="87">
        <v>1</v>
      </c>
      <c r="F17" s="88"/>
      <c r="G17" s="89">
        <f>ROUND(E17*F17,2)</f>
        <v>0</v>
      </c>
      <c r="H17" s="90"/>
    </row>
    <row r="18" spans="1:8" s="57" customFormat="1" ht="11.25">
      <c r="A18" s="84">
        <f>MAX(A14:A17)+1</f>
        <v>5</v>
      </c>
      <c r="B18" s="85" t="s">
        <v>51</v>
      </c>
      <c r="C18" s="85" t="s">
        <v>50</v>
      </c>
      <c r="D18" s="86" t="s">
        <v>27</v>
      </c>
      <c r="E18" s="92">
        <v>1</v>
      </c>
      <c r="F18" s="93"/>
      <c r="G18" s="91">
        <f>ROUND(E18*F18,2)</f>
        <v>0</v>
      </c>
      <c r="H18" s="90"/>
    </row>
    <row r="19" spans="1:8" s="57" customFormat="1" ht="11.25">
      <c r="A19" s="84">
        <f>MAX(A15:A18)+1</f>
        <v>6</v>
      </c>
      <c r="B19" s="85" t="s">
        <v>84</v>
      </c>
      <c r="C19" s="85" t="s">
        <v>52</v>
      </c>
      <c r="D19" s="86" t="s">
        <v>36</v>
      </c>
      <c r="E19" s="92">
        <v>1</v>
      </c>
      <c r="F19" s="93"/>
      <c r="G19" s="91">
        <f>ROUND(E19*F19,2)</f>
        <v>0</v>
      </c>
      <c r="H19" s="90"/>
    </row>
    <row r="20" spans="1:8" s="83" customFormat="1" ht="21" customHeight="1">
      <c r="A20" s="77"/>
      <c r="B20" s="78"/>
      <c r="C20" s="79" t="s">
        <v>54</v>
      </c>
      <c r="D20" s="79"/>
      <c r="E20" s="80"/>
      <c r="F20" s="81"/>
      <c r="G20" s="82">
        <f>SUBTOTAL(9,G21:G23)</f>
        <v>0</v>
      </c>
      <c r="H20" s="79"/>
    </row>
    <row r="21" spans="1:8" s="57" customFormat="1" ht="11.25">
      <c r="A21" s="84">
        <f>MAX(A19:A20)+1</f>
        <v>7</v>
      </c>
      <c r="B21" s="85" t="s">
        <v>480</v>
      </c>
      <c r="C21" s="85" t="s">
        <v>56</v>
      </c>
      <c r="D21" s="86" t="s">
        <v>36</v>
      </c>
      <c r="E21" s="87">
        <v>1</v>
      </c>
      <c r="F21" s="88"/>
      <c r="G21" s="91">
        <f>ROUND(E21*F21,2)</f>
        <v>0</v>
      </c>
      <c r="H21" s="90"/>
    </row>
    <row r="22" spans="1:8" s="57" customFormat="1" ht="33.75">
      <c r="A22" s="84">
        <f>MAX(A20:A21)+1</f>
        <v>8</v>
      </c>
      <c r="B22" s="85" t="s">
        <v>405</v>
      </c>
      <c r="C22" s="85" t="s">
        <v>432</v>
      </c>
      <c r="D22" s="86" t="s">
        <v>36</v>
      </c>
      <c r="E22" s="87">
        <v>1</v>
      </c>
      <c r="F22" s="88"/>
      <c r="G22" s="91">
        <f>ROUND(E22*F22,2)</f>
        <v>0</v>
      </c>
      <c r="H22" s="90"/>
    </row>
    <row r="23" spans="1:8" s="57" customFormat="1" ht="11.25">
      <c r="A23" s="84">
        <f>MAX(A21:A22)+1</f>
        <v>9</v>
      </c>
      <c r="B23" s="85" t="s">
        <v>55</v>
      </c>
      <c r="C23" s="85" t="s">
        <v>75</v>
      </c>
      <c r="D23" s="86" t="s">
        <v>36</v>
      </c>
      <c r="E23" s="92">
        <v>1</v>
      </c>
      <c r="F23" s="93"/>
      <c r="G23" s="91">
        <f>ROUND(E23*F23,2)</f>
        <v>0</v>
      </c>
      <c r="H23" s="90"/>
    </row>
  </sheetData>
  <printOptions horizontalCentered="1"/>
  <pageMargins left="0.78740157480314965" right="0.59055118110236227" top="0.74803149606299213" bottom="0.6692913385826772" header="0.51181102362204722" footer="0.31496062992125984"/>
  <pageSetup paperSize="9" scale="66" fitToHeight="160" orientation="portrait" blackAndWhite="1" r:id="rId1"/>
  <headerFooter alignWithMargins="0">
    <oddFooter>&amp;C&amp;8Strana &amp;P z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showGridLines="0" showZeros="0" zoomScaleNormal="100" zoomScaleSheetLayoutView="115" workbookViewId="0">
      <selection activeCell="V16" sqref="V16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5.1640625" style="5" customWidth="1"/>
    <col min="5" max="5" width="13.5" style="6" customWidth="1"/>
    <col min="6" max="6" width="12.83203125" style="7" customWidth="1"/>
    <col min="7" max="7" width="14" style="7" customWidth="1"/>
    <col min="8" max="11" width="13.83203125" style="6" customWidth="1"/>
    <col min="12" max="12" width="44.5" style="6" customWidth="1"/>
    <col min="13" max="16384" width="10.5" style="1"/>
  </cols>
  <sheetData>
    <row r="1" spans="1:12" s="2" customFormat="1" ht="18">
      <c r="A1" s="8" t="s">
        <v>507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112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516</v>
      </c>
      <c r="D3" s="10"/>
      <c r="E3" s="9"/>
      <c r="F3" s="9"/>
      <c r="G3" s="9" t="s">
        <v>11</v>
      </c>
      <c r="H3" s="11"/>
      <c r="I3" s="9"/>
      <c r="J3" s="11"/>
      <c r="K3" s="9"/>
      <c r="L3" s="9"/>
    </row>
    <row r="4" spans="1:12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2" s="2" customFormat="1" ht="11.25">
      <c r="A5" s="19" t="s">
        <v>18</v>
      </c>
      <c r="B5" s="20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10</v>
      </c>
      <c r="I6" s="17" t="s">
        <v>17</v>
      </c>
      <c r="J6" s="17" t="s">
        <v>28</v>
      </c>
      <c r="K6" s="17" t="s">
        <v>29</v>
      </c>
      <c r="L6" s="17" t="s">
        <v>87</v>
      </c>
    </row>
    <row r="7" spans="1:12" s="2" customFormat="1" ht="11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4" customFormat="1" ht="11.25">
      <c r="A9" s="28"/>
      <c r="B9" s="21"/>
      <c r="C9" s="24" t="s">
        <v>9</v>
      </c>
      <c r="D9" s="22"/>
      <c r="E9" s="29"/>
      <c r="F9" s="32"/>
      <c r="G9" s="195">
        <f>SUBTOTAL(9,G10:G24)</f>
        <v>0</v>
      </c>
      <c r="H9" s="196"/>
      <c r="I9" s="197">
        <f>SUBTOTAL(9,I10:I20)</f>
        <v>0</v>
      </c>
      <c r="J9" s="197"/>
      <c r="K9" s="197">
        <f>SUBTOTAL(9,K10:K20)</f>
        <v>307.59999999999997</v>
      </c>
      <c r="L9" s="33">
        <f>SUBTOTAL(9,L10:L21)</f>
        <v>0</v>
      </c>
    </row>
    <row r="10" spans="1:12" s="48" customFormat="1" ht="21.75" customHeight="1">
      <c r="A10" s="41"/>
      <c r="B10" s="42">
        <v>1</v>
      </c>
      <c r="C10" s="43" t="s">
        <v>20</v>
      </c>
      <c r="D10" s="44"/>
      <c r="E10" s="45"/>
      <c r="F10" s="46"/>
      <c r="G10" s="47">
        <f>SUBTOTAL(9,G11:G20)</f>
        <v>0</v>
      </c>
      <c r="H10" s="45"/>
      <c r="I10" s="47">
        <f>SUBTOTAL(9,I11:I20)</f>
        <v>0</v>
      </c>
      <c r="J10" s="45"/>
      <c r="K10" s="47">
        <f>SUBTOTAL(9,K11:K20)</f>
        <v>307.59999999999997</v>
      </c>
      <c r="L10" s="47">
        <f>SUBTOTAL(9,L16:L20)</f>
        <v>0</v>
      </c>
    </row>
    <row r="11" spans="1:12" s="215" customFormat="1" ht="33.75">
      <c r="A11" s="213">
        <f>MAX(A9:A10)+1</f>
        <v>1</v>
      </c>
      <c r="B11" s="221">
        <v>113107161</v>
      </c>
      <c r="C11" s="192" t="s">
        <v>423</v>
      </c>
      <c r="D11" s="221" t="s">
        <v>15</v>
      </c>
      <c r="E11" s="220">
        <v>2091</v>
      </c>
      <c r="F11" s="214"/>
      <c r="G11" s="222">
        <f>ROUND(E11*F11,2)</f>
        <v>0</v>
      </c>
      <c r="H11" s="216">
        <v>0</v>
      </c>
      <c r="I11" s="217">
        <f t="shared" ref="I11:I20" si="0">ROUND(E11*H11,3)</f>
        <v>0</v>
      </c>
      <c r="J11" s="216">
        <v>0.13</v>
      </c>
      <c r="K11" s="218">
        <f>ROUND(E11*J11,3)</f>
        <v>271.83</v>
      </c>
      <c r="L11" s="219" t="s">
        <v>103</v>
      </c>
    </row>
    <row r="12" spans="1:12" s="2" customFormat="1" ht="11.25">
      <c r="A12" s="34">
        <f t="shared" ref="A12:A24" si="1">MAX(A10:A11)+1</f>
        <v>2</v>
      </c>
      <c r="B12" s="35">
        <v>113107141</v>
      </c>
      <c r="C12" s="36" t="s">
        <v>101</v>
      </c>
      <c r="D12" s="35" t="s">
        <v>15</v>
      </c>
      <c r="E12" s="37">
        <v>48</v>
      </c>
      <c r="F12" s="50"/>
      <c r="G12" s="38">
        <f>ROUND(E12*F12,2)</f>
        <v>0</v>
      </c>
      <c r="H12" s="39">
        <v>0</v>
      </c>
      <c r="I12" s="49">
        <f>ROUND(E12*H12,3)</f>
        <v>0</v>
      </c>
      <c r="J12" s="39">
        <v>9.8000000000000004E-2</v>
      </c>
      <c r="K12" s="40">
        <f>ROUND(E12*J12,3)</f>
        <v>4.7039999999999997</v>
      </c>
      <c r="L12" s="198" t="s">
        <v>104</v>
      </c>
    </row>
    <row r="13" spans="1:12" s="2" customFormat="1" ht="22.5">
      <c r="A13" s="34">
        <f t="shared" si="1"/>
        <v>3</v>
      </c>
      <c r="B13" s="35">
        <v>113107181</v>
      </c>
      <c r="C13" s="36" t="s">
        <v>102</v>
      </c>
      <c r="D13" s="35" t="s">
        <v>15</v>
      </c>
      <c r="E13" s="37">
        <v>317</v>
      </c>
      <c r="F13" s="50"/>
      <c r="G13" s="38">
        <f>ROUND(E13*F13,2)</f>
        <v>0</v>
      </c>
      <c r="H13" s="39">
        <v>0</v>
      </c>
      <c r="I13" s="49">
        <f>ROUND(E13*H13,3)</f>
        <v>0</v>
      </c>
      <c r="J13" s="39">
        <v>9.8000000000000004E-2</v>
      </c>
      <c r="K13" s="40">
        <f>ROUND(E13*J13,3)</f>
        <v>31.065999999999999</v>
      </c>
      <c r="L13" s="198" t="s">
        <v>105</v>
      </c>
    </row>
    <row r="14" spans="1:12" s="2" customFormat="1" ht="33.75">
      <c r="A14" s="34">
        <f t="shared" si="1"/>
        <v>4</v>
      </c>
      <c r="B14" s="35">
        <v>121101103</v>
      </c>
      <c r="C14" s="36" t="s">
        <v>106</v>
      </c>
      <c r="D14" s="35" t="s">
        <v>21</v>
      </c>
      <c r="E14" s="37">
        <v>321.8</v>
      </c>
      <c r="F14" s="50"/>
      <c r="G14" s="38">
        <f t="shared" ref="G14:G20" si="2">ROUND(E14*F14,2)</f>
        <v>0</v>
      </c>
      <c r="H14" s="39"/>
      <c r="I14" s="49">
        <f>340*H14</f>
        <v>0</v>
      </c>
      <c r="J14" s="39"/>
      <c r="K14" s="40">
        <f>ROUND(E14*J14,3)-I14</f>
        <v>0</v>
      </c>
      <c r="L14" s="198" t="s">
        <v>109</v>
      </c>
    </row>
    <row r="15" spans="1:12" s="2" customFormat="1" ht="22.5">
      <c r="A15" s="34">
        <f t="shared" si="1"/>
        <v>5</v>
      </c>
      <c r="B15" s="35">
        <v>122101102</v>
      </c>
      <c r="C15" s="36" t="s">
        <v>107</v>
      </c>
      <c r="D15" s="35" t="s">
        <v>21</v>
      </c>
      <c r="E15" s="37">
        <v>563</v>
      </c>
      <c r="F15" s="50"/>
      <c r="G15" s="38">
        <f t="shared" si="2"/>
        <v>0</v>
      </c>
      <c r="H15" s="39"/>
      <c r="I15" s="49">
        <f>680*H15</f>
        <v>0</v>
      </c>
      <c r="J15" s="39"/>
      <c r="K15" s="40">
        <f>ROUND(E15*J15,3)-I15</f>
        <v>0</v>
      </c>
      <c r="L15" s="198" t="s">
        <v>110</v>
      </c>
    </row>
    <row r="16" spans="1:12" s="2" customFormat="1" ht="11.25">
      <c r="A16" s="34">
        <f t="shared" si="1"/>
        <v>6</v>
      </c>
      <c r="B16" s="35">
        <v>122201109</v>
      </c>
      <c r="C16" s="36" t="s">
        <v>108</v>
      </c>
      <c r="D16" s="35" t="s">
        <v>21</v>
      </c>
      <c r="E16" s="37">
        <v>563</v>
      </c>
      <c r="F16" s="50"/>
      <c r="G16" s="38">
        <f t="shared" si="2"/>
        <v>0</v>
      </c>
      <c r="H16" s="39"/>
      <c r="I16" s="49">
        <f t="shared" si="0"/>
        <v>0</v>
      </c>
      <c r="J16" s="39"/>
      <c r="K16" s="40">
        <f>ROUND(E16*J16,3)</f>
        <v>0</v>
      </c>
      <c r="L16" s="198"/>
    </row>
    <row r="17" spans="1:12" s="215" customFormat="1" ht="22.5">
      <c r="A17" s="213">
        <f t="shared" si="1"/>
        <v>7</v>
      </c>
      <c r="B17" s="221">
        <v>162601101</v>
      </c>
      <c r="C17" s="192" t="s">
        <v>111</v>
      </c>
      <c r="D17" s="221" t="s">
        <v>21</v>
      </c>
      <c r="E17" s="220">
        <v>119.6</v>
      </c>
      <c r="F17" s="214"/>
      <c r="G17" s="222">
        <f>ROUND(E17*F17,2)</f>
        <v>0</v>
      </c>
      <c r="H17" s="216"/>
      <c r="I17" s="217">
        <f>ROUND(E17*H17,3)</f>
        <v>0</v>
      </c>
      <c r="J17" s="216"/>
      <c r="K17" s="218">
        <f>ROUND(E17*J17,3)</f>
        <v>0</v>
      </c>
      <c r="L17" s="219"/>
    </row>
    <row r="18" spans="1:12" s="215" customFormat="1" ht="11.25">
      <c r="A18" s="213">
        <f t="shared" si="1"/>
        <v>8</v>
      </c>
      <c r="B18" s="221">
        <v>162701105</v>
      </c>
      <c r="C18" s="192" t="s">
        <v>22</v>
      </c>
      <c r="D18" s="221" t="s">
        <v>21</v>
      </c>
      <c r="E18" s="220">
        <f>E16-E17+E14-SO_801!E43</f>
        <v>461.50000000000006</v>
      </c>
      <c r="F18" s="214"/>
      <c r="G18" s="222">
        <f>ROUND(E18*F18,2)</f>
        <v>0</v>
      </c>
      <c r="H18" s="216"/>
      <c r="I18" s="217">
        <f t="shared" si="0"/>
        <v>0</v>
      </c>
      <c r="J18" s="216"/>
      <c r="K18" s="218">
        <f>ROUND(E18*J18,3)</f>
        <v>0</v>
      </c>
      <c r="L18" s="219" t="s">
        <v>88</v>
      </c>
    </row>
    <row r="19" spans="1:12" s="215" customFormat="1" ht="11.25">
      <c r="A19" s="213">
        <f t="shared" si="1"/>
        <v>9</v>
      </c>
      <c r="B19" s="221">
        <v>162701109</v>
      </c>
      <c r="C19" s="192" t="s">
        <v>23</v>
      </c>
      <c r="D19" s="221" t="s">
        <v>21</v>
      </c>
      <c r="E19" s="220">
        <f>E18*5</f>
        <v>2307.5000000000005</v>
      </c>
      <c r="F19" s="214"/>
      <c r="G19" s="222">
        <f t="shared" si="2"/>
        <v>0</v>
      </c>
      <c r="H19" s="216"/>
      <c r="I19" s="217">
        <f t="shared" si="0"/>
        <v>0</v>
      </c>
      <c r="J19" s="216"/>
      <c r="K19" s="218">
        <f>ROUND(E19*J19,3)</f>
        <v>0</v>
      </c>
      <c r="L19" s="219" t="s">
        <v>424</v>
      </c>
    </row>
    <row r="20" spans="1:12" s="215" customFormat="1" ht="11.25">
      <c r="A20" s="213">
        <f t="shared" si="1"/>
        <v>10</v>
      </c>
      <c r="B20" s="221">
        <v>171201211</v>
      </c>
      <c r="C20" s="192" t="s">
        <v>24</v>
      </c>
      <c r="D20" s="221" t="s">
        <v>21</v>
      </c>
      <c r="E20" s="220">
        <f>E18</f>
        <v>461.50000000000006</v>
      </c>
      <c r="F20" s="214"/>
      <c r="G20" s="222">
        <f t="shared" si="2"/>
        <v>0</v>
      </c>
      <c r="H20" s="216"/>
      <c r="I20" s="217">
        <f t="shared" si="0"/>
        <v>0</v>
      </c>
      <c r="J20" s="216"/>
      <c r="K20" s="218">
        <f>ROUND(E20*J20,3)</f>
        <v>0</v>
      </c>
      <c r="L20" s="219"/>
    </row>
    <row r="21" spans="1:12" s="48" customFormat="1" ht="21.75" customHeight="1">
      <c r="A21" s="41"/>
      <c r="B21" s="42">
        <v>99</v>
      </c>
      <c r="C21" s="43" t="s">
        <v>19</v>
      </c>
      <c r="D21" s="44" t="s">
        <v>76</v>
      </c>
      <c r="E21" s="45"/>
      <c r="F21" s="46"/>
      <c r="G21" s="47">
        <f>SUBTOTAL(9,G22:G24)</f>
        <v>0</v>
      </c>
      <c r="H21" s="45"/>
      <c r="I21" s="47">
        <f>SUBTOTAL(9,I22:I24)</f>
        <v>0</v>
      </c>
      <c r="J21" s="45"/>
      <c r="K21" s="47">
        <f>SUBTOTAL(9,K22:K24)</f>
        <v>0</v>
      </c>
      <c r="L21" s="199"/>
    </row>
    <row r="22" spans="1:12" s="215" customFormat="1" ht="22.5">
      <c r="A22" s="213">
        <f>MAX(A20:A21)+1</f>
        <v>11</v>
      </c>
      <c r="B22" s="221">
        <v>997013501</v>
      </c>
      <c r="C22" s="192" t="s">
        <v>77</v>
      </c>
      <c r="D22" s="221" t="s">
        <v>14</v>
      </c>
      <c r="E22" s="220">
        <f>K9-K15</f>
        <v>307.59999999999997</v>
      </c>
      <c r="F22" s="214"/>
      <c r="G22" s="222">
        <f>ROUND(E22*F22,2)</f>
        <v>0</v>
      </c>
      <c r="H22" s="216"/>
      <c r="I22" s="217">
        <f>ROUND(E22*H22,3)</f>
        <v>0</v>
      </c>
      <c r="J22" s="216"/>
      <c r="K22" s="218">
        <f>ROUND(E22*J22,3)</f>
        <v>0</v>
      </c>
      <c r="L22" s="219"/>
    </row>
    <row r="23" spans="1:12" s="2" customFormat="1" ht="22.5">
      <c r="A23" s="34">
        <f>MAX(A22:A22)+1</f>
        <v>12</v>
      </c>
      <c r="B23" s="35">
        <v>997013509</v>
      </c>
      <c r="C23" s="36" t="s">
        <v>78</v>
      </c>
      <c r="D23" s="35" t="s">
        <v>14</v>
      </c>
      <c r="E23" s="37">
        <f>E22*14</f>
        <v>4306.3999999999996</v>
      </c>
      <c r="F23" s="50"/>
      <c r="G23" s="38">
        <f>ROUND(E23*F23,2)</f>
        <v>0</v>
      </c>
      <c r="H23" s="39"/>
      <c r="I23" s="49">
        <f>ROUND(E23*H23,3)</f>
        <v>0</v>
      </c>
      <c r="J23" s="39"/>
      <c r="K23" s="40">
        <f>ROUND(E23*J23,3)</f>
        <v>0</v>
      </c>
      <c r="L23" s="198" t="s">
        <v>113</v>
      </c>
    </row>
    <row r="24" spans="1:12" s="2" customFormat="1" ht="11.25">
      <c r="A24" s="34">
        <f t="shared" si="1"/>
        <v>13</v>
      </c>
      <c r="B24" s="35" t="s">
        <v>89</v>
      </c>
      <c r="C24" s="36" t="s">
        <v>79</v>
      </c>
      <c r="D24" s="35" t="s">
        <v>14</v>
      </c>
      <c r="E24" s="37">
        <f>E22</f>
        <v>307.59999999999997</v>
      </c>
      <c r="F24" s="50"/>
      <c r="G24" s="38">
        <f>ROUND(E24*F24,2)</f>
        <v>0</v>
      </c>
      <c r="H24" s="39"/>
      <c r="I24" s="49">
        <f>ROUND(E24*H24,3)</f>
        <v>0</v>
      </c>
      <c r="J24" s="39"/>
      <c r="K24" s="40">
        <f>ROUND(E24*J24,3)</f>
        <v>0</v>
      </c>
      <c r="L24" s="198"/>
    </row>
    <row r="25" spans="1:12" s="57" customFormat="1" ht="21" customHeight="1">
      <c r="A25" s="53"/>
      <c r="B25" s="54"/>
      <c r="C25" s="54"/>
      <c r="D25" s="55"/>
      <c r="E25" s="53"/>
      <c r="F25" s="53"/>
      <c r="G25" s="56"/>
      <c r="I25" s="58"/>
      <c r="J25" s="56"/>
      <c r="K25" s="58"/>
      <c r="L25" s="56"/>
    </row>
    <row r="26" spans="1:12" s="66" customFormat="1" ht="12">
      <c r="A26" s="59"/>
      <c r="B26" s="60"/>
      <c r="C26" s="61" t="s">
        <v>30</v>
      </c>
      <c r="D26" s="62"/>
      <c r="E26" s="63"/>
      <c r="F26" s="64"/>
      <c r="G26" s="64"/>
      <c r="H26" s="65"/>
    </row>
    <row r="27" spans="1:12" s="66" customFormat="1" ht="12">
      <c r="A27" s="59"/>
      <c r="B27" s="60"/>
      <c r="C27" s="61" t="s">
        <v>31</v>
      </c>
      <c r="D27" s="62"/>
      <c r="E27" s="63"/>
      <c r="F27" s="64"/>
      <c r="G27" s="64"/>
      <c r="H27" s="65"/>
    </row>
    <row r="28" spans="1:12" s="66" customFormat="1" ht="12">
      <c r="A28" s="59"/>
      <c r="B28" s="60"/>
      <c r="C28" s="61" t="s">
        <v>80</v>
      </c>
      <c r="D28" s="62"/>
      <c r="E28" s="63"/>
      <c r="F28" s="64"/>
      <c r="G28" s="64"/>
      <c r="H28" s="65"/>
    </row>
    <row r="29" spans="1:12" s="66" customFormat="1" ht="12">
      <c r="A29" s="59"/>
      <c r="B29" s="60"/>
      <c r="C29" s="61" t="s">
        <v>32</v>
      </c>
      <c r="D29" s="62"/>
      <c r="E29" s="63"/>
      <c r="F29" s="64"/>
      <c r="G29" s="64"/>
      <c r="H29" s="65"/>
    </row>
    <row r="30" spans="1:12" s="67" customFormat="1" ht="13.5" thickBot="1">
      <c r="G30" s="68"/>
      <c r="I30" s="69"/>
      <c r="J30" s="69"/>
      <c r="K30" s="69"/>
      <c r="L30" s="69"/>
    </row>
    <row r="31" spans="1:12" s="71" customFormat="1" ht="29.25" customHeight="1" thickBot="1">
      <c r="A31" s="253" t="s">
        <v>33</v>
      </c>
      <c r="B31" s="254"/>
      <c r="C31" s="254"/>
      <c r="D31" s="254"/>
      <c r="E31" s="254"/>
      <c r="F31" s="254"/>
      <c r="G31" s="254"/>
      <c r="H31" s="255"/>
      <c r="I31" s="70"/>
      <c r="J31" s="70"/>
      <c r="K31" s="70"/>
      <c r="L31" s="70"/>
    </row>
  </sheetData>
  <mergeCells count="1">
    <mergeCell ref="A31:H31"/>
  </mergeCells>
  <phoneticPr fontId="0" type="noConversion"/>
  <conditionalFormatting sqref="F22:G24 F11:G20">
    <cfRule type="cellIs" dxfId="220" priority="159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54" fitToHeight="0" orientation="portrait" blackAndWhite="1" horizontalDpi="300" r:id="rId1"/>
  <headerFooter alignWithMargins="0">
    <oddFooter>&amp;RStrana &amp;P (&amp;N)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0"/>
  <sheetViews>
    <sheetView showGridLines="0" showZeros="0" tabSelected="1" topLeftCell="A31" zoomScaleNormal="100" zoomScaleSheetLayoutView="100" workbookViewId="0">
      <selection activeCell="C46" sqref="C46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5.1640625" style="5" customWidth="1"/>
    <col min="5" max="5" width="13.5" style="6" customWidth="1"/>
    <col min="6" max="6" width="12.83203125" style="7" customWidth="1"/>
    <col min="7" max="7" width="14" style="7" customWidth="1"/>
    <col min="8" max="11" width="13.83203125" style="6" customWidth="1"/>
    <col min="12" max="12" width="39.6640625" style="6" customWidth="1"/>
    <col min="13" max="16384" width="10.5" style="1"/>
  </cols>
  <sheetData>
    <row r="1" spans="1:12" s="2" customFormat="1" ht="18">
      <c r="A1" s="8" t="s">
        <v>507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112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114</v>
      </c>
      <c r="D3" s="10"/>
      <c r="E3" s="9"/>
      <c r="F3" s="9"/>
      <c r="G3" s="9" t="s">
        <v>11</v>
      </c>
      <c r="H3" s="11"/>
      <c r="I3" s="9"/>
      <c r="J3" s="11"/>
      <c r="K3" s="9"/>
      <c r="L3" s="9"/>
    </row>
    <row r="4" spans="1:12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2" s="2" customFormat="1" ht="11.25">
      <c r="A5" s="19" t="s">
        <v>18</v>
      </c>
      <c r="B5" s="20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10</v>
      </c>
      <c r="I6" s="17" t="s">
        <v>17</v>
      </c>
      <c r="J6" s="17" t="s">
        <v>28</v>
      </c>
      <c r="K6" s="17" t="s">
        <v>29</v>
      </c>
      <c r="L6" s="17" t="s">
        <v>87</v>
      </c>
    </row>
    <row r="7" spans="1:12" s="2" customFormat="1" ht="11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5" customFormat="1" ht="11.25">
      <c r="A9" s="23"/>
      <c r="B9" s="24"/>
      <c r="C9" s="24" t="s">
        <v>9</v>
      </c>
      <c r="D9" s="25"/>
      <c r="E9" s="26"/>
      <c r="F9" s="30"/>
      <c r="G9" s="195">
        <f>SUBTOTAL(9,G10:G107)</f>
        <v>0</v>
      </c>
      <c r="H9" s="27"/>
      <c r="I9" s="195">
        <f>SUBTOTAL(9,I10:I61)</f>
        <v>1071.1109999999999</v>
      </c>
      <c r="J9" s="52"/>
      <c r="K9" s="52"/>
      <c r="L9" s="27"/>
    </row>
    <row r="10" spans="1:12" s="48" customFormat="1" ht="21.75" customHeight="1">
      <c r="A10" s="41"/>
      <c r="B10" s="42">
        <v>1</v>
      </c>
      <c r="C10" s="43" t="s">
        <v>20</v>
      </c>
      <c r="D10" s="44"/>
      <c r="E10" s="45"/>
      <c r="F10" s="46"/>
      <c r="G10" s="47">
        <f>SUBTOTAL(9,G12:G14)</f>
        <v>0</v>
      </c>
      <c r="H10" s="45"/>
      <c r="I10" s="47"/>
      <c r="J10" s="45"/>
      <c r="K10" s="47"/>
      <c r="L10" s="47"/>
    </row>
    <row r="11" spans="1:12" s="48" customFormat="1" ht="21.75" customHeight="1">
      <c r="A11" s="213">
        <v>1</v>
      </c>
      <c r="B11" s="221">
        <v>171101101</v>
      </c>
      <c r="C11" s="192" t="s">
        <v>510</v>
      </c>
      <c r="D11" s="221" t="s">
        <v>21</v>
      </c>
      <c r="E11" s="220">
        <v>119.6</v>
      </c>
      <c r="F11" s="214"/>
      <c r="G11" s="222">
        <f>E11*F11</f>
        <v>0</v>
      </c>
      <c r="H11" s="216"/>
      <c r="I11" s="216"/>
      <c r="J11" s="216"/>
      <c r="K11" s="216"/>
      <c r="L11" s="219" t="s">
        <v>511</v>
      </c>
    </row>
    <row r="12" spans="1:12" s="223" customFormat="1" ht="51" customHeight="1">
      <c r="A12" s="34">
        <f>MAX(A8:A11)+1</f>
        <v>2</v>
      </c>
      <c r="B12" s="221">
        <v>119001204</v>
      </c>
      <c r="C12" s="192" t="s">
        <v>406</v>
      </c>
      <c r="D12" s="221" t="s">
        <v>15</v>
      </c>
      <c r="E12" s="220">
        <v>1953.8</v>
      </c>
      <c r="F12" s="214"/>
      <c r="G12" s="222">
        <f>E12*F12</f>
        <v>0</v>
      </c>
      <c r="H12" s="216"/>
      <c r="I12" s="216"/>
      <c r="J12" s="216"/>
      <c r="K12" s="216"/>
      <c r="L12" s="219" t="s">
        <v>407</v>
      </c>
    </row>
    <row r="13" spans="1:12" s="2" customFormat="1" ht="11.25">
      <c r="A13" s="34">
        <f>MAX(A9:A12)+1</f>
        <v>3</v>
      </c>
      <c r="B13" s="35">
        <v>181951101</v>
      </c>
      <c r="C13" s="192" t="s">
        <v>115</v>
      </c>
      <c r="D13" s="35" t="s">
        <v>15</v>
      </c>
      <c r="E13" s="37">
        <v>1182</v>
      </c>
      <c r="F13" s="50"/>
      <c r="G13" s="38">
        <f>ROUND(E13*F13,2)</f>
        <v>0</v>
      </c>
      <c r="H13" s="39"/>
      <c r="I13" s="49"/>
      <c r="J13" s="39"/>
      <c r="K13" s="40"/>
      <c r="L13" s="198" t="s">
        <v>116</v>
      </c>
    </row>
    <row r="14" spans="1:12" s="2" customFormat="1" ht="11.25">
      <c r="A14" s="34">
        <f>MAX(A10:A13)+1</f>
        <v>4</v>
      </c>
      <c r="B14" s="35">
        <v>181951102</v>
      </c>
      <c r="C14" s="192" t="s">
        <v>25</v>
      </c>
      <c r="D14" s="35" t="s">
        <v>15</v>
      </c>
      <c r="E14" s="37">
        <v>2280.3000000000002</v>
      </c>
      <c r="F14" s="50"/>
      <c r="G14" s="38">
        <f>ROUND(E14*F14,2)</f>
        <v>0</v>
      </c>
      <c r="H14" s="39"/>
      <c r="I14" s="49"/>
      <c r="J14" s="39"/>
      <c r="K14" s="40"/>
      <c r="L14" s="198" t="s">
        <v>425</v>
      </c>
    </row>
    <row r="15" spans="1:12" s="48" customFormat="1" ht="21.75" customHeight="1">
      <c r="A15" s="41"/>
      <c r="B15" s="42">
        <v>5</v>
      </c>
      <c r="C15" s="43" t="s">
        <v>35</v>
      </c>
      <c r="D15" s="44"/>
      <c r="E15" s="45"/>
      <c r="F15" s="46"/>
      <c r="G15" s="47">
        <f>SUBTOTAL(9,G16:G29)</f>
        <v>0</v>
      </c>
      <c r="H15" s="45"/>
      <c r="I15" s="47"/>
      <c r="J15" s="45"/>
      <c r="K15" s="47"/>
      <c r="L15" s="200"/>
    </row>
    <row r="16" spans="1:12" s="2" customFormat="1" ht="56.25">
      <c r="A16" s="34">
        <f>MAX(A14:A15)+1</f>
        <v>5</v>
      </c>
      <c r="B16" s="35">
        <v>564851111</v>
      </c>
      <c r="C16" s="192" t="s">
        <v>117</v>
      </c>
      <c r="D16" s="35" t="s">
        <v>15</v>
      </c>
      <c r="E16" s="37">
        <v>2280.3000000000002</v>
      </c>
      <c r="F16" s="50"/>
      <c r="G16" s="38">
        <f t="shared" ref="G16:G28" si="0">ROUND(E16*F16,2)</f>
        <v>0</v>
      </c>
      <c r="H16" s="39">
        <v>0.27994000000000002</v>
      </c>
      <c r="I16" s="49">
        <f t="shared" ref="I16:I27" si="1">ROUND(E16*H16,3)</f>
        <v>638.34699999999998</v>
      </c>
      <c r="J16" s="39"/>
      <c r="K16" s="40"/>
      <c r="L16" s="198" t="s">
        <v>125</v>
      </c>
    </row>
    <row r="17" spans="1:12" s="215" customFormat="1" ht="45">
      <c r="A17" s="213">
        <f t="shared" ref="A17:A29" si="2">MAX(A15:A16)+1</f>
        <v>6</v>
      </c>
      <c r="B17" s="221">
        <v>564851111</v>
      </c>
      <c r="C17" s="192" t="s">
        <v>117</v>
      </c>
      <c r="D17" s="221" t="s">
        <v>15</v>
      </c>
      <c r="E17" s="220">
        <v>1953.8000000000002</v>
      </c>
      <c r="F17" s="214"/>
      <c r="G17" s="222">
        <f t="shared" si="0"/>
        <v>0</v>
      </c>
      <c r="H17" s="216">
        <v>0.13188</v>
      </c>
      <c r="I17" s="217">
        <f t="shared" si="1"/>
        <v>257.66699999999997</v>
      </c>
      <c r="J17" s="216"/>
      <c r="K17" s="218"/>
      <c r="L17" s="219" t="s">
        <v>426</v>
      </c>
    </row>
    <row r="18" spans="1:12" s="2" customFormat="1" ht="22.5">
      <c r="A18" s="34">
        <f t="shared" si="2"/>
        <v>7</v>
      </c>
      <c r="B18" s="35">
        <v>577113111</v>
      </c>
      <c r="C18" s="192" t="s">
        <v>118</v>
      </c>
      <c r="D18" s="35" t="s">
        <v>15</v>
      </c>
      <c r="E18" s="37">
        <v>47.6</v>
      </c>
      <c r="F18" s="50"/>
      <c r="G18" s="38">
        <f t="shared" si="0"/>
        <v>0</v>
      </c>
      <c r="H18" s="39">
        <v>0.10373</v>
      </c>
      <c r="I18" s="49">
        <f t="shared" si="1"/>
        <v>4.9379999999999997</v>
      </c>
      <c r="J18" s="39"/>
      <c r="K18" s="40"/>
      <c r="L18" s="198" t="s">
        <v>126</v>
      </c>
    </row>
    <row r="19" spans="1:12" s="2" customFormat="1" ht="22.5">
      <c r="A19" s="34">
        <f t="shared" si="2"/>
        <v>8</v>
      </c>
      <c r="B19" s="35">
        <v>564911411</v>
      </c>
      <c r="C19" s="192" t="s">
        <v>119</v>
      </c>
      <c r="D19" s="35" t="s">
        <v>15</v>
      </c>
      <c r="E19" s="37">
        <v>310.60000000000002</v>
      </c>
      <c r="F19" s="50"/>
      <c r="G19" s="38">
        <f t="shared" si="0"/>
        <v>0</v>
      </c>
      <c r="H19" s="39"/>
      <c r="I19" s="49">
        <f t="shared" si="1"/>
        <v>0</v>
      </c>
      <c r="J19" s="39"/>
      <c r="K19" s="40"/>
      <c r="L19" s="198" t="s">
        <v>127</v>
      </c>
    </row>
    <row r="20" spans="1:12" s="2" customFormat="1" ht="11.25">
      <c r="A20" s="34">
        <f t="shared" si="2"/>
        <v>9</v>
      </c>
      <c r="B20" s="35">
        <v>573231111</v>
      </c>
      <c r="C20" s="192" t="s">
        <v>120</v>
      </c>
      <c r="D20" s="35" t="s">
        <v>15</v>
      </c>
      <c r="E20" s="37">
        <v>310.60000000000002</v>
      </c>
      <c r="F20" s="50"/>
      <c r="G20" s="38">
        <f t="shared" si="0"/>
        <v>0</v>
      </c>
      <c r="H20" s="39">
        <v>7.1000000000000002E-4</v>
      </c>
      <c r="I20" s="49">
        <f t="shared" si="1"/>
        <v>0.221</v>
      </c>
      <c r="J20" s="39"/>
      <c r="K20" s="40"/>
      <c r="L20" s="198" t="s">
        <v>126</v>
      </c>
    </row>
    <row r="21" spans="1:12" s="2" customFormat="1" ht="11.25">
      <c r="A21" s="34">
        <f t="shared" si="2"/>
        <v>10</v>
      </c>
      <c r="B21" s="35">
        <v>573111111</v>
      </c>
      <c r="C21" s="192" t="s">
        <v>121</v>
      </c>
      <c r="D21" s="35" t="s">
        <v>15</v>
      </c>
      <c r="E21" s="37">
        <v>47.6</v>
      </c>
      <c r="F21" s="50"/>
      <c r="G21" s="38">
        <f t="shared" si="0"/>
        <v>0</v>
      </c>
      <c r="H21" s="39">
        <v>6.0099999999999997E-3</v>
      </c>
      <c r="I21" s="49">
        <f t="shared" si="1"/>
        <v>0.28599999999999998</v>
      </c>
      <c r="J21" s="39"/>
      <c r="K21" s="40"/>
      <c r="L21" s="198" t="s">
        <v>126</v>
      </c>
    </row>
    <row r="22" spans="1:12" s="2" customFormat="1" ht="22.5">
      <c r="A22" s="34">
        <f t="shared" si="2"/>
        <v>11</v>
      </c>
      <c r="B22" s="35">
        <v>573411111</v>
      </c>
      <c r="C22" s="192" t="s">
        <v>122</v>
      </c>
      <c r="D22" s="35" t="s">
        <v>15</v>
      </c>
      <c r="E22" s="37">
        <v>263</v>
      </c>
      <c r="F22" s="50"/>
      <c r="G22" s="38">
        <f t="shared" si="0"/>
        <v>0</v>
      </c>
      <c r="H22" s="39">
        <v>6.0099999999999997E-3</v>
      </c>
      <c r="I22" s="49">
        <f t="shared" si="1"/>
        <v>1.581</v>
      </c>
      <c r="J22" s="39"/>
      <c r="K22" s="40"/>
      <c r="L22" s="198" t="s">
        <v>128</v>
      </c>
    </row>
    <row r="23" spans="1:12" s="2" customFormat="1" ht="22.5">
      <c r="A23" s="34">
        <f t="shared" si="2"/>
        <v>12</v>
      </c>
      <c r="B23" s="35">
        <v>596211111</v>
      </c>
      <c r="C23" s="192" t="s">
        <v>123</v>
      </c>
      <c r="D23" s="35" t="s">
        <v>15</v>
      </c>
      <c r="E23" s="220">
        <f>E24+E25</f>
        <v>58.430000000000007</v>
      </c>
      <c r="F23" s="50"/>
      <c r="G23" s="38">
        <f t="shared" si="0"/>
        <v>0</v>
      </c>
      <c r="H23" s="39">
        <v>8.4250000000000005E-2</v>
      </c>
      <c r="I23" s="49">
        <f t="shared" si="1"/>
        <v>4.923</v>
      </c>
      <c r="J23" s="39"/>
      <c r="K23" s="40"/>
      <c r="L23" s="198" t="s">
        <v>473</v>
      </c>
    </row>
    <row r="24" spans="1:12" s="215" customFormat="1" ht="22.5">
      <c r="A24" s="213">
        <f t="shared" si="2"/>
        <v>13</v>
      </c>
      <c r="B24" s="221" t="s">
        <v>481</v>
      </c>
      <c r="C24" s="192" t="s">
        <v>469</v>
      </c>
      <c r="D24" s="221" t="s">
        <v>15</v>
      </c>
      <c r="E24" s="220">
        <f>(3.6+17.3+12+12.5+10)</f>
        <v>55.400000000000006</v>
      </c>
      <c r="F24" s="214"/>
      <c r="G24" s="222">
        <f t="shared" si="0"/>
        <v>0</v>
      </c>
      <c r="H24" s="216"/>
      <c r="I24" s="217">
        <f t="shared" si="1"/>
        <v>0</v>
      </c>
      <c r="J24" s="216"/>
      <c r="K24" s="218"/>
      <c r="L24" s="219" t="s">
        <v>470</v>
      </c>
    </row>
    <row r="25" spans="1:12" s="215" customFormat="1" ht="22.5">
      <c r="A25" s="213">
        <f t="shared" si="2"/>
        <v>14</v>
      </c>
      <c r="B25" s="221" t="s">
        <v>482</v>
      </c>
      <c r="C25" s="192" t="s">
        <v>456</v>
      </c>
      <c r="D25" s="221" t="s">
        <v>15</v>
      </c>
      <c r="E25" s="220">
        <f>3*1.01</f>
        <v>3.0300000000000002</v>
      </c>
      <c r="F25" s="214"/>
      <c r="G25" s="222">
        <f t="shared" si="0"/>
        <v>0</v>
      </c>
      <c r="H25" s="216"/>
      <c r="I25" s="217">
        <f t="shared" si="1"/>
        <v>0</v>
      </c>
      <c r="J25" s="216"/>
      <c r="K25" s="218"/>
      <c r="L25" s="219" t="s">
        <v>471</v>
      </c>
    </row>
    <row r="26" spans="1:12" s="215" customFormat="1" ht="33.75">
      <c r="A26" s="213">
        <f>MAX(A24:A25)+1</f>
        <v>15</v>
      </c>
      <c r="B26" s="221">
        <v>596212223</v>
      </c>
      <c r="C26" s="192" t="s">
        <v>124</v>
      </c>
      <c r="D26" s="221" t="s">
        <v>15</v>
      </c>
      <c r="E26" s="220">
        <f>E27+E28+E29+E30+E31+E32</f>
        <v>1936.473</v>
      </c>
      <c r="F26" s="214"/>
      <c r="G26" s="222">
        <f t="shared" si="0"/>
        <v>0</v>
      </c>
      <c r="H26" s="216">
        <v>8.4250000000000005E-2</v>
      </c>
      <c r="I26" s="217">
        <f t="shared" si="1"/>
        <v>163.148</v>
      </c>
      <c r="J26" s="216"/>
      <c r="K26" s="218"/>
      <c r="L26" s="219" t="s">
        <v>479</v>
      </c>
    </row>
    <row r="27" spans="1:12" s="215" customFormat="1" ht="33.75">
      <c r="A27" s="213">
        <f>MAX(A25:A26)+1</f>
        <v>16</v>
      </c>
      <c r="B27" s="221" t="s">
        <v>483</v>
      </c>
      <c r="C27" s="192" t="s">
        <v>455</v>
      </c>
      <c r="D27" s="221" t="s">
        <v>15</v>
      </c>
      <c r="E27" s="220">
        <f>(117+78+160+64+42+40+61+38+226+212+71+193+110+71)*1.01</f>
        <v>1497.83</v>
      </c>
      <c r="F27" s="214"/>
      <c r="G27" s="222">
        <f>ROUND(E27*F27,2)</f>
        <v>0</v>
      </c>
      <c r="H27" s="216"/>
      <c r="I27" s="217">
        <f t="shared" si="1"/>
        <v>0</v>
      </c>
      <c r="J27" s="216"/>
      <c r="K27" s="218"/>
      <c r="L27" s="219" t="s">
        <v>474</v>
      </c>
    </row>
    <row r="28" spans="1:12" s="215" customFormat="1" ht="45">
      <c r="A28" s="213">
        <f t="shared" si="2"/>
        <v>17</v>
      </c>
      <c r="B28" s="221" t="s">
        <v>484</v>
      </c>
      <c r="C28" s="192" t="s">
        <v>454</v>
      </c>
      <c r="D28" s="221" t="s">
        <v>15</v>
      </c>
      <c r="E28" s="220">
        <f>(12+17+12+17+13+12+13+18+14+13+13+14+12+12+12+12+24+24+24+12+12+12+16)*1.01</f>
        <v>343.4</v>
      </c>
      <c r="F28" s="214"/>
      <c r="G28" s="222">
        <f t="shared" si="0"/>
        <v>0</v>
      </c>
      <c r="H28" s="216"/>
      <c r="I28" s="217">
        <f>ROUND(E28*H28,3)</f>
        <v>0</v>
      </c>
      <c r="J28" s="216"/>
      <c r="K28" s="218"/>
      <c r="L28" s="219" t="s">
        <v>475</v>
      </c>
    </row>
    <row r="29" spans="1:12" s="215" customFormat="1" ht="33.75">
      <c r="A29" s="213">
        <f t="shared" si="2"/>
        <v>18</v>
      </c>
      <c r="B29" s="221" t="s">
        <v>485</v>
      </c>
      <c r="C29" s="192" t="s">
        <v>458</v>
      </c>
      <c r="D29" s="221" t="s">
        <v>15</v>
      </c>
      <c r="E29" s="220">
        <f>(7*0.4+5*1)*1.01</f>
        <v>7.878000000000001</v>
      </c>
      <c r="F29" s="214"/>
      <c r="G29" s="222">
        <f>ROUND(E29*F29,2)</f>
        <v>0</v>
      </c>
      <c r="H29" s="216"/>
      <c r="I29" s="217">
        <f>ROUND(E29*H29,3)</f>
        <v>0</v>
      </c>
      <c r="J29" s="216"/>
      <c r="K29" s="218"/>
      <c r="L29" s="219" t="s">
        <v>476</v>
      </c>
    </row>
    <row r="30" spans="1:12" s="215" customFormat="1" ht="22.5">
      <c r="A30" s="213">
        <f>MAX(A28:A29)+1</f>
        <v>19</v>
      </c>
      <c r="B30" s="221" t="s">
        <v>486</v>
      </c>
      <c r="C30" s="192" t="s">
        <v>457</v>
      </c>
      <c r="D30" s="221" t="s">
        <v>15</v>
      </c>
      <c r="E30" s="220">
        <f>4*4.5*1.01</f>
        <v>18.18</v>
      </c>
      <c r="F30" s="214"/>
      <c r="G30" s="222">
        <f>ROUND(E30*F30,2)</f>
        <v>0</v>
      </c>
      <c r="H30" s="216"/>
      <c r="I30" s="217">
        <f>ROUND(E30*H30,3)</f>
        <v>0</v>
      </c>
      <c r="J30" s="216"/>
      <c r="K30" s="218"/>
      <c r="L30" s="219" t="s">
        <v>477</v>
      </c>
    </row>
    <row r="31" spans="1:12" s="215" customFormat="1" ht="22.5">
      <c r="A31" s="213">
        <f>MAX(A29:A29)+1</f>
        <v>19</v>
      </c>
      <c r="B31" s="221" t="s">
        <v>487</v>
      </c>
      <c r="C31" s="192" t="s">
        <v>468</v>
      </c>
      <c r="D31" s="221" t="s">
        <v>15</v>
      </c>
      <c r="E31" s="220">
        <f>4*1.01</f>
        <v>4.04</v>
      </c>
      <c r="F31" s="214"/>
      <c r="G31" s="222">
        <f>ROUND(E31*F31,2)</f>
        <v>0</v>
      </c>
      <c r="H31" s="216"/>
      <c r="I31" s="217">
        <f>ROUND(E31*H31,3)</f>
        <v>0</v>
      </c>
      <c r="J31" s="216"/>
      <c r="K31" s="218"/>
      <c r="L31" s="219" t="s">
        <v>478</v>
      </c>
    </row>
    <row r="32" spans="1:12" s="215" customFormat="1" ht="22.5">
      <c r="A32" s="213">
        <f t="shared" ref="A32" si="3">MAX(A30:A31)+1</f>
        <v>20</v>
      </c>
      <c r="B32" s="221" t="s">
        <v>508</v>
      </c>
      <c r="C32" s="192" t="s">
        <v>509</v>
      </c>
      <c r="D32" s="221" t="s">
        <v>15</v>
      </c>
      <c r="E32" s="220">
        <f>(10+36+5+5+8.5)*1.01</f>
        <v>65.144999999999996</v>
      </c>
      <c r="F32" s="214"/>
      <c r="G32" s="222">
        <f t="shared" ref="G32:G34" si="4">ROUND(E32*F32,2)</f>
        <v>0</v>
      </c>
      <c r="H32" s="216"/>
      <c r="I32" s="217">
        <f t="shared" ref="I32:I34" si="5">ROUND(E32*H32,3)</f>
        <v>0</v>
      </c>
      <c r="J32" s="216"/>
      <c r="K32" s="218"/>
      <c r="L32" s="219" t="s">
        <v>472</v>
      </c>
    </row>
    <row r="33" spans="1:12" s="215" customFormat="1" ht="22.5">
      <c r="A33" s="213">
        <f>MAX(A30:A31)+1</f>
        <v>20</v>
      </c>
      <c r="B33" s="221">
        <v>596412210</v>
      </c>
      <c r="C33" s="192" t="s">
        <v>512</v>
      </c>
      <c r="D33" s="221" t="s">
        <v>15</v>
      </c>
      <c r="E33" s="220">
        <v>29</v>
      </c>
      <c r="F33" s="214"/>
      <c r="G33" s="222">
        <f t="shared" si="4"/>
        <v>0</v>
      </c>
      <c r="H33" s="216"/>
      <c r="I33" s="217">
        <f t="shared" si="5"/>
        <v>0</v>
      </c>
      <c r="J33" s="216"/>
      <c r="K33" s="218"/>
      <c r="L33" s="219" t="s">
        <v>513</v>
      </c>
    </row>
    <row r="34" spans="1:12" s="215" customFormat="1" ht="11.25">
      <c r="A34" s="213">
        <f>MAX(A31:A32)+1</f>
        <v>21</v>
      </c>
      <c r="B34" s="221">
        <v>59228105</v>
      </c>
      <c r="C34" s="192" t="s">
        <v>514</v>
      </c>
      <c r="D34" s="221" t="s">
        <v>15</v>
      </c>
      <c r="E34" s="220">
        <f>29*1.03</f>
        <v>29.87</v>
      </c>
      <c r="F34" s="214"/>
      <c r="G34" s="222">
        <f t="shared" si="4"/>
        <v>0</v>
      </c>
      <c r="H34" s="216"/>
      <c r="I34" s="217">
        <f t="shared" si="5"/>
        <v>0</v>
      </c>
      <c r="J34" s="216"/>
      <c r="K34" s="218"/>
      <c r="L34" s="219" t="s">
        <v>515</v>
      </c>
    </row>
    <row r="35" spans="1:12" s="48" customFormat="1" ht="21.75" customHeight="1">
      <c r="A35" s="41"/>
      <c r="B35" s="42">
        <v>8</v>
      </c>
      <c r="C35" s="43" t="s">
        <v>91</v>
      </c>
      <c r="D35" s="44"/>
      <c r="E35" s="45"/>
      <c r="F35" s="46"/>
      <c r="G35" s="47">
        <f>SUBTOTAL(9,G36:G46)</f>
        <v>0</v>
      </c>
      <c r="H35" s="45"/>
      <c r="I35" s="47"/>
      <c r="J35" s="45"/>
      <c r="K35" s="47"/>
      <c r="L35" s="200"/>
    </row>
    <row r="36" spans="1:12" s="2" customFormat="1" ht="22.5">
      <c r="A36" s="34">
        <f>MAX(A30:A35)+1</f>
        <v>22</v>
      </c>
      <c r="B36" s="35">
        <v>212752213</v>
      </c>
      <c r="C36" s="192" t="s">
        <v>129</v>
      </c>
      <c r="D36" s="35" t="s">
        <v>16</v>
      </c>
      <c r="E36" s="37">
        <v>293.2</v>
      </c>
      <c r="F36" s="50"/>
      <c r="G36" s="38">
        <f t="shared" ref="G36:G46" si="6">ROUND(E36*F36,2)</f>
        <v>0</v>
      </c>
      <c r="H36" s="39"/>
      <c r="I36" s="49">
        <f t="shared" ref="I36:I44" si="7">ROUND(E36*H36,3)</f>
        <v>0</v>
      </c>
      <c r="J36" s="39"/>
      <c r="K36" s="40"/>
      <c r="L36" s="198" t="s">
        <v>140</v>
      </c>
    </row>
    <row r="37" spans="1:12" s="2" customFormat="1" ht="22.5">
      <c r="A37" s="34">
        <f t="shared" ref="A37:A46" si="8">MAX(A35:A36)+1</f>
        <v>23</v>
      </c>
      <c r="B37" s="35">
        <v>211561111</v>
      </c>
      <c r="C37" s="192" t="s">
        <v>130</v>
      </c>
      <c r="D37" s="35" t="s">
        <v>21</v>
      </c>
      <c r="E37" s="37">
        <v>117.28</v>
      </c>
      <c r="F37" s="50"/>
      <c r="G37" s="38">
        <f t="shared" si="6"/>
        <v>0</v>
      </c>
      <c r="H37" s="39"/>
      <c r="I37" s="49">
        <f t="shared" si="7"/>
        <v>0</v>
      </c>
      <c r="J37" s="39"/>
      <c r="K37" s="40"/>
      <c r="L37" s="198" t="s">
        <v>141</v>
      </c>
    </row>
    <row r="38" spans="1:12" s="2" customFormat="1" ht="11.25">
      <c r="A38" s="256">
        <f t="shared" si="8"/>
        <v>24</v>
      </c>
      <c r="B38" s="257">
        <v>895941111</v>
      </c>
      <c r="C38" s="258" t="s">
        <v>131</v>
      </c>
      <c r="D38" s="257" t="s">
        <v>27</v>
      </c>
      <c r="E38" s="259">
        <v>6</v>
      </c>
      <c r="F38" s="50"/>
      <c r="G38" s="38">
        <f t="shared" si="6"/>
        <v>0</v>
      </c>
      <c r="H38" s="39"/>
      <c r="I38" s="49">
        <f t="shared" si="7"/>
        <v>0</v>
      </c>
      <c r="J38" s="39"/>
      <c r="K38" s="40"/>
      <c r="L38" s="198"/>
    </row>
    <row r="39" spans="1:12" s="2" customFormat="1" ht="22.5">
      <c r="A39" s="213">
        <f t="shared" si="8"/>
        <v>25</v>
      </c>
      <c r="B39" s="221">
        <v>899204111</v>
      </c>
      <c r="C39" s="192" t="s">
        <v>132</v>
      </c>
      <c r="D39" s="221" t="s">
        <v>27</v>
      </c>
      <c r="E39" s="220">
        <v>6</v>
      </c>
      <c r="F39" s="50"/>
      <c r="G39" s="38">
        <f t="shared" si="6"/>
        <v>0</v>
      </c>
      <c r="H39" s="39"/>
      <c r="I39" s="49">
        <f t="shared" si="7"/>
        <v>0</v>
      </c>
      <c r="J39" s="39"/>
      <c r="K39" s="40"/>
      <c r="L39" s="198"/>
    </row>
    <row r="40" spans="1:12" s="2" customFormat="1" ht="11.25">
      <c r="A40" s="213">
        <f t="shared" si="8"/>
        <v>26</v>
      </c>
      <c r="B40" s="221">
        <v>55242140</v>
      </c>
      <c r="C40" s="192" t="s">
        <v>133</v>
      </c>
      <c r="D40" s="221" t="s">
        <v>27</v>
      </c>
      <c r="E40" s="220">
        <v>6</v>
      </c>
      <c r="F40" s="50"/>
      <c r="G40" s="38">
        <f t="shared" si="6"/>
        <v>0</v>
      </c>
      <c r="H40" s="39"/>
      <c r="I40" s="49">
        <f t="shared" si="7"/>
        <v>0</v>
      </c>
      <c r="J40" s="39"/>
      <c r="K40" s="40"/>
      <c r="L40" s="198"/>
    </row>
    <row r="41" spans="1:12" s="2" customFormat="1" ht="22.5">
      <c r="A41" s="213">
        <f t="shared" si="8"/>
        <v>27</v>
      </c>
      <c r="B41" s="221">
        <v>59223857</v>
      </c>
      <c r="C41" s="192" t="s">
        <v>134</v>
      </c>
      <c r="D41" s="221" t="s">
        <v>27</v>
      </c>
      <c r="E41" s="220">
        <v>6</v>
      </c>
      <c r="F41" s="50"/>
      <c r="G41" s="38">
        <f t="shared" si="6"/>
        <v>0</v>
      </c>
      <c r="H41" s="39"/>
      <c r="I41" s="49">
        <f t="shared" si="7"/>
        <v>0</v>
      </c>
      <c r="J41" s="39"/>
      <c r="K41" s="40"/>
      <c r="L41" s="198"/>
    </row>
    <row r="42" spans="1:12" s="2" customFormat="1" ht="22.5">
      <c r="A42" s="213">
        <f t="shared" si="8"/>
        <v>28</v>
      </c>
      <c r="B42" s="221">
        <v>59223862</v>
      </c>
      <c r="C42" s="192" t="s">
        <v>135</v>
      </c>
      <c r="D42" s="221" t="s">
        <v>27</v>
      </c>
      <c r="E42" s="220">
        <v>6</v>
      </c>
      <c r="F42" s="50"/>
      <c r="G42" s="38">
        <f t="shared" si="6"/>
        <v>0</v>
      </c>
      <c r="H42" s="39"/>
      <c r="I42" s="49">
        <f t="shared" si="7"/>
        <v>0</v>
      </c>
      <c r="J42" s="39"/>
      <c r="K42" s="40"/>
      <c r="L42" s="198"/>
    </row>
    <row r="43" spans="1:12" s="2" customFormat="1" ht="22.5">
      <c r="A43" s="213">
        <f t="shared" si="8"/>
        <v>29</v>
      </c>
      <c r="B43" s="221">
        <v>59223850</v>
      </c>
      <c r="C43" s="192" t="s">
        <v>136</v>
      </c>
      <c r="D43" s="221" t="s">
        <v>27</v>
      </c>
      <c r="E43" s="220">
        <v>6</v>
      </c>
      <c r="F43" s="50"/>
      <c r="G43" s="38">
        <f t="shared" si="6"/>
        <v>0</v>
      </c>
      <c r="H43" s="39"/>
      <c r="I43" s="49">
        <f t="shared" si="7"/>
        <v>0</v>
      </c>
      <c r="J43" s="39"/>
      <c r="K43" s="40"/>
      <c r="L43" s="198" t="s">
        <v>90</v>
      </c>
    </row>
    <row r="44" spans="1:12" s="2" customFormat="1" ht="22.5">
      <c r="A44" s="213">
        <f t="shared" si="8"/>
        <v>30</v>
      </c>
      <c r="B44" s="221">
        <v>59223864</v>
      </c>
      <c r="C44" s="192" t="s">
        <v>137</v>
      </c>
      <c r="D44" s="221" t="s">
        <v>27</v>
      </c>
      <c r="E44" s="220">
        <v>6</v>
      </c>
      <c r="F44" s="50"/>
      <c r="G44" s="38">
        <f t="shared" si="6"/>
        <v>0</v>
      </c>
      <c r="H44" s="39"/>
      <c r="I44" s="49">
        <f t="shared" si="7"/>
        <v>0</v>
      </c>
      <c r="J44" s="39"/>
      <c r="K44" s="40"/>
      <c r="L44" s="198" t="s">
        <v>92</v>
      </c>
    </row>
    <row r="45" spans="1:12" s="2" customFormat="1" ht="11.25">
      <c r="A45" s="213">
        <f t="shared" si="8"/>
        <v>31</v>
      </c>
      <c r="B45" s="221">
        <v>28661789</v>
      </c>
      <c r="C45" s="192" t="s">
        <v>138</v>
      </c>
      <c r="D45" s="221" t="s">
        <v>27</v>
      </c>
      <c r="E45" s="220">
        <v>6</v>
      </c>
      <c r="F45" s="50"/>
      <c r="G45" s="38">
        <f t="shared" si="6"/>
        <v>0</v>
      </c>
      <c r="H45" s="39"/>
      <c r="I45" s="49">
        <f>ROUND(E45*H45,3)</f>
        <v>0</v>
      </c>
      <c r="J45" s="39"/>
      <c r="K45" s="40"/>
      <c r="L45" s="198" t="s">
        <v>90</v>
      </c>
    </row>
    <row r="46" spans="1:12" s="215" customFormat="1" ht="22.5">
      <c r="A46" s="213">
        <f t="shared" si="8"/>
        <v>32</v>
      </c>
      <c r="B46" s="221">
        <v>899431111</v>
      </c>
      <c r="C46" s="192" t="s">
        <v>139</v>
      </c>
      <c r="D46" s="221" t="s">
        <v>27</v>
      </c>
      <c r="E46" s="220">
        <v>11</v>
      </c>
      <c r="F46" s="214"/>
      <c r="G46" s="222">
        <f t="shared" si="6"/>
        <v>0</v>
      </c>
      <c r="H46" s="216"/>
      <c r="I46" s="217">
        <f>ROUND(E46*H46,3)</f>
        <v>0</v>
      </c>
      <c r="J46" s="216"/>
      <c r="K46" s="218"/>
      <c r="L46" s="219" t="s">
        <v>92</v>
      </c>
    </row>
    <row r="47" spans="1:12" s="48" customFormat="1" ht="21.75" customHeight="1">
      <c r="A47" s="41"/>
      <c r="B47" s="42" t="s">
        <v>152</v>
      </c>
      <c r="C47" s="43" t="s">
        <v>153</v>
      </c>
      <c r="D47" s="44"/>
      <c r="E47" s="45"/>
      <c r="F47" s="46"/>
      <c r="G47" s="47">
        <f>SUBTOTAL(9,G48:G61)</f>
        <v>0</v>
      </c>
      <c r="H47" s="45"/>
      <c r="I47" s="47"/>
      <c r="J47" s="45"/>
      <c r="K47" s="47"/>
      <c r="L47" s="200"/>
    </row>
    <row r="48" spans="1:12" s="215" customFormat="1" ht="22.5">
      <c r="A48" s="213">
        <f t="shared" ref="A48:A61" si="9">MAX(A46:A47)+1</f>
        <v>33</v>
      </c>
      <c r="B48" s="221">
        <v>914111121</v>
      </c>
      <c r="C48" s="192" t="s">
        <v>142</v>
      </c>
      <c r="D48" s="221" t="s">
        <v>27</v>
      </c>
      <c r="E48" s="220">
        <v>10</v>
      </c>
      <c r="F48" s="214"/>
      <c r="G48" s="222">
        <f t="shared" ref="G48:G60" si="10">ROUND(E48*F48,2)</f>
        <v>0</v>
      </c>
      <c r="H48" s="216"/>
      <c r="I48" s="217">
        <f t="shared" ref="I48:I60" si="11">ROUND(E48*H48,3)</f>
        <v>0</v>
      </c>
      <c r="J48" s="216"/>
      <c r="K48" s="218"/>
      <c r="L48" s="219"/>
    </row>
    <row r="49" spans="1:12" s="215" customFormat="1" ht="11.25">
      <c r="A49" s="213">
        <f t="shared" si="9"/>
        <v>34</v>
      </c>
      <c r="B49" s="221">
        <v>40444256</v>
      </c>
      <c r="C49" s="192" t="s">
        <v>143</v>
      </c>
      <c r="D49" s="221" t="s">
        <v>27</v>
      </c>
      <c r="E49" s="220">
        <v>2</v>
      </c>
      <c r="F49" s="214"/>
      <c r="G49" s="222">
        <f t="shared" si="10"/>
        <v>0</v>
      </c>
      <c r="H49" s="216"/>
      <c r="I49" s="217">
        <f t="shared" si="11"/>
        <v>0</v>
      </c>
      <c r="J49" s="216"/>
      <c r="K49" s="218"/>
      <c r="L49" s="219"/>
    </row>
    <row r="50" spans="1:12" s="215" customFormat="1" ht="11.25">
      <c r="A50" s="213">
        <f t="shared" si="9"/>
        <v>35</v>
      </c>
      <c r="B50" s="221">
        <v>40444271</v>
      </c>
      <c r="C50" s="192" t="s">
        <v>463</v>
      </c>
      <c r="D50" s="221" t="s">
        <v>27</v>
      </c>
      <c r="E50" s="220">
        <v>4</v>
      </c>
      <c r="F50" s="214"/>
      <c r="G50" s="222">
        <f t="shared" ref="G50" si="12">ROUND(E50*F50,2)</f>
        <v>0</v>
      </c>
      <c r="H50" s="216"/>
      <c r="I50" s="217">
        <f t="shared" ref="I50" si="13">ROUND(E50*H50,3)</f>
        <v>0</v>
      </c>
      <c r="J50" s="216"/>
      <c r="K50" s="218"/>
      <c r="L50" s="219" t="s">
        <v>464</v>
      </c>
    </row>
    <row r="51" spans="1:12" s="215" customFormat="1" ht="11.25">
      <c r="A51" s="213">
        <f t="shared" si="9"/>
        <v>36</v>
      </c>
      <c r="B51" s="221">
        <v>40444274</v>
      </c>
      <c r="C51" s="192" t="s">
        <v>462</v>
      </c>
      <c r="D51" s="221" t="s">
        <v>27</v>
      </c>
      <c r="E51" s="220">
        <v>4</v>
      </c>
      <c r="F51" s="214"/>
      <c r="G51" s="222">
        <f t="shared" si="10"/>
        <v>0</v>
      </c>
      <c r="H51" s="216"/>
      <c r="I51" s="217">
        <f t="shared" si="11"/>
        <v>0</v>
      </c>
      <c r="J51" s="216"/>
      <c r="K51" s="218"/>
      <c r="L51" s="219"/>
    </row>
    <row r="52" spans="1:12" s="215" customFormat="1" ht="22.5">
      <c r="A52" s="213">
        <f t="shared" si="9"/>
        <v>37</v>
      </c>
      <c r="B52" s="221">
        <v>914511112</v>
      </c>
      <c r="C52" s="192" t="s">
        <v>144</v>
      </c>
      <c r="D52" s="221" t="s">
        <v>27</v>
      </c>
      <c r="E52" s="220">
        <v>9</v>
      </c>
      <c r="F52" s="214"/>
      <c r="G52" s="222">
        <f t="shared" si="10"/>
        <v>0</v>
      </c>
      <c r="H52" s="216"/>
      <c r="I52" s="217">
        <f t="shared" si="11"/>
        <v>0</v>
      </c>
      <c r="J52" s="216"/>
      <c r="K52" s="218"/>
      <c r="L52" s="219"/>
    </row>
    <row r="53" spans="1:12" s="215" customFormat="1" ht="22.5">
      <c r="A53" s="213">
        <f t="shared" si="9"/>
        <v>38</v>
      </c>
      <c r="B53" s="221">
        <v>915231111</v>
      </c>
      <c r="C53" s="192" t="s">
        <v>461</v>
      </c>
      <c r="D53" s="221" t="s">
        <v>15</v>
      </c>
      <c r="E53" s="220">
        <f>15</f>
        <v>15</v>
      </c>
      <c r="F53" s="214"/>
      <c r="G53" s="222">
        <f t="shared" ref="G53" si="14">ROUND(E53*F53,2)</f>
        <v>0</v>
      </c>
      <c r="H53" s="216"/>
      <c r="I53" s="217">
        <f t="shared" ref="I53" si="15">ROUND(E53*H53,3)</f>
        <v>0</v>
      </c>
      <c r="J53" s="216"/>
      <c r="K53" s="218"/>
      <c r="L53" s="219" t="s">
        <v>465</v>
      </c>
    </row>
    <row r="54" spans="1:12" s="215" customFormat="1" ht="22.5">
      <c r="A54" s="213">
        <f t="shared" si="9"/>
        <v>39</v>
      </c>
      <c r="B54" s="221">
        <v>916231213</v>
      </c>
      <c r="C54" s="192" t="s">
        <v>145</v>
      </c>
      <c r="D54" s="221" t="s">
        <v>16</v>
      </c>
      <c r="E54" s="220">
        <f>730.5+13</f>
        <v>743.5</v>
      </c>
      <c r="F54" s="214"/>
      <c r="G54" s="222">
        <f t="shared" si="10"/>
        <v>0</v>
      </c>
      <c r="H54" s="216"/>
      <c r="I54" s="217">
        <f t="shared" si="11"/>
        <v>0</v>
      </c>
      <c r="J54" s="216"/>
      <c r="K54" s="218"/>
      <c r="L54" s="219"/>
    </row>
    <row r="55" spans="1:12" s="215" customFormat="1" ht="11.25">
      <c r="A55" s="213">
        <f t="shared" si="9"/>
        <v>40</v>
      </c>
      <c r="B55" s="221">
        <v>59217490</v>
      </c>
      <c r="C55" s="192" t="s">
        <v>146</v>
      </c>
      <c r="D55" s="221" t="s">
        <v>27</v>
      </c>
      <c r="E55" s="220">
        <f>730.5+13</f>
        <v>743.5</v>
      </c>
      <c r="F55" s="214"/>
      <c r="G55" s="222">
        <f t="shared" si="10"/>
        <v>0</v>
      </c>
      <c r="H55" s="216"/>
      <c r="I55" s="217">
        <f t="shared" si="11"/>
        <v>0</v>
      </c>
      <c r="J55" s="216"/>
      <c r="K55" s="218"/>
      <c r="L55" s="219"/>
    </row>
    <row r="56" spans="1:12" s="215" customFormat="1" ht="22.5">
      <c r="A56" s="213">
        <f t="shared" si="9"/>
        <v>41</v>
      </c>
      <c r="B56" s="221">
        <v>916331112</v>
      </c>
      <c r="C56" s="192" t="s">
        <v>147</v>
      </c>
      <c r="D56" s="221" t="s">
        <v>16</v>
      </c>
      <c r="E56" s="220">
        <v>71.5</v>
      </c>
      <c r="F56" s="214"/>
      <c r="G56" s="222">
        <f t="shared" si="10"/>
        <v>0</v>
      </c>
      <c r="H56" s="216"/>
      <c r="I56" s="217">
        <f t="shared" si="11"/>
        <v>0</v>
      </c>
      <c r="J56" s="216"/>
      <c r="K56" s="218"/>
      <c r="L56" s="219"/>
    </row>
    <row r="57" spans="1:12" s="215" customFormat="1" ht="11.25">
      <c r="A57" s="213">
        <f t="shared" si="9"/>
        <v>42</v>
      </c>
      <c r="B57" s="221">
        <v>59217220</v>
      </c>
      <c r="C57" s="192" t="s">
        <v>148</v>
      </c>
      <c r="D57" s="221" t="s">
        <v>27</v>
      </c>
      <c r="E57" s="220">
        <v>71.5</v>
      </c>
      <c r="F57" s="214"/>
      <c r="G57" s="222">
        <f t="shared" si="10"/>
        <v>0</v>
      </c>
      <c r="H57" s="216"/>
      <c r="I57" s="217">
        <f t="shared" si="11"/>
        <v>0</v>
      </c>
      <c r="J57" s="216"/>
      <c r="K57" s="218"/>
      <c r="L57" s="219" t="s">
        <v>90</v>
      </c>
    </row>
    <row r="58" spans="1:12" s="215" customFormat="1" ht="11.25">
      <c r="A58" s="213">
        <f t="shared" si="9"/>
        <v>43</v>
      </c>
      <c r="B58" s="221">
        <v>919112233</v>
      </c>
      <c r="C58" s="192" t="s">
        <v>149</v>
      </c>
      <c r="D58" s="221" t="s">
        <v>16</v>
      </c>
      <c r="E58" s="220">
        <v>37.1</v>
      </c>
      <c r="F58" s="214"/>
      <c r="G58" s="222">
        <f t="shared" si="10"/>
        <v>0</v>
      </c>
      <c r="H58" s="216"/>
      <c r="I58" s="217">
        <f t="shared" si="11"/>
        <v>0</v>
      </c>
      <c r="J58" s="216"/>
      <c r="K58" s="218"/>
      <c r="L58" s="219" t="s">
        <v>92</v>
      </c>
    </row>
    <row r="59" spans="1:12" s="215" customFormat="1" ht="22.5">
      <c r="A59" s="213">
        <f t="shared" si="9"/>
        <v>44</v>
      </c>
      <c r="B59" s="221">
        <v>919122132</v>
      </c>
      <c r="C59" s="192" t="s">
        <v>26</v>
      </c>
      <c r="D59" s="221" t="s">
        <v>16</v>
      </c>
      <c r="E59" s="220">
        <v>37.1</v>
      </c>
      <c r="F59" s="214"/>
      <c r="G59" s="222">
        <f t="shared" si="10"/>
        <v>0</v>
      </c>
      <c r="H59" s="216"/>
      <c r="I59" s="217">
        <f t="shared" si="11"/>
        <v>0</v>
      </c>
      <c r="J59" s="216"/>
      <c r="K59" s="218"/>
      <c r="L59" s="219" t="s">
        <v>90</v>
      </c>
    </row>
    <row r="60" spans="1:12" s="215" customFormat="1" ht="22.5">
      <c r="A60" s="213">
        <f t="shared" si="9"/>
        <v>45</v>
      </c>
      <c r="B60" s="221">
        <v>935113211</v>
      </c>
      <c r="C60" s="192" t="s">
        <v>150</v>
      </c>
      <c r="D60" s="221" t="s">
        <v>16</v>
      </c>
      <c r="E60" s="220">
        <f>29+5</f>
        <v>34</v>
      </c>
      <c r="F60" s="214"/>
      <c r="G60" s="222">
        <f t="shared" si="10"/>
        <v>0</v>
      </c>
      <c r="H60" s="216"/>
      <c r="I60" s="217">
        <f t="shared" si="11"/>
        <v>0</v>
      </c>
      <c r="J60" s="216"/>
      <c r="K60" s="218"/>
      <c r="L60" s="219" t="s">
        <v>459</v>
      </c>
    </row>
    <row r="61" spans="1:12" s="215" customFormat="1" ht="11.25">
      <c r="A61" s="213">
        <f t="shared" si="9"/>
        <v>46</v>
      </c>
      <c r="B61" s="221" t="s">
        <v>155</v>
      </c>
      <c r="C61" s="192" t="s">
        <v>151</v>
      </c>
      <c r="D61" s="221" t="s">
        <v>16</v>
      </c>
      <c r="E61" s="220">
        <f>E60</f>
        <v>34</v>
      </c>
      <c r="F61" s="214"/>
      <c r="G61" s="222">
        <f>ROUND(E61*F61,2)</f>
        <v>0</v>
      </c>
      <c r="H61" s="216"/>
      <c r="I61" s="217">
        <f>ROUND(E61*H61,3)</f>
        <v>0</v>
      </c>
      <c r="J61" s="216"/>
      <c r="K61" s="218"/>
      <c r="L61" s="219" t="s">
        <v>92</v>
      </c>
    </row>
    <row r="62" spans="1:12" s="48" customFormat="1" ht="21.75" customHeight="1">
      <c r="A62" s="41"/>
      <c r="B62" s="42">
        <v>99</v>
      </c>
      <c r="C62" s="43" t="s">
        <v>19</v>
      </c>
      <c r="D62" s="44" t="s">
        <v>76</v>
      </c>
      <c r="E62" s="45"/>
      <c r="F62" s="46"/>
      <c r="G62" s="47">
        <f>SUBTOTAL(9,G63)</f>
        <v>0</v>
      </c>
      <c r="H62" s="45"/>
      <c r="I62" s="47">
        <f>SUBTOTAL(9,I63:I69)</f>
        <v>0</v>
      </c>
      <c r="J62" s="45"/>
      <c r="K62" s="47">
        <f>SUBTOTAL(9,K63:K69)</f>
        <v>0</v>
      </c>
      <c r="L62" s="199"/>
    </row>
    <row r="63" spans="1:12" s="2" customFormat="1" ht="33.75">
      <c r="A63" s="34">
        <f>MAX(A61:A62)+1</f>
        <v>47</v>
      </c>
      <c r="B63" s="35">
        <v>998225111</v>
      </c>
      <c r="C63" s="36" t="s">
        <v>154</v>
      </c>
      <c r="D63" s="35" t="s">
        <v>14</v>
      </c>
      <c r="E63" s="37">
        <f>I9</f>
        <v>1071.1109999999999</v>
      </c>
      <c r="F63" s="50"/>
      <c r="G63" s="38">
        <f>ROUND(E63*F63,2)</f>
        <v>0</v>
      </c>
      <c r="H63" s="39"/>
      <c r="I63" s="49">
        <f>ROUND(E63*H63,3)</f>
        <v>0</v>
      </c>
      <c r="J63" s="39"/>
      <c r="K63" s="40">
        <f>ROUND(E63*J63,3)</f>
        <v>0</v>
      </c>
      <c r="L63" s="198" t="s">
        <v>100</v>
      </c>
    </row>
    <row r="64" spans="1:12" s="57" customFormat="1" ht="21" customHeight="1">
      <c r="A64" s="53"/>
      <c r="B64" s="54"/>
      <c r="C64" s="54"/>
      <c r="D64" s="55"/>
      <c r="E64" s="53"/>
      <c r="F64" s="53"/>
      <c r="G64" s="56"/>
      <c r="I64" s="58"/>
      <c r="J64" s="56"/>
      <c r="K64" s="58"/>
      <c r="L64" s="56"/>
    </row>
    <row r="65" spans="1:12" s="66" customFormat="1" ht="12">
      <c r="A65" s="59"/>
      <c r="B65" s="60"/>
      <c r="C65" s="61" t="s">
        <v>30</v>
      </c>
      <c r="D65" s="62"/>
      <c r="E65" s="63"/>
      <c r="F65" s="64"/>
      <c r="G65" s="64"/>
      <c r="H65" s="65"/>
    </row>
    <row r="66" spans="1:12" s="66" customFormat="1" ht="12">
      <c r="A66" s="59"/>
      <c r="B66" s="60"/>
      <c r="C66" s="61" t="s">
        <v>31</v>
      </c>
      <c r="D66" s="62"/>
      <c r="E66" s="63"/>
      <c r="F66" s="64"/>
      <c r="G66" s="64"/>
      <c r="H66" s="65"/>
    </row>
    <row r="67" spans="1:12" s="66" customFormat="1" ht="12">
      <c r="A67" s="59"/>
      <c r="B67" s="60"/>
      <c r="C67" s="61" t="s">
        <v>80</v>
      </c>
      <c r="D67" s="62"/>
      <c r="E67" s="63"/>
      <c r="F67" s="64"/>
      <c r="G67" s="64"/>
      <c r="H67" s="65"/>
    </row>
    <row r="68" spans="1:12" s="66" customFormat="1" ht="12">
      <c r="A68" s="59"/>
      <c r="B68" s="60"/>
      <c r="C68" s="61" t="s">
        <v>32</v>
      </c>
      <c r="D68" s="62"/>
      <c r="E68" s="63"/>
      <c r="F68" s="64"/>
      <c r="G68" s="64"/>
      <c r="H68" s="65"/>
    </row>
    <row r="69" spans="1:12" s="67" customFormat="1" ht="13.5" thickBot="1">
      <c r="G69" s="68"/>
      <c r="I69" s="69"/>
      <c r="J69" s="69"/>
      <c r="K69" s="69"/>
      <c r="L69" s="69"/>
    </row>
    <row r="70" spans="1:12" s="71" customFormat="1" ht="29.25" customHeight="1" thickBot="1">
      <c r="A70" s="253" t="s">
        <v>33</v>
      </c>
      <c r="B70" s="254"/>
      <c r="C70" s="254"/>
      <c r="D70" s="254"/>
      <c r="E70" s="254"/>
      <c r="F70" s="254"/>
      <c r="G70" s="254"/>
      <c r="H70" s="255"/>
      <c r="I70" s="70"/>
      <c r="J70" s="70"/>
      <c r="K70" s="70"/>
      <c r="L70" s="70"/>
    </row>
  </sheetData>
  <mergeCells count="1">
    <mergeCell ref="A70:H70"/>
  </mergeCells>
  <conditionalFormatting sqref="F13:G14 F16:G28">
    <cfRule type="cellIs" dxfId="219" priority="76" stopIfTrue="1" operator="equal">
      <formula>0</formula>
    </cfRule>
  </conditionalFormatting>
  <conditionalFormatting sqref="F36:G39 F48:G48 F45:G46 G40:G44 F52:G52 G49 F56:G56 G55 F58:G59 G57 F61:G61 G60 F54:G54 G51">
    <cfRule type="cellIs" dxfId="218" priority="75" stopIfTrue="1" operator="equal">
      <formula>0</formula>
    </cfRule>
  </conditionalFormatting>
  <conditionalFormatting sqref="G63">
    <cfRule type="cellIs" dxfId="217" priority="73" stopIfTrue="1" operator="equal">
      <formula>0</formula>
    </cfRule>
  </conditionalFormatting>
  <conditionalFormatting sqref="F13:F14">
    <cfRule type="cellIs" dxfId="216" priority="71" stopIfTrue="1" operator="equal">
      <formula>0</formula>
    </cfRule>
  </conditionalFormatting>
  <conditionalFormatting sqref="F16:F28">
    <cfRule type="cellIs" dxfId="215" priority="70" stopIfTrue="1" operator="equal">
      <formula>0</formula>
    </cfRule>
  </conditionalFormatting>
  <conditionalFormatting sqref="F36:F39 F45:F46">
    <cfRule type="cellIs" dxfId="214" priority="69" stopIfTrue="1" operator="equal">
      <formula>0</formula>
    </cfRule>
  </conditionalFormatting>
  <conditionalFormatting sqref="F48 F52 F56 F58:F59 F54">
    <cfRule type="cellIs" dxfId="213" priority="68" stopIfTrue="1" operator="equal">
      <formula>0</formula>
    </cfRule>
  </conditionalFormatting>
  <conditionalFormatting sqref="F45">
    <cfRule type="cellIs" dxfId="212" priority="66" stopIfTrue="1" operator="equal">
      <formula>0</formula>
    </cfRule>
  </conditionalFormatting>
  <conditionalFormatting sqref="F45">
    <cfRule type="cellIs" dxfId="211" priority="65" stopIfTrue="1" operator="equal">
      <formula>0</formula>
    </cfRule>
  </conditionalFormatting>
  <conditionalFormatting sqref="G13:G14">
    <cfRule type="cellIs" dxfId="210" priority="58" stopIfTrue="1" operator="equal">
      <formula>0</formula>
    </cfRule>
  </conditionalFormatting>
  <conditionalFormatting sqref="G16:G28">
    <cfRule type="cellIs" dxfId="209" priority="57" stopIfTrue="1" operator="equal">
      <formula>0</formula>
    </cfRule>
  </conditionalFormatting>
  <conditionalFormatting sqref="G36:G46">
    <cfRule type="cellIs" dxfId="208" priority="56" stopIfTrue="1" operator="equal">
      <formula>0</formula>
    </cfRule>
  </conditionalFormatting>
  <conditionalFormatting sqref="G48:G49 G54:G61 G51:G52">
    <cfRule type="cellIs" dxfId="207" priority="55" stopIfTrue="1" operator="equal">
      <formula>0</formula>
    </cfRule>
  </conditionalFormatting>
  <conditionalFormatting sqref="G63">
    <cfRule type="cellIs" dxfId="206" priority="54" stopIfTrue="1" operator="equal">
      <formula>0</formula>
    </cfRule>
  </conditionalFormatting>
  <conditionalFormatting sqref="F40:F44">
    <cfRule type="cellIs" dxfId="205" priority="53" stopIfTrue="1" operator="equal">
      <formula>0</formula>
    </cfRule>
  </conditionalFormatting>
  <conditionalFormatting sqref="F40:F44">
    <cfRule type="cellIs" dxfId="204" priority="52" stopIfTrue="1" operator="equal">
      <formula>0</formula>
    </cfRule>
  </conditionalFormatting>
  <conditionalFormatting sqref="F49 F51">
    <cfRule type="cellIs" dxfId="203" priority="51" stopIfTrue="1" operator="equal">
      <formula>0</formula>
    </cfRule>
  </conditionalFormatting>
  <conditionalFormatting sqref="F49 F51">
    <cfRule type="cellIs" dxfId="202" priority="50" stopIfTrue="1" operator="equal">
      <formula>0</formula>
    </cfRule>
  </conditionalFormatting>
  <conditionalFormatting sqref="F55">
    <cfRule type="cellIs" dxfId="201" priority="49" stopIfTrue="1" operator="equal">
      <formula>0</formula>
    </cfRule>
  </conditionalFormatting>
  <conditionalFormatting sqref="F55">
    <cfRule type="cellIs" dxfId="200" priority="48" stopIfTrue="1" operator="equal">
      <formula>0</formula>
    </cfRule>
  </conditionalFormatting>
  <conditionalFormatting sqref="F57">
    <cfRule type="cellIs" dxfId="199" priority="47" stopIfTrue="1" operator="equal">
      <formula>0</formula>
    </cfRule>
  </conditionalFormatting>
  <conditionalFormatting sqref="F57">
    <cfRule type="cellIs" dxfId="198" priority="46" stopIfTrue="1" operator="equal">
      <formula>0</formula>
    </cfRule>
  </conditionalFormatting>
  <conditionalFormatting sqref="F60">
    <cfRule type="cellIs" dxfId="197" priority="45" stopIfTrue="1" operator="equal">
      <formula>0</formula>
    </cfRule>
  </conditionalFormatting>
  <conditionalFormatting sqref="F60">
    <cfRule type="cellIs" dxfId="196" priority="44" stopIfTrue="1" operator="equal">
      <formula>0</formula>
    </cfRule>
  </conditionalFormatting>
  <conditionalFormatting sqref="F63">
    <cfRule type="cellIs" dxfId="195" priority="41" stopIfTrue="1" operator="equal">
      <formula>0</formula>
    </cfRule>
  </conditionalFormatting>
  <conditionalFormatting sqref="F63">
    <cfRule type="cellIs" dxfId="194" priority="40" stopIfTrue="1" operator="equal">
      <formula>0</formula>
    </cfRule>
  </conditionalFormatting>
  <conditionalFormatting sqref="F12">
    <cfRule type="cellIs" dxfId="193" priority="39" stopIfTrue="1" operator="equal">
      <formula>0</formula>
    </cfRule>
  </conditionalFormatting>
  <conditionalFormatting sqref="F12">
    <cfRule type="cellIs" dxfId="192" priority="38" stopIfTrue="1" operator="equal">
      <formula>0</formula>
    </cfRule>
  </conditionalFormatting>
  <conditionalFormatting sqref="G12">
    <cfRule type="cellIs" dxfId="191" priority="37" stopIfTrue="1" operator="equal">
      <formula>0</formula>
    </cfRule>
  </conditionalFormatting>
  <conditionalFormatting sqref="G12">
    <cfRule type="cellIs" dxfId="190" priority="36" stopIfTrue="1" operator="equal">
      <formula>0</formula>
    </cfRule>
  </conditionalFormatting>
  <conditionalFormatting sqref="F31:G31">
    <cfRule type="cellIs" dxfId="189" priority="35" stopIfTrue="1" operator="equal">
      <formula>0</formula>
    </cfRule>
  </conditionalFormatting>
  <conditionalFormatting sqref="F31">
    <cfRule type="cellIs" dxfId="188" priority="34" stopIfTrue="1" operator="equal">
      <formula>0</formula>
    </cfRule>
  </conditionalFormatting>
  <conditionalFormatting sqref="G31">
    <cfRule type="cellIs" dxfId="187" priority="33" stopIfTrue="1" operator="equal">
      <formula>0</formula>
    </cfRule>
  </conditionalFormatting>
  <conditionalFormatting sqref="F29:G29">
    <cfRule type="cellIs" dxfId="186" priority="32" stopIfTrue="1" operator="equal">
      <formula>0</formula>
    </cfRule>
  </conditionalFormatting>
  <conditionalFormatting sqref="F29">
    <cfRule type="cellIs" dxfId="185" priority="31" stopIfTrue="1" operator="equal">
      <formula>0</formula>
    </cfRule>
  </conditionalFormatting>
  <conditionalFormatting sqref="G29">
    <cfRule type="cellIs" dxfId="184" priority="30" stopIfTrue="1" operator="equal">
      <formula>0</formula>
    </cfRule>
  </conditionalFormatting>
  <conditionalFormatting sqref="F53:G53">
    <cfRule type="cellIs" dxfId="183" priority="29" stopIfTrue="1" operator="equal">
      <formula>0</formula>
    </cfRule>
  </conditionalFormatting>
  <conditionalFormatting sqref="F53">
    <cfRule type="cellIs" dxfId="182" priority="28" stopIfTrue="1" operator="equal">
      <formula>0</formula>
    </cfRule>
  </conditionalFormatting>
  <conditionalFormatting sqref="G53">
    <cfRule type="cellIs" dxfId="181" priority="27" stopIfTrue="1" operator="equal">
      <formula>0</formula>
    </cfRule>
  </conditionalFormatting>
  <conditionalFormatting sqref="G50">
    <cfRule type="cellIs" dxfId="180" priority="26" stopIfTrue="1" operator="equal">
      <formula>0</formula>
    </cfRule>
  </conditionalFormatting>
  <conditionalFormatting sqref="G50">
    <cfRule type="cellIs" dxfId="179" priority="25" stopIfTrue="1" operator="equal">
      <formula>0</formula>
    </cfRule>
  </conditionalFormatting>
  <conditionalFormatting sqref="F50">
    <cfRule type="cellIs" dxfId="178" priority="24" stopIfTrue="1" operator="equal">
      <formula>0</formula>
    </cfRule>
  </conditionalFormatting>
  <conditionalFormatting sqref="F50">
    <cfRule type="cellIs" dxfId="177" priority="23" stopIfTrue="1" operator="equal">
      <formula>0</formula>
    </cfRule>
  </conditionalFormatting>
  <conditionalFormatting sqref="F30:G30">
    <cfRule type="cellIs" dxfId="176" priority="22" stopIfTrue="1" operator="equal">
      <formula>0</formula>
    </cfRule>
  </conditionalFormatting>
  <conditionalFormatting sqref="F30">
    <cfRule type="cellIs" dxfId="175" priority="21" stopIfTrue="1" operator="equal">
      <formula>0</formula>
    </cfRule>
  </conditionalFormatting>
  <conditionalFormatting sqref="G30">
    <cfRule type="cellIs" dxfId="174" priority="20" stopIfTrue="1" operator="equal">
      <formula>0</formula>
    </cfRule>
  </conditionalFormatting>
  <conditionalFormatting sqref="F32:G32">
    <cfRule type="cellIs" dxfId="173" priority="13" stopIfTrue="1" operator="equal">
      <formula>0</formula>
    </cfRule>
  </conditionalFormatting>
  <conditionalFormatting sqref="F32">
    <cfRule type="cellIs" dxfId="172" priority="12" stopIfTrue="1" operator="equal">
      <formula>0</formula>
    </cfRule>
  </conditionalFormatting>
  <conditionalFormatting sqref="G32">
    <cfRule type="cellIs" dxfId="171" priority="11" stopIfTrue="1" operator="equal">
      <formula>0</formula>
    </cfRule>
  </conditionalFormatting>
  <conditionalFormatting sqref="F11">
    <cfRule type="cellIs" dxfId="170" priority="10" stopIfTrue="1" operator="equal">
      <formula>0</formula>
    </cfRule>
  </conditionalFormatting>
  <conditionalFormatting sqref="F11">
    <cfRule type="cellIs" dxfId="169" priority="9" stopIfTrue="1" operator="equal">
      <formula>0</formula>
    </cfRule>
  </conditionalFormatting>
  <conditionalFormatting sqref="G11">
    <cfRule type="cellIs" dxfId="168" priority="8" stopIfTrue="1" operator="equal">
      <formula>0</formula>
    </cfRule>
  </conditionalFormatting>
  <conditionalFormatting sqref="G11">
    <cfRule type="cellIs" dxfId="167" priority="7" stopIfTrue="1" operator="equal">
      <formula>0</formula>
    </cfRule>
  </conditionalFormatting>
  <conditionalFormatting sqref="F34:G34">
    <cfRule type="cellIs" dxfId="166" priority="6" stopIfTrue="1" operator="equal">
      <formula>0</formula>
    </cfRule>
  </conditionalFormatting>
  <conditionalFormatting sqref="F34">
    <cfRule type="cellIs" dxfId="165" priority="5" stopIfTrue="1" operator="equal">
      <formula>0</formula>
    </cfRule>
  </conditionalFormatting>
  <conditionalFormatting sqref="G34">
    <cfRule type="cellIs" dxfId="164" priority="4" stopIfTrue="1" operator="equal">
      <formula>0</formula>
    </cfRule>
  </conditionalFormatting>
  <conditionalFormatting sqref="F33:G33">
    <cfRule type="cellIs" dxfId="163" priority="3" stopIfTrue="1" operator="equal">
      <formula>0</formula>
    </cfRule>
  </conditionalFormatting>
  <conditionalFormatting sqref="F33">
    <cfRule type="cellIs" dxfId="162" priority="2" stopIfTrue="1" operator="equal">
      <formula>0</formula>
    </cfRule>
  </conditionalFormatting>
  <conditionalFormatting sqref="G33">
    <cfRule type="cellIs" dxfId="161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57" fitToHeight="0" orientation="portrait" blackAndWhite="1" horizontalDpi="300" r:id="rId1"/>
  <headerFooter alignWithMargins="0">
    <oddFooter>&amp;RStrana &amp;P (&amp;N)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showGridLines="0" showZeros="0" zoomScaleNormal="100" zoomScaleSheetLayoutView="100" workbookViewId="0">
      <selection activeCell="E28" sqref="E28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5.1640625" style="5" customWidth="1"/>
    <col min="5" max="5" width="13.5" style="6" customWidth="1"/>
    <col min="6" max="6" width="12.83203125" style="7" customWidth="1"/>
    <col min="7" max="7" width="14" style="7" customWidth="1"/>
    <col min="8" max="11" width="13.83203125" style="6" customWidth="1"/>
    <col min="12" max="12" width="39.6640625" style="6" customWidth="1"/>
    <col min="13" max="16384" width="10.5" style="1"/>
  </cols>
  <sheetData>
    <row r="1" spans="1:12" s="2" customFormat="1" ht="18">
      <c r="A1" s="8" t="s">
        <v>507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112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427</v>
      </c>
      <c r="D3" s="10"/>
      <c r="E3" s="9"/>
      <c r="F3" s="9"/>
      <c r="G3" s="9" t="s">
        <v>11</v>
      </c>
      <c r="H3" s="11"/>
      <c r="I3" s="9"/>
      <c r="J3" s="11"/>
      <c r="K3" s="9"/>
      <c r="L3" s="9"/>
    </row>
    <row r="4" spans="1:12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2" s="2" customFormat="1" ht="11.25">
      <c r="A5" s="19" t="s">
        <v>18</v>
      </c>
      <c r="B5" s="20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10</v>
      </c>
      <c r="I6" s="17" t="s">
        <v>17</v>
      </c>
      <c r="J6" s="17" t="s">
        <v>28</v>
      </c>
      <c r="K6" s="17" t="s">
        <v>29</v>
      </c>
      <c r="L6" s="17" t="s">
        <v>87</v>
      </c>
    </row>
    <row r="7" spans="1:12" s="2" customFormat="1" ht="11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5" customFormat="1" ht="11.25">
      <c r="A9" s="23"/>
      <c r="B9" s="24"/>
      <c r="C9" s="24" t="s">
        <v>9</v>
      </c>
      <c r="D9" s="25"/>
      <c r="E9" s="26"/>
      <c r="F9" s="30"/>
      <c r="G9" s="195">
        <f>SUBTOTAL(9,G10:G56)</f>
        <v>0</v>
      </c>
      <c r="H9" s="27"/>
      <c r="I9" s="195">
        <f>SUBTOTAL(9,I10:I12)</f>
        <v>0</v>
      </c>
      <c r="J9" s="52"/>
      <c r="K9" s="52"/>
      <c r="L9" s="27"/>
    </row>
    <row r="10" spans="1:12" s="48" customFormat="1" ht="21.75" customHeight="1">
      <c r="A10" s="41"/>
      <c r="B10" s="42" t="s">
        <v>152</v>
      </c>
      <c r="C10" s="43" t="s">
        <v>153</v>
      </c>
      <c r="D10" s="44"/>
      <c r="E10" s="45"/>
      <c r="F10" s="46"/>
      <c r="G10" s="47">
        <f>SUBTOTAL(9,G11:G12)</f>
        <v>0</v>
      </c>
      <c r="H10" s="45"/>
      <c r="I10" s="47"/>
      <c r="J10" s="45"/>
      <c r="K10" s="47"/>
      <c r="L10" s="200"/>
    </row>
    <row r="11" spans="1:12" s="215" customFormat="1" ht="11.25">
      <c r="A11" s="213">
        <f>MAX(A10:A10)+1</f>
        <v>1</v>
      </c>
      <c r="B11" s="221" t="s">
        <v>428</v>
      </c>
      <c r="C11" s="192" t="s">
        <v>429</v>
      </c>
      <c r="D11" s="221" t="s">
        <v>27</v>
      </c>
      <c r="E11" s="220">
        <v>15</v>
      </c>
      <c r="F11" s="214"/>
      <c r="G11" s="38">
        <f t="shared" ref="G11:G12" si="0">ROUND(E11*F11,2)</f>
        <v>0</v>
      </c>
      <c r="H11" s="216"/>
      <c r="I11" s="217">
        <f>ROUND(E11*H11,3)</f>
        <v>0</v>
      </c>
      <c r="J11" s="216"/>
      <c r="K11" s="218"/>
      <c r="L11" s="219"/>
    </row>
    <row r="12" spans="1:12" s="215" customFormat="1" ht="22.5">
      <c r="A12" s="213">
        <f>MAX(A10:A11)+1</f>
        <v>2</v>
      </c>
      <c r="B12" s="221" t="s">
        <v>430</v>
      </c>
      <c r="C12" s="192" t="s">
        <v>431</v>
      </c>
      <c r="D12" s="221" t="s">
        <v>27</v>
      </c>
      <c r="E12" s="220">
        <v>675</v>
      </c>
      <c r="F12" s="214"/>
      <c r="G12" s="38">
        <f t="shared" si="0"/>
        <v>0</v>
      </c>
      <c r="H12" s="216"/>
      <c r="I12" s="217">
        <f>ROUND(E12*H12,3)</f>
        <v>0</v>
      </c>
      <c r="J12" s="216"/>
      <c r="K12" s="218"/>
      <c r="L12" s="219" t="s">
        <v>460</v>
      </c>
    </row>
    <row r="13" spans="1:12" s="57" customFormat="1" ht="21" customHeight="1">
      <c r="A13" s="53"/>
      <c r="B13" s="54"/>
      <c r="C13" s="54"/>
      <c r="D13" s="55"/>
      <c r="E13" s="53"/>
      <c r="F13" s="53"/>
      <c r="G13" s="56"/>
      <c r="I13" s="58"/>
      <c r="J13" s="56"/>
      <c r="K13" s="58"/>
      <c r="L13" s="56"/>
    </row>
    <row r="14" spans="1:12" s="66" customFormat="1" ht="12">
      <c r="A14" s="59"/>
      <c r="B14" s="60"/>
      <c r="C14" s="61" t="s">
        <v>30</v>
      </c>
      <c r="D14" s="62"/>
      <c r="E14" s="63"/>
      <c r="F14" s="64"/>
      <c r="G14" s="64"/>
      <c r="H14" s="65"/>
    </row>
    <row r="15" spans="1:12" s="66" customFormat="1" ht="12">
      <c r="A15" s="59"/>
      <c r="B15" s="60"/>
      <c r="C15" s="61" t="s">
        <v>31</v>
      </c>
      <c r="D15" s="62"/>
      <c r="E15" s="63"/>
      <c r="F15" s="64"/>
      <c r="G15" s="64"/>
      <c r="H15" s="65"/>
    </row>
    <row r="16" spans="1:12" s="66" customFormat="1" ht="12">
      <c r="A16" s="59"/>
      <c r="B16" s="60"/>
      <c r="C16" s="61" t="s">
        <v>80</v>
      </c>
      <c r="D16" s="62"/>
      <c r="E16" s="63"/>
      <c r="F16" s="64"/>
      <c r="G16" s="64"/>
      <c r="H16" s="65"/>
    </row>
    <row r="17" spans="1:12" s="66" customFormat="1" ht="12">
      <c r="A17" s="59"/>
      <c r="B17" s="60"/>
      <c r="C17" s="61" t="s">
        <v>32</v>
      </c>
      <c r="D17" s="62"/>
      <c r="E17" s="63"/>
      <c r="F17" s="64"/>
      <c r="G17" s="64"/>
      <c r="H17" s="65"/>
    </row>
    <row r="18" spans="1:12" s="67" customFormat="1" ht="13.5" thickBot="1">
      <c r="G18" s="68"/>
      <c r="I18" s="69"/>
      <c r="J18" s="69"/>
      <c r="K18" s="69"/>
      <c r="L18" s="69"/>
    </row>
    <row r="19" spans="1:12" s="71" customFormat="1" ht="29.25" customHeight="1" thickBot="1">
      <c r="A19" s="253" t="s">
        <v>33</v>
      </c>
      <c r="B19" s="254"/>
      <c r="C19" s="254"/>
      <c r="D19" s="254"/>
      <c r="E19" s="254"/>
      <c r="F19" s="254"/>
      <c r="G19" s="254"/>
      <c r="H19" s="255"/>
      <c r="I19" s="70"/>
      <c r="J19" s="70"/>
      <c r="K19" s="70"/>
      <c r="L19" s="70"/>
    </row>
  </sheetData>
  <mergeCells count="1">
    <mergeCell ref="A19:H19"/>
  </mergeCells>
  <conditionalFormatting sqref="F11">
    <cfRule type="cellIs" dxfId="160" priority="31" stopIfTrue="1" operator="equal">
      <formula>0</formula>
    </cfRule>
  </conditionalFormatting>
  <conditionalFormatting sqref="F11">
    <cfRule type="cellIs" dxfId="159" priority="26" stopIfTrue="1" operator="equal">
      <formula>0</formula>
    </cfRule>
  </conditionalFormatting>
  <conditionalFormatting sqref="F12">
    <cfRule type="cellIs" dxfId="158" priority="16" stopIfTrue="1" operator="equal">
      <formula>0</formula>
    </cfRule>
  </conditionalFormatting>
  <conditionalFormatting sqref="F12">
    <cfRule type="cellIs" dxfId="157" priority="15" stopIfTrue="1" operator="equal">
      <formula>0</formula>
    </cfRule>
  </conditionalFormatting>
  <conditionalFormatting sqref="G11:G12">
    <cfRule type="cellIs" dxfId="156" priority="2" stopIfTrue="1" operator="equal">
      <formula>0</formula>
    </cfRule>
  </conditionalFormatting>
  <conditionalFormatting sqref="G11:G12">
    <cfRule type="cellIs" dxfId="155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57" fitToHeight="0" orientation="portrait" blackAndWhite="1" horizontalDpi="300" r:id="rId1"/>
  <headerFooter alignWithMargins="0">
    <oddFooter>&amp;RStrana &amp;P (&amp;N)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showGridLines="0" showZeros="0" zoomScaleNormal="100" zoomScaleSheetLayoutView="100" workbookViewId="0">
      <selection activeCell="F11" sqref="F11:F35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5.1640625" style="5" customWidth="1"/>
    <col min="5" max="5" width="13.5" style="6" customWidth="1"/>
    <col min="6" max="6" width="12.83203125" style="7" customWidth="1"/>
    <col min="7" max="7" width="14" style="7" customWidth="1"/>
    <col min="8" max="11" width="13.83203125" style="6" customWidth="1"/>
    <col min="12" max="12" width="39.6640625" style="6" customWidth="1"/>
    <col min="13" max="16384" width="10.5" style="1"/>
  </cols>
  <sheetData>
    <row r="1" spans="1:12" s="2" customFormat="1" ht="18">
      <c r="A1" s="8" t="s">
        <v>507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112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210</v>
      </c>
      <c r="D3" s="10"/>
      <c r="E3" s="9"/>
      <c r="F3" s="9"/>
      <c r="G3" s="9" t="s">
        <v>11</v>
      </c>
      <c r="H3" s="11"/>
      <c r="I3" s="9"/>
      <c r="J3" s="11"/>
      <c r="K3" s="9"/>
      <c r="L3" s="9"/>
    </row>
    <row r="4" spans="1:12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2" s="2" customFormat="1" ht="11.25">
      <c r="A5" s="19" t="s">
        <v>18</v>
      </c>
      <c r="B5" s="20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10</v>
      </c>
      <c r="I6" s="17" t="s">
        <v>17</v>
      </c>
      <c r="J6" s="17" t="s">
        <v>28</v>
      </c>
      <c r="K6" s="17" t="s">
        <v>29</v>
      </c>
      <c r="L6" s="17" t="s">
        <v>87</v>
      </c>
    </row>
    <row r="7" spans="1:12" s="2" customFormat="1" ht="11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5" customFormat="1" ht="11.25">
      <c r="A9" s="23"/>
      <c r="B9" s="24"/>
      <c r="C9" s="24" t="s">
        <v>9</v>
      </c>
      <c r="D9" s="25"/>
      <c r="E9" s="26"/>
      <c r="F9" s="30"/>
      <c r="G9" s="195">
        <f>SUBTOTAL(9,G10:G79)</f>
        <v>0</v>
      </c>
      <c r="H9" s="27"/>
      <c r="I9" s="195">
        <f>SUBTOTAL(9,I10:I33)</f>
        <v>3.4380000000000002</v>
      </c>
      <c r="J9" s="52"/>
      <c r="K9" s="52"/>
      <c r="L9" s="27"/>
    </row>
    <row r="10" spans="1:12" s="48" customFormat="1" ht="21.75" customHeight="1">
      <c r="A10" s="41"/>
      <c r="B10" s="42">
        <v>1</v>
      </c>
      <c r="C10" s="43" t="s">
        <v>20</v>
      </c>
      <c r="D10" s="44"/>
      <c r="E10" s="45"/>
      <c r="F10" s="46"/>
      <c r="G10" s="47">
        <f>SUBTOTAL(9,G11:G20)</f>
        <v>0</v>
      </c>
      <c r="H10" s="45"/>
      <c r="I10" s="47"/>
      <c r="J10" s="45"/>
      <c r="K10" s="47"/>
      <c r="L10" s="47"/>
    </row>
    <row r="11" spans="1:12" s="2" customFormat="1" ht="11.25">
      <c r="A11" s="34">
        <f>MAX(A9:A10)+1</f>
        <v>1</v>
      </c>
      <c r="B11" s="35">
        <v>132101202</v>
      </c>
      <c r="C11" s="192" t="s">
        <v>156</v>
      </c>
      <c r="D11" s="35" t="s">
        <v>21</v>
      </c>
      <c r="E11" s="37">
        <v>843.7080000000002</v>
      </c>
      <c r="F11" s="50"/>
      <c r="G11" s="38">
        <f t="shared" ref="G11:G20" si="0">ROUND(E11*F11,2)</f>
        <v>0</v>
      </c>
      <c r="H11" s="39"/>
      <c r="I11" s="49">
        <f t="shared" ref="I11:I20" si="1">ROUND(E11*H11,3)</f>
        <v>0</v>
      </c>
      <c r="J11" s="39"/>
      <c r="K11" s="40"/>
      <c r="L11" s="198" t="s">
        <v>179</v>
      </c>
    </row>
    <row r="12" spans="1:12" s="2" customFormat="1" ht="11.25">
      <c r="A12" s="34">
        <f t="shared" ref="A12:A20" si="2">MAX(A10:A11)+1</f>
        <v>2</v>
      </c>
      <c r="B12" s="35">
        <v>133101102</v>
      </c>
      <c r="C12" s="192" t="s">
        <v>157</v>
      </c>
      <c r="D12" s="35" t="s">
        <v>21</v>
      </c>
      <c r="E12" s="37">
        <v>109.44</v>
      </c>
      <c r="F12" s="50"/>
      <c r="G12" s="38">
        <f t="shared" si="0"/>
        <v>0</v>
      </c>
      <c r="H12" s="39"/>
      <c r="I12" s="49">
        <f t="shared" si="1"/>
        <v>0</v>
      </c>
      <c r="J12" s="39"/>
      <c r="K12" s="40"/>
      <c r="L12" s="198" t="s">
        <v>180</v>
      </c>
    </row>
    <row r="13" spans="1:12" s="2" customFormat="1" ht="11.25">
      <c r="A13" s="34">
        <f t="shared" si="2"/>
        <v>3</v>
      </c>
      <c r="B13" s="35">
        <v>151101102</v>
      </c>
      <c r="C13" s="192" t="s">
        <v>158</v>
      </c>
      <c r="D13" s="35" t="s">
        <v>15</v>
      </c>
      <c r="E13" s="37">
        <v>1530.4799999999998</v>
      </c>
      <c r="F13" s="50"/>
      <c r="G13" s="38">
        <f t="shared" si="0"/>
        <v>0</v>
      </c>
      <c r="H13" s="39"/>
      <c r="I13" s="49">
        <f t="shared" si="1"/>
        <v>0</v>
      </c>
      <c r="J13" s="39"/>
      <c r="K13" s="40"/>
      <c r="L13" s="198">
        <v>0</v>
      </c>
    </row>
    <row r="14" spans="1:12" s="2" customFormat="1" ht="11.25">
      <c r="A14" s="34">
        <f t="shared" si="2"/>
        <v>4</v>
      </c>
      <c r="B14" s="35">
        <v>151101112</v>
      </c>
      <c r="C14" s="192" t="s">
        <v>159</v>
      </c>
      <c r="D14" s="35" t="s">
        <v>15</v>
      </c>
      <c r="E14" s="37">
        <v>1530.4799999999998</v>
      </c>
      <c r="F14" s="50"/>
      <c r="G14" s="38">
        <f t="shared" si="0"/>
        <v>0</v>
      </c>
      <c r="H14" s="39"/>
      <c r="I14" s="49">
        <f t="shared" si="1"/>
        <v>0</v>
      </c>
      <c r="J14" s="39"/>
      <c r="K14" s="40"/>
      <c r="L14" s="198" t="s">
        <v>181</v>
      </c>
    </row>
    <row r="15" spans="1:12" s="2" customFormat="1" ht="22.5">
      <c r="A15" s="34">
        <f t="shared" si="2"/>
        <v>5</v>
      </c>
      <c r="B15" s="35">
        <v>162701105</v>
      </c>
      <c r="C15" s="192" t="s">
        <v>160</v>
      </c>
      <c r="D15" s="35" t="s">
        <v>21</v>
      </c>
      <c r="E15" s="37">
        <v>300.84000000000026</v>
      </c>
      <c r="F15" s="50"/>
      <c r="G15" s="38">
        <f t="shared" si="0"/>
        <v>0</v>
      </c>
      <c r="H15" s="39"/>
      <c r="I15" s="49">
        <f t="shared" si="1"/>
        <v>0</v>
      </c>
      <c r="J15" s="39"/>
      <c r="K15" s="40"/>
      <c r="L15" s="198">
        <v>0</v>
      </c>
    </row>
    <row r="16" spans="1:12" s="2" customFormat="1" ht="22.5">
      <c r="A16" s="34">
        <f t="shared" si="2"/>
        <v>6</v>
      </c>
      <c r="B16" s="35">
        <v>162701109</v>
      </c>
      <c r="C16" s="192" t="s">
        <v>161</v>
      </c>
      <c r="D16" s="35" t="s">
        <v>21</v>
      </c>
      <c r="E16" s="37">
        <f>E15*5</f>
        <v>1504.2000000000012</v>
      </c>
      <c r="F16" s="50"/>
      <c r="G16" s="38">
        <f t="shared" si="0"/>
        <v>0</v>
      </c>
      <c r="H16" s="39"/>
      <c r="I16" s="49">
        <f t="shared" si="1"/>
        <v>0</v>
      </c>
      <c r="J16" s="39"/>
      <c r="K16" s="40"/>
      <c r="L16" s="198" t="s">
        <v>186</v>
      </c>
    </row>
    <row r="17" spans="1:12" s="2" customFormat="1" ht="11.25">
      <c r="A17" s="34">
        <f t="shared" si="2"/>
        <v>7</v>
      </c>
      <c r="B17" s="51">
        <v>171201211</v>
      </c>
      <c r="C17" s="192" t="s">
        <v>24</v>
      </c>
      <c r="D17" s="35" t="s">
        <v>14</v>
      </c>
      <c r="E17" s="37">
        <v>541.51200000000051</v>
      </c>
      <c r="F17" s="50"/>
      <c r="G17" s="38">
        <f t="shared" si="0"/>
        <v>0</v>
      </c>
      <c r="H17" s="39"/>
      <c r="I17" s="49">
        <f t="shared" si="1"/>
        <v>0</v>
      </c>
      <c r="J17" s="39"/>
      <c r="K17" s="40"/>
      <c r="L17" s="198" t="s">
        <v>182</v>
      </c>
    </row>
    <row r="18" spans="1:12" s="2" customFormat="1" ht="22.5">
      <c r="A18" s="34">
        <f t="shared" si="2"/>
        <v>8</v>
      </c>
      <c r="B18" s="35">
        <v>174101101</v>
      </c>
      <c r="C18" s="192" t="s">
        <v>37</v>
      </c>
      <c r="D18" s="35" t="s">
        <v>21</v>
      </c>
      <c r="E18" s="37">
        <v>652.30799999999988</v>
      </c>
      <c r="F18" s="50"/>
      <c r="G18" s="38">
        <f t="shared" si="0"/>
        <v>0</v>
      </c>
      <c r="H18" s="39"/>
      <c r="I18" s="49">
        <f t="shared" si="1"/>
        <v>0</v>
      </c>
      <c r="J18" s="39"/>
      <c r="K18" s="40"/>
      <c r="L18" s="198">
        <v>0</v>
      </c>
    </row>
    <row r="19" spans="1:12" s="2" customFormat="1" ht="22.5">
      <c r="A19" s="34">
        <f t="shared" si="2"/>
        <v>9</v>
      </c>
      <c r="B19" s="35">
        <v>175101101</v>
      </c>
      <c r="C19" s="192" t="s">
        <v>162</v>
      </c>
      <c r="D19" s="35" t="s">
        <v>21</v>
      </c>
      <c r="E19" s="37">
        <v>208.98000000000005</v>
      </c>
      <c r="F19" s="50"/>
      <c r="G19" s="38">
        <f t="shared" si="0"/>
        <v>0</v>
      </c>
      <c r="H19" s="39"/>
      <c r="I19" s="49">
        <f t="shared" si="1"/>
        <v>0</v>
      </c>
      <c r="J19" s="39"/>
      <c r="K19" s="40"/>
      <c r="L19" s="198" t="s">
        <v>183</v>
      </c>
    </row>
    <row r="20" spans="1:12" s="2" customFormat="1" ht="11.25">
      <c r="A20" s="34">
        <f t="shared" si="2"/>
        <v>10</v>
      </c>
      <c r="B20" s="35">
        <v>58337303</v>
      </c>
      <c r="C20" s="192" t="s">
        <v>163</v>
      </c>
      <c r="D20" s="35" t="s">
        <v>14</v>
      </c>
      <c r="E20" s="37">
        <v>376.1640000000001</v>
      </c>
      <c r="F20" s="50"/>
      <c r="G20" s="38">
        <f t="shared" si="0"/>
        <v>0</v>
      </c>
      <c r="H20" s="39"/>
      <c r="I20" s="49">
        <f t="shared" si="1"/>
        <v>0</v>
      </c>
      <c r="J20" s="39"/>
      <c r="K20" s="40"/>
      <c r="L20" s="198"/>
    </row>
    <row r="21" spans="1:12" s="48" customFormat="1" ht="21.75" customHeight="1">
      <c r="A21" s="41"/>
      <c r="B21" s="42">
        <v>8</v>
      </c>
      <c r="C21" s="43" t="s">
        <v>91</v>
      </c>
      <c r="D21" s="44"/>
      <c r="E21" s="45"/>
      <c r="F21" s="46"/>
      <c r="G21" s="47">
        <f>SUBTOTAL(9,G22:G33)</f>
        <v>0</v>
      </c>
      <c r="H21" s="45"/>
      <c r="I21" s="47"/>
      <c r="J21" s="45"/>
      <c r="K21" s="47"/>
      <c r="L21" s="200"/>
    </row>
    <row r="22" spans="1:12" s="2" customFormat="1" ht="22.5">
      <c r="A22" s="34">
        <f>MAX(A20:A21)+1</f>
        <v>11</v>
      </c>
      <c r="B22" s="35">
        <v>899623151</v>
      </c>
      <c r="C22" s="192" t="s">
        <v>164</v>
      </c>
      <c r="D22" s="35" t="s">
        <v>21</v>
      </c>
      <c r="E22" s="37">
        <v>1.4326400000000001</v>
      </c>
      <c r="F22" s="50"/>
      <c r="G22" s="38">
        <f t="shared" ref="G22:G33" si="3">ROUND(E22*F22,2)</f>
        <v>0</v>
      </c>
      <c r="H22" s="39">
        <v>2.4</v>
      </c>
      <c r="I22" s="49">
        <f>ROUND(E22*H22,3)</f>
        <v>3.4380000000000002</v>
      </c>
      <c r="J22" s="39"/>
      <c r="K22" s="40"/>
      <c r="L22" s="198" t="s">
        <v>184</v>
      </c>
    </row>
    <row r="23" spans="1:12" s="2" customFormat="1" ht="22.5">
      <c r="A23" s="34">
        <f>MAX(A22:A22)+1</f>
        <v>12</v>
      </c>
      <c r="B23" s="35" t="s">
        <v>175</v>
      </c>
      <c r="C23" s="192" t="s">
        <v>165</v>
      </c>
      <c r="D23" s="35" t="s">
        <v>16</v>
      </c>
      <c r="E23" s="37">
        <v>231.00000000000003</v>
      </c>
      <c r="F23" s="50"/>
      <c r="G23" s="38">
        <f t="shared" si="3"/>
        <v>0</v>
      </c>
      <c r="H23" s="39"/>
      <c r="I23" s="49">
        <f t="shared" ref="I23:I33" si="4">ROUND(E23*H23,3)</f>
        <v>0</v>
      </c>
      <c r="J23" s="39"/>
      <c r="K23" s="40"/>
      <c r="L23" s="198" t="s">
        <v>185</v>
      </c>
    </row>
    <row r="24" spans="1:12" s="215" customFormat="1" ht="11.25">
      <c r="A24" s="213">
        <f>MAX(A23:A23)+1</f>
        <v>13</v>
      </c>
      <c r="B24" s="221" t="s">
        <v>177</v>
      </c>
      <c r="C24" s="192" t="s">
        <v>176</v>
      </c>
      <c r="D24" s="221" t="s">
        <v>16</v>
      </c>
      <c r="E24" s="220">
        <v>231.00000000000003</v>
      </c>
      <c r="F24" s="214"/>
      <c r="G24" s="222">
        <f t="shared" si="3"/>
        <v>0</v>
      </c>
      <c r="H24" s="216"/>
      <c r="I24" s="217">
        <f t="shared" si="4"/>
        <v>0</v>
      </c>
      <c r="J24" s="216"/>
      <c r="K24" s="218"/>
      <c r="L24" s="219"/>
    </row>
    <row r="25" spans="1:12" s="215" customFormat="1" ht="11.25">
      <c r="A25" s="213">
        <f t="shared" ref="A25:A33" si="5">MAX(A23:A24)+1</f>
        <v>14</v>
      </c>
      <c r="B25" s="221">
        <v>871373121</v>
      </c>
      <c r="C25" s="192" t="s">
        <v>166</v>
      </c>
      <c r="D25" s="221" t="s">
        <v>16</v>
      </c>
      <c r="E25" s="220">
        <v>79.2</v>
      </c>
      <c r="F25" s="214"/>
      <c r="G25" s="222">
        <f t="shared" si="3"/>
        <v>0</v>
      </c>
      <c r="H25" s="216"/>
      <c r="I25" s="217">
        <f t="shared" si="4"/>
        <v>0</v>
      </c>
      <c r="J25" s="216"/>
      <c r="K25" s="218"/>
      <c r="L25" s="219" t="s">
        <v>185</v>
      </c>
    </row>
    <row r="26" spans="1:12" s="215" customFormat="1" ht="11.25">
      <c r="A26" s="213">
        <f t="shared" si="5"/>
        <v>15</v>
      </c>
      <c r="B26" s="221" t="s">
        <v>178</v>
      </c>
      <c r="C26" s="192" t="s">
        <v>167</v>
      </c>
      <c r="D26" s="221" t="s">
        <v>16</v>
      </c>
      <c r="E26" s="220">
        <v>79.2</v>
      </c>
      <c r="F26" s="214"/>
      <c r="G26" s="222">
        <f t="shared" si="3"/>
        <v>0</v>
      </c>
      <c r="H26" s="216"/>
      <c r="I26" s="217">
        <f t="shared" si="4"/>
        <v>0</v>
      </c>
      <c r="J26" s="216"/>
      <c r="K26" s="218"/>
      <c r="L26" s="219"/>
    </row>
    <row r="27" spans="1:12" s="215" customFormat="1" ht="33.75">
      <c r="A27" s="213">
        <f t="shared" si="5"/>
        <v>16</v>
      </c>
      <c r="B27" s="221" t="s">
        <v>98</v>
      </c>
      <c r="C27" s="192" t="s">
        <v>168</v>
      </c>
      <c r="D27" s="221" t="s">
        <v>27</v>
      </c>
      <c r="E27" s="220">
        <v>8</v>
      </c>
      <c r="F27" s="214"/>
      <c r="G27" s="222">
        <f t="shared" si="3"/>
        <v>0</v>
      </c>
      <c r="H27" s="216"/>
      <c r="I27" s="217">
        <f t="shared" si="4"/>
        <v>0</v>
      </c>
      <c r="J27" s="216"/>
      <c r="K27" s="218"/>
      <c r="L27" s="219" t="s">
        <v>185</v>
      </c>
    </row>
    <row r="28" spans="1:12" s="2" customFormat="1" ht="22.5">
      <c r="A28" s="34">
        <f t="shared" si="5"/>
        <v>17</v>
      </c>
      <c r="B28" s="35" t="s">
        <v>99</v>
      </c>
      <c r="C28" s="192" t="s">
        <v>169</v>
      </c>
      <c r="D28" s="35" t="s">
        <v>27</v>
      </c>
      <c r="E28" s="37">
        <v>8</v>
      </c>
      <c r="F28" s="50"/>
      <c r="G28" s="38">
        <f t="shared" si="3"/>
        <v>0</v>
      </c>
      <c r="H28" s="39"/>
      <c r="I28" s="49">
        <f t="shared" si="4"/>
        <v>0</v>
      </c>
      <c r="J28" s="39"/>
      <c r="K28" s="40"/>
      <c r="L28" s="198" t="s">
        <v>185</v>
      </c>
    </row>
    <row r="29" spans="1:12" s="2" customFormat="1" ht="11.25">
      <c r="A29" s="34">
        <f t="shared" si="5"/>
        <v>18</v>
      </c>
      <c r="B29" s="35" t="s">
        <v>93</v>
      </c>
      <c r="C29" s="192" t="s">
        <v>170</v>
      </c>
      <c r="D29" s="35" t="s">
        <v>27</v>
      </c>
      <c r="E29" s="37">
        <v>13</v>
      </c>
      <c r="F29" s="50"/>
      <c r="G29" s="38">
        <f t="shared" si="3"/>
        <v>0</v>
      </c>
      <c r="H29" s="39"/>
      <c r="I29" s="49">
        <f t="shared" si="4"/>
        <v>0</v>
      </c>
      <c r="J29" s="39"/>
      <c r="K29" s="40"/>
      <c r="L29" s="198" t="s">
        <v>185</v>
      </c>
    </row>
    <row r="30" spans="1:12" s="2" customFormat="1" ht="11.25">
      <c r="A30" s="34">
        <f t="shared" si="5"/>
        <v>19</v>
      </c>
      <c r="B30" s="35" t="s">
        <v>94</v>
      </c>
      <c r="C30" s="192" t="s">
        <v>171</v>
      </c>
      <c r="D30" s="35" t="s">
        <v>27</v>
      </c>
      <c r="E30" s="37">
        <v>2</v>
      </c>
      <c r="F30" s="50"/>
      <c r="G30" s="38">
        <f t="shared" si="3"/>
        <v>0</v>
      </c>
      <c r="H30" s="39"/>
      <c r="I30" s="49">
        <f t="shared" si="4"/>
        <v>0</v>
      </c>
      <c r="J30" s="39"/>
      <c r="K30" s="40"/>
      <c r="L30" s="198" t="s">
        <v>185</v>
      </c>
    </row>
    <row r="31" spans="1:12" s="2" customFormat="1" ht="11.25">
      <c r="A31" s="34">
        <f t="shared" si="5"/>
        <v>20</v>
      </c>
      <c r="B31" s="35" t="s">
        <v>95</v>
      </c>
      <c r="C31" s="192" t="s">
        <v>172</v>
      </c>
      <c r="D31" s="35" t="s">
        <v>16</v>
      </c>
      <c r="E31" s="37">
        <v>310.20000000000005</v>
      </c>
      <c r="F31" s="50"/>
      <c r="G31" s="38">
        <f t="shared" si="3"/>
        <v>0</v>
      </c>
      <c r="H31" s="39"/>
      <c r="I31" s="49">
        <f t="shared" si="4"/>
        <v>0</v>
      </c>
      <c r="J31" s="39"/>
      <c r="K31" s="40"/>
      <c r="L31" s="198" t="s">
        <v>185</v>
      </c>
    </row>
    <row r="32" spans="1:12" s="2" customFormat="1" ht="11.25">
      <c r="A32" s="34">
        <f t="shared" si="5"/>
        <v>21</v>
      </c>
      <c r="B32" s="35" t="s">
        <v>96</v>
      </c>
      <c r="C32" s="192" t="s">
        <v>173</v>
      </c>
      <c r="D32" s="35" t="s">
        <v>16</v>
      </c>
      <c r="E32" s="37">
        <v>310.20000000000005</v>
      </c>
      <c r="F32" s="50"/>
      <c r="G32" s="38">
        <f t="shared" si="3"/>
        <v>0</v>
      </c>
      <c r="H32" s="39"/>
      <c r="I32" s="49">
        <f t="shared" si="4"/>
        <v>0</v>
      </c>
      <c r="J32" s="39"/>
      <c r="K32" s="40"/>
      <c r="L32" s="198" t="s">
        <v>185</v>
      </c>
    </row>
    <row r="33" spans="1:12" s="2" customFormat="1" ht="11.25">
      <c r="A33" s="34">
        <f t="shared" si="5"/>
        <v>22</v>
      </c>
      <c r="B33" s="35" t="s">
        <v>97</v>
      </c>
      <c r="C33" s="192" t="s">
        <v>174</v>
      </c>
      <c r="D33" s="35" t="s">
        <v>16</v>
      </c>
      <c r="E33" s="37">
        <v>310.20000000000005</v>
      </c>
      <c r="F33" s="50"/>
      <c r="G33" s="38">
        <f t="shared" si="3"/>
        <v>0</v>
      </c>
      <c r="H33" s="39"/>
      <c r="I33" s="49">
        <f t="shared" si="4"/>
        <v>0</v>
      </c>
      <c r="J33" s="39"/>
      <c r="K33" s="40"/>
      <c r="L33" s="198" t="s">
        <v>185</v>
      </c>
    </row>
    <row r="34" spans="1:12" s="48" customFormat="1" ht="21.75" customHeight="1">
      <c r="A34" s="41"/>
      <c r="B34" s="42">
        <v>99</v>
      </c>
      <c r="C34" s="43" t="s">
        <v>19</v>
      </c>
      <c r="D34" s="44" t="s">
        <v>76</v>
      </c>
      <c r="E34" s="45"/>
      <c r="F34" s="46"/>
      <c r="G34" s="47">
        <f>SUBTOTAL(9,G35)</f>
        <v>0</v>
      </c>
      <c r="H34" s="45"/>
      <c r="I34" s="47">
        <f>SUBTOTAL(9,I35:I41)</f>
        <v>0</v>
      </c>
      <c r="J34" s="45"/>
      <c r="K34" s="47">
        <f>SUBTOTAL(9,K35:K41)</f>
        <v>0</v>
      </c>
      <c r="L34" s="199"/>
    </row>
    <row r="35" spans="1:12" s="2" customFormat="1" ht="33.75">
      <c r="A35" s="34">
        <f>MAX(A33:A34)+1</f>
        <v>23</v>
      </c>
      <c r="B35" s="35">
        <v>998276101</v>
      </c>
      <c r="C35" s="36" t="s">
        <v>187</v>
      </c>
      <c r="D35" s="35" t="s">
        <v>14</v>
      </c>
      <c r="E35" s="37">
        <f>I9</f>
        <v>3.4380000000000002</v>
      </c>
      <c r="F35" s="50"/>
      <c r="G35" s="38">
        <f>ROUND(E35*F35,2)</f>
        <v>0</v>
      </c>
      <c r="H35" s="39"/>
      <c r="I35" s="49">
        <f>ROUND(E35*H35,3)</f>
        <v>0</v>
      </c>
      <c r="J35" s="39"/>
      <c r="K35" s="40">
        <f>ROUND(E35*J35,3)</f>
        <v>0</v>
      </c>
      <c r="L35" s="198" t="s">
        <v>100</v>
      </c>
    </row>
    <row r="36" spans="1:12" s="57" customFormat="1" ht="21" customHeight="1">
      <c r="A36" s="53"/>
      <c r="B36" s="54"/>
      <c r="C36" s="54"/>
      <c r="D36" s="55"/>
      <c r="E36" s="53"/>
      <c r="F36" s="53"/>
      <c r="G36" s="56"/>
      <c r="I36" s="58"/>
      <c r="J36" s="56"/>
      <c r="K36" s="58"/>
      <c r="L36" s="56"/>
    </row>
    <row r="37" spans="1:12" s="66" customFormat="1" ht="12">
      <c r="A37" s="59"/>
      <c r="B37" s="60"/>
      <c r="C37" s="61" t="s">
        <v>30</v>
      </c>
      <c r="D37" s="62"/>
      <c r="E37" s="63"/>
      <c r="F37" s="64"/>
      <c r="G37" s="64"/>
      <c r="H37" s="65"/>
    </row>
    <row r="38" spans="1:12" s="66" customFormat="1" ht="12">
      <c r="A38" s="59"/>
      <c r="B38" s="60"/>
      <c r="C38" s="61" t="s">
        <v>31</v>
      </c>
      <c r="D38" s="62"/>
      <c r="E38" s="63"/>
      <c r="F38" s="64"/>
      <c r="G38" s="64"/>
      <c r="H38" s="65"/>
    </row>
    <row r="39" spans="1:12" s="66" customFormat="1" ht="12">
      <c r="A39" s="59"/>
      <c r="B39" s="60"/>
      <c r="C39" s="61" t="s">
        <v>80</v>
      </c>
      <c r="D39" s="62"/>
      <c r="E39" s="63"/>
      <c r="F39" s="64"/>
      <c r="G39" s="64"/>
      <c r="H39" s="65"/>
    </row>
    <row r="40" spans="1:12" s="66" customFormat="1" ht="12">
      <c r="A40" s="59"/>
      <c r="B40" s="60"/>
      <c r="C40" s="61" t="s">
        <v>32</v>
      </c>
      <c r="D40" s="62"/>
      <c r="E40" s="63"/>
      <c r="F40" s="64"/>
      <c r="G40" s="64"/>
      <c r="H40" s="65"/>
    </row>
    <row r="41" spans="1:12" s="67" customFormat="1" ht="13.5" thickBot="1">
      <c r="G41" s="68"/>
      <c r="I41" s="69"/>
      <c r="J41" s="69"/>
      <c r="K41" s="69"/>
      <c r="L41" s="69"/>
    </row>
    <row r="42" spans="1:12" s="71" customFormat="1" ht="29.25" customHeight="1" thickBot="1">
      <c r="A42" s="253" t="s">
        <v>33</v>
      </c>
      <c r="B42" s="254"/>
      <c r="C42" s="254"/>
      <c r="D42" s="254"/>
      <c r="E42" s="254"/>
      <c r="F42" s="254"/>
      <c r="G42" s="254"/>
      <c r="H42" s="255"/>
      <c r="I42" s="70"/>
      <c r="J42" s="70"/>
      <c r="K42" s="70"/>
      <c r="L42" s="70"/>
    </row>
  </sheetData>
  <mergeCells count="1">
    <mergeCell ref="A42:H42"/>
  </mergeCells>
  <conditionalFormatting sqref="F22:G33 F11:G14 G20 F16:G19 G15">
    <cfRule type="cellIs" dxfId="154" priority="29" stopIfTrue="1" operator="equal">
      <formula>0</formula>
    </cfRule>
  </conditionalFormatting>
  <conditionalFormatting sqref="G35">
    <cfRule type="cellIs" dxfId="153" priority="26" stopIfTrue="1" operator="equal">
      <formula>0</formula>
    </cfRule>
  </conditionalFormatting>
  <conditionalFormatting sqref="G35">
    <cfRule type="cellIs" dxfId="152" priority="8" stopIfTrue="1" operator="equal">
      <formula>0</formula>
    </cfRule>
  </conditionalFormatting>
  <conditionalFormatting sqref="F20">
    <cfRule type="cellIs" dxfId="151" priority="5" stopIfTrue="1" operator="equal">
      <formula>0</formula>
    </cfRule>
  </conditionalFormatting>
  <conditionalFormatting sqref="F20">
    <cfRule type="cellIs" dxfId="150" priority="4" stopIfTrue="1" operator="equal">
      <formula>0</formula>
    </cfRule>
  </conditionalFormatting>
  <conditionalFormatting sqref="F35">
    <cfRule type="cellIs" dxfId="149" priority="3" stopIfTrue="1" operator="equal">
      <formula>0</formula>
    </cfRule>
  </conditionalFormatting>
  <conditionalFormatting sqref="F35">
    <cfRule type="cellIs" dxfId="148" priority="2" stopIfTrue="1" operator="equal">
      <formula>0</formula>
    </cfRule>
  </conditionalFormatting>
  <conditionalFormatting sqref="F15">
    <cfRule type="cellIs" dxfId="147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57" fitToHeight="0" orientation="portrait" blackAndWhite="1" horizontalDpi="300" r:id="rId1"/>
  <headerFooter alignWithMargins="0">
    <oddFooter>&amp;RStrana &amp;P (&amp;N)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showGridLines="0" showZeros="0" zoomScaleNormal="100" zoomScaleSheetLayoutView="100" workbookViewId="0">
      <selection activeCell="F11" sqref="F11:F36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5.1640625" style="5" customWidth="1"/>
    <col min="5" max="5" width="13.5" style="6" customWidth="1"/>
    <col min="6" max="6" width="12.83203125" style="7" customWidth="1"/>
    <col min="7" max="7" width="14" style="7" customWidth="1"/>
    <col min="8" max="11" width="13.83203125" style="6" customWidth="1"/>
    <col min="12" max="12" width="39.6640625" style="6" customWidth="1"/>
    <col min="13" max="16384" width="10.5" style="1"/>
  </cols>
  <sheetData>
    <row r="1" spans="1:12" s="2" customFormat="1" ht="18">
      <c r="A1" s="8" t="s">
        <v>507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112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188</v>
      </c>
      <c r="D3" s="10"/>
      <c r="E3" s="9"/>
      <c r="F3" s="9"/>
      <c r="G3" s="9" t="s">
        <v>11</v>
      </c>
      <c r="H3" s="11"/>
      <c r="I3" s="9"/>
      <c r="J3" s="11"/>
      <c r="K3" s="9"/>
      <c r="L3" s="9"/>
    </row>
    <row r="4" spans="1:12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2" s="2" customFormat="1" ht="11.25">
      <c r="A5" s="19" t="s">
        <v>18</v>
      </c>
      <c r="B5" s="20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10</v>
      </c>
      <c r="I6" s="17" t="s">
        <v>17</v>
      </c>
      <c r="J6" s="17" t="s">
        <v>28</v>
      </c>
      <c r="K6" s="17" t="s">
        <v>29</v>
      </c>
      <c r="L6" s="17" t="s">
        <v>87</v>
      </c>
    </row>
    <row r="7" spans="1:12" s="2" customFormat="1" ht="11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5" customFormat="1" ht="11.25">
      <c r="A9" s="23"/>
      <c r="B9" s="24"/>
      <c r="C9" s="24" t="s">
        <v>9</v>
      </c>
      <c r="D9" s="25"/>
      <c r="E9" s="26"/>
      <c r="F9" s="30"/>
      <c r="G9" s="195">
        <f>SUBTOTAL(9,G10:G80)</f>
        <v>0</v>
      </c>
      <c r="H9" s="27"/>
      <c r="I9" s="195">
        <f>SUBTOTAL(9,I10:I30)</f>
        <v>0</v>
      </c>
      <c r="J9" s="52"/>
      <c r="K9" s="52"/>
      <c r="L9" s="27"/>
    </row>
    <row r="10" spans="1:12" s="48" customFormat="1" ht="21.75" customHeight="1">
      <c r="A10" s="41"/>
      <c r="B10" s="42">
        <v>1</v>
      </c>
      <c r="C10" s="43" t="s">
        <v>20</v>
      </c>
      <c r="D10" s="44"/>
      <c r="E10" s="45"/>
      <c r="F10" s="46"/>
      <c r="G10" s="47">
        <f>SUBTOTAL(9,G11:G19)</f>
        <v>0</v>
      </c>
      <c r="H10" s="45"/>
      <c r="I10" s="47"/>
      <c r="J10" s="45"/>
      <c r="K10" s="47"/>
      <c r="L10" s="47"/>
    </row>
    <row r="11" spans="1:12" s="2" customFormat="1" ht="11.25">
      <c r="A11" s="34">
        <f>MAX(A9:A10)+1</f>
        <v>1</v>
      </c>
      <c r="B11" s="35">
        <v>132101202</v>
      </c>
      <c r="C11" s="192" t="s">
        <v>156</v>
      </c>
      <c r="D11" s="35" t="s">
        <v>21</v>
      </c>
      <c r="E11" s="37">
        <v>40.392000000000003</v>
      </c>
      <c r="F11" s="50"/>
      <c r="G11" s="38">
        <f t="shared" ref="G11:G19" si="0">ROUND(E11*F11,2)</f>
        <v>0</v>
      </c>
      <c r="H11" s="39"/>
      <c r="I11" s="49">
        <f t="shared" ref="I11:I19" si="1">ROUND(E11*H11,3)</f>
        <v>0</v>
      </c>
      <c r="J11" s="39"/>
      <c r="K11" s="40"/>
      <c r="L11" s="198"/>
    </row>
    <row r="12" spans="1:12" s="2" customFormat="1" ht="11.25">
      <c r="A12" s="34">
        <f t="shared" ref="A12:A19" si="2">MAX(A10:A11)+1</f>
        <v>2</v>
      </c>
      <c r="B12" s="35">
        <v>151101102</v>
      </c>
      <c r="C12" s="192" t="s">
        <v>158</v>
      </c>
      <c r="D12" s="35" t="s">
        <v>15</v>
      </c>
      <c r="E12" s="37">
        <v>73.44</v>
      </c>
      <c r="F12" s="50"/>
      <c r="G12" s="38">
        <f t="shared" si="0"/>
        <v>0</v>
      </c>
      <c r="H12" s="39"/>
      <c r="I12" s="49">
        <f t="shared" si="1"/>
        <v>0</v>
      </c>
      <c r="J12" s="39"/>
      <c r="K12" s="40"/>
      <c r="L12" s="198">
        <v>0</v>
      </c>
    </row>
    <row r="13" spans="1:12" s="2" customFormat="1" ht="11.25">
      <c r="A13" s="34">
        <f t="shared" si="2"/>
        <v>3</v>
      </c>
      <c r="B13" s="35">
        <v>151101112</v>
      </c>
      <c r="C13" s="192" t="s">
        <v>159</v>
      </c>
      <c r="D13" s="35" t="s">
        <v>15</v>
      </c>
      <c r="E13" s="37">
        <v>73.44</v>
      </c>
      <c r="F13" s="50"/>
      <c r="G13" s="38">
        <f t="shared" si="0"/>
        <v>0</v>
      </c>
      <c r="H13" s="39"/>
      <c r="I13" s="49">
        <f t="shared" si="1"/>
        <v>0</v>
      </c>
      <c r="J13" s="39"/>
      <c r="K13" s="40"/>
      <c r="L13" s="198" t="s">
        <v>181</v>
      </c>
    </row>
    <row r="14" spans="1:12" s="2" customFormat="1" ht="22.5">
      <c r="A14" s="34">
        <f t="shared" si="2"/>
        <v>4</v>
      </c>
      <c r="B14" s="35">
        <v>162701105</v>
      </c>
      <c r="C14" s="192" t="s">
        <v>160</v>
      </c>
      <c r="D14" s="35" t="s">
        <v>21</v>
      </c>
      <c r="E14" s="37">
        <v>9.5040000000000013</v>
      </c>
      <c r="F14" s="50"/>
      <c r="G14" s="38">
        <f t="shared" si="0"/>
        <v>0</v>
      </c>
      <c r="H14" s="39"/>
      <c r="I14" s="49">
        <f t="shared" si="1"/>
        <v>0</v>
      </c>
      <c r="J14" s="39"/>
      <c r="K14" s="40"/>
      <c r="L14" s="198">
        <v>0</v>
      </c>
    </row>
    <row r="15" spans="1:12" s="2" customFormat="1" ht="22.5">
      <c r="A15" s="34">
        <f t="shared" si="2"/>
        <v>5</v>
      </c>
      <c r="B15" s="35">
        <v>162701109</v>
      </c>
      <c r="C15" s="192" t="s">
        <v>161</v>
      </c>
      <c r="D15" s="35" t="s">
        <v>21</v>
      </c>
      <c r="E15" s="37">
        <f>E14*5</f>
        <v>47.52000000000001</v>
      </c>
      <c r="F15" s="50"/>
      <c r="G15" s="38">
        <f t="shared" si="0"/>
        <v>0</v>
      </c>
      <c r="H15" s="39"/>
      <c r="I15" s="49">
        <f t="shared" si="1"/>
        <v>0</v>
      </c>
      <c r="J15" s="39"/>
      <c r="K15" s="40"/>
      <c r="L15" s="198" t="s">
        <v>186</v>
      </c>
    </row>
    <row r="16" spans="1:12" s="2" customFormat="1" ht="11.25">
      <c r="A16" s="34">
        <f t="shared" si="2"/>
        <v>6</v>
      </c>
      <c r="B16" s="51">
        <v>171201211</v>
      </c>
      <c r="C16" s="192" t="s">
        <v>24</v>
      </c>
      <c r="D16" s="35" t="s">
        <v>14</v>
      </c>
      <c r="E16" s="37">
        <v>17.107200000000002</v>
      </c>
      <c r="F16" s="50"/>
      <c r="G16" s="38">
        <f t="shared" si="0"/>
        <v>0</v>
      </c>
      <c r="H16" s="39"/>
      <c r="I16" s="49">
        <f t="shared" si="1"/>
        <v>0</v>
      </c>
      <c r="J16" s="39"/>
      <c r="K16" s="40"/>
      <c r="L16" s="198" t="s">
        <v>182</v>
      </c>
    </row>
    <row r="17" spans="1:12" s="2" customFormat="1" ht="22.5">
      <c r="A17" s="34">
        <f t="shared" si="2"/>
        <v>7</v>
      </c>
      <c r="B17" s="35">
        <v>174101101</v>
      </c>
      <c r="C17" s="192" t="s">
        <v>37</v>
      </c>
      <c r="D17" s="35" t="s">
        <v>21</v>
      </c>
      <c r="E17" s="37">
        <v>30.888000000000002</v>
      </c>
      <c r="F17" s="50"/>
      <c r="G17" s="38">
        <f t="shared" si="0"/>
        <v>0</v>
      </c>
      <c r="H17" s="39"/>
      <c r="I17" s="49">
        <f t="shared" si="1"/>
        <v>0</v>
      </c>
      <c r="J17" s="39"/>
      <c r="K17" s="40"/>
      <c r="L17" s="198">
        <v>0</v>
      </c>
    </row>
    <row r="18" spans="1:12" s="2" customFormat="1" ht="22.5">
      <c r="A18" s="34">
        <f t="shared" si="2"/>
        <v>8</v>
      </c>
      <c r="B18" s="35">
        <v>175101101</v>
      </c>
      <c r="C18" s="192" t="s">
        <v>162</v>
      </c>
      <c r="D18" s="35" t="s">
        <v>21</v>
      </c>
      <c r="E18" s="37">
        <v>9.5040000000000013</v>
      </c>
      <c r="F18" s="50"/>
      <c r="G18" s="38">
        <f t="shared" si="0"/>
        <v>0</v>
      </c>
      <c r="H18" s="39"/>
      <c r="I18" s="49">
        <f t="shared" si="1"/>
        <v>0</v>
      </c>
      <c r="J18" s="39"/>
      <c r="K18" s="40"/>
      <c r="L18" s="198" t="s">
        <v>183</v>
      </c>
    </row>
    <row r="19" spans="1:12" s="2" customFormat="1" ht="11.25">
      <c r="A19" s="34">
        <f t="shared" si="2"/>
        <v>9</v>
      </c>
      <c r="B19" s="35">
        <v>58337303</v>
      </c>
      <c r="C19" s="192" t="s">
        <v>163</v>
      </c>
      <c r="D19" s="35" t="s">
        <v>14</v>
      </c>
      <c r="E19" s="37">
        <v>17.107200000000002</v>
      </c>
      <c r="F19" s="50"/>
      <c r="G19" s="38">
        <f t="shared" si="0"/>
        <v>0</v>
      </c>
      <c r="H19" s="39"/>
      <c r="I19" s="49">
        <f t="shared" si="1"/>
        <v>0</v>
      </c>
      <c r="J19" s="39"/>
      <c r="K19" s="40"/>
      <c r="L19" s="198"/>
    </row>
    <row r="20" spans="1:12" s="48" customFormat="1" ht="21.75" customHeight="1">
      <c r="A20" s="41"/>
      <c r="B20" s="42">
        <v>8</v>
      </c>
      <c r="C20" s="43" t="s">
        <v>91</v>
      </c>
      <c r="D20" s="44"/>
      <c r="E20" s="45"/>
      <c r="F20" s="46"/>
      <c r="G20" s="47">
        <f>SUBTOTAL(9,G21:G36)</f>
        <v>0</v>
      </c>
      <c r="H20" s="45"/>
      <c r="I20" s="47"/>
      <c r="J20" s="45"/>
      <c r="K20" s="47"/>
      <c r="L20" s="200"/>
    </row>
    <row r="21" spans="1:12" s="2" customFormat="1" ht="22.5">
      <c r="A21" s="34">
        <f t="shared" ref="A21:A36" si="3">MAX(A19:A20)+1</f>
        <v>10</v>
      </c>
      <c r="B21" s="35">
        <v>871211121</v>
      </c>
      <c r="C21" s="192" t="s">
        <v>189</v>
      </c>
      <c r="D21" s="35" t="s">
        <v>16</v>
      </c>
      <c r="E21" s="37">
        <v>18</v>
      </c>
      <c r="F21" s="50"/>
      <c r="G21" s="38">
        <f t="shared" ref="G21:G36" si="4">ROUND(E21*F21,2)</f>
        <v>0</v>
      </c>
      <c r="H21" s="39"/>
      <c r="I21" s="49">
        <f t="shared" ref="I21:I30" si="5">ROUND(E21*H21,3)</f>
        <v>0</v>
      </c>
      <c r="J21" s="39"/>
      <c r="K21" s="40"/>
      <c r="L21" s="198" t="s">
        <v>185</v>
      </c>
    </row>
    <row r="22" spans="1:12" s="2" customFormat="1" ht="11.25">
      <c r="A22" s="34">
        <f t="shared" si="3"/>
        <v>11</v>
      </c>
      <c r="B22" s="35" t="s">
        <v>213</v>
      </c>
      <c r="C22" s="192" t="s">
        <v>190</v>
      </c>
      <c r="D22" s="35" t="s">
        <v>16</v>
      </c>
      <c r="E22" s="37">
        <v>18.27</v>
      </c>
      <c r="F22" s="50"/>
      <c r="G22" s="38">
        <f t="shared" si="4"/>
        <v>0</v>
      </c>
      <c r="H22" s="39"/>
      <c r="I22" s="49">
        <f t="shared" si="5"/>
        <v>0</v>
      </c>
      <c r="J22" s="39"/>
      <c r="K22" s="40"/>
      <c r="L22" s="198"/>
    </row>
    <row r="23" spans="1:12" s="215" customFormat="1" ht="11.25">
      <c r="A23" s="213">
        <f t="shared" si="3"/>
        <v>12</v>
      </c>
      <c r="B23" s="221" t="s">
        <v>206</v>
      </c>
      <c r="C23" s="192" t="s">
        <v>191</v>
      </c>
      <c r="D23" s="221" t="s">
        <v>27</v>
      </c>
      <c r="E23" s="220">
        <v>2</v>
      </c>
      <c r="F23" s="214"/>
      <c r="G23" s="222">
        <f t="shared" si="4"/>
        <v>0</v>
      </c>
      <c r="H23" s="216"/>
      <c r="I23" s="217">
        <f t="shared" si="5"/>
        <v>0</v>
      </c>
      <c r="J23" s="216"/>
      <c r="K23" s="218"/>
      <c r="L23" s="219" t="s">
        <v>185</v>
      </c>
    </row>
    <row r="24" spans="1:12" s="2" customFormat="1" ht="11.25">
      <c r="A24" s="34">
        <f t="shared" si="3"/>
        <v>13</v>
      </c>
      <c r="B24" s="35" t="s">
        <v>209</v>
      </c>
      <c r="C24" s="192" t="s">
        <v>192</v>
      </c>
      <c r="D24" s="35" t="s">
        <v>27</v>
      </c>
      <c r="E24" s="37">
        <v>2</v>
      </c>
      <c r="F24" s="50"/>
      <c r="G24" s="38">
        <f t="shared" si="4"/>
        <v>0</v>
      </c>
      <c r="H24" s="39"/>
      <c r="I24" s="49">
        <f t="shared" si="5"/>
        <v>0</v>
      </c>
      <c r="J24" s="39"/>
      <c r="K24" s="40"/>
      <c r="L24" s="198"/>
    </row>
    <row r="25" spans="1:12" s="2" customFormat="1" ht="11.25">
      <c r="A25" s="34">
        <f t="shared" si="3"/>
        <v>14</v>
      </c>
      <c r="B25" s="35">
        <v>891261111</v>
      </c>
      <c r="C25" s="192" t="s">
        <v>193</v>
      </c>
      <c r="D25" s="35" t="s">
        <v>27</v>
      </c>
      <c r="E25" s="37">
        <v>2</v>
      </c>
      <c r="F25" s="50"/>
      <c r="G25" s="38">
        <f t="shared" si="4"/>
        <v>0</v>
      </c>
      <c r="H25" s="39"/>
      <c r="I25" s="49">
        <f t="shared" si="5"/>
        <v>0</v>
      </c>
      <c r="J25" s="39"/>
      <c r="K25" s="40"/>
      <c r="L25" s="198" t="s">
        <v>185</v>
      </c>
    </row>
    <row r="26" spans="1:12" s="2" customFormat="1" ht="11.25">
      <c r="A26" s="34">
        <f t="shared" si="3"/>
        <v>15</v>
      </c>
      <c r="B26" s="35" t="s">
        <v>194</v>
      </c>
      <c r="C26" s="192" t="s">
        <v>195</v>
      </c>
      <c r="D26" s="35" t="s">
        <v>27</v>
      </c>
      <c r="E26" s="37">
        <v>2</v>
      </c>
      <c r="F26" s="50"/>
      <c r="G26" s="38">
        <f t="shared" si="4"/>
        <v>0</v>
      </c>
      <c r="H26" s="39"/>
      <c r="I26" s="49">
        <f t="shared" si="5"/>
        <v>0</v>
      </c>
      <c r="J26" s="39"/>
      <c r="K26" s="40"/>
      <c r="L26" s="198"/>
    </row>
    <row r="27" spans="1:12" s="2" customFormat="1" ht="11.25">
      <c r="A27" s="34">
        <f t="shared" si="3"/>
        <v>16</v>
      </c>
      <c r="B27" s="35">
        <v>891269111</v>
      </c>
      <c r="C27" s="192" t="s">
        <v>196</v>
      </c>
      <c r="D27" s="35" t="s">
        <v>27</v>
      </c>
      <c r="E27" s="37">
        <v>2</v>
      </c>
      <c r="F27" s="50"/>
      <c r="G27" s="38">
        <f t="shared" si="4"/>
        <v>0</v>
      </c>
      <c r="H27" s="39"/>
      <c r="I27" s="49">
        <f t="shared" si="5"/>
        <v>0</v>
      </c>
      <c r="J27" s="39"/>
      <c r="K27" s="40"/>
      <c r="L27" s="198" t="s">
        <v>185</v>
      </c>
    </row>
    <row r="28" spans="1:12" s="2" customFormat="1" ht="11.25">
      <c r="A28" s="34">
        <f t="shared" si="3"/>
        <v>17</v>
      </c>
      <c r="B28" s="35" t="s">
        <v>197</v>
      </c>
      <c r="C28" s="192" t="s">
        <v>198</v>
      </c>
      <c r="D28" s="35" t="s">
        <v>27</v>
      </c>
      <c r="E28" s="37">
        <v>2</v>
      </c>
      <c r="F28" s="50"/>
      <c r="G28" s="38">
        <f t="shared" si="4"/>
        <v>0</v>
      </c>
      <c r="H28" s="39"/>
      <c r="I28" s="49">
        <f t="shared" si="5"/>
        <v>0</v>
      </c>
      <c r="J28" s="39"/>
      <c r="K28" s="40"/>
      <c r="L28" s="198"/>
    </row>
    <row r="29" spans="1:12" s="2" customFormat="1" ht="22.5">
      <c r="A29" s="34">
        <f t="shared" si="3"/>
        <v>18</v>
      </c>
      <c r="B29" s="35" t="s">
        <v>98</v>
      </c>
      <c r="C29" s="192" t="s">
        <v>199</v>
      </c>
      <c r="D29" s="35" t="s">
        <v>27</v>
      </c>
      <c r="E29" s="37">
        <v>2</v>
      </c>
      <c r="F29" s="50"/>
      <c r="G29" s="38">
        <f t="shared" si="4"/>
        <v>0</v>
      </c>
      <c r="H29" s="39"/>
      <c r="I29" s="49">
        <f t="shared" si="5"/>
        <v>0</v>
      </c>
      <c r="J29" s="39"/>
      <c r="K29" s="40"/>
      <c r="L29" s="198" t="s">
        <v>185</v>
      </c>
    </row>
    <row r="30" spans="1:12" s="2" customFormat="1" ht="11.25">
      <c r="A30" s="34">
        <f t="shared" si="3"/>
        <v>19</v>
      </c>
      <c r="B30" s="35" t="s">
        <v>207</v>
      </c>
      <c r="C30" s="192" t="s">
        <v>200</v>
      </c>
      <c r="D30" s="35" t="s">
        <v>27</v>
      </c>
      <c r="E30" s="37">
        <v>2</v>
      </c>
      <c r="F30" s="50"/>
      <c r="G30" s="38">
        <f t="shared" si="4"/>
        <v>0</v>
      </c>
      <c r="H30" s="39"/>
      <c r="I30" s="49">
        <f t="shared" si="5"/>
        <v>0</v>
      </c>
      <c r="J30" s="39"/>
      <c r="K30" s="40"/>
      <c r="L30" s="198"/>
    </row>
    <row r="31" spans="1:12" s="2" customFormat="1" ht="11.25">
      <c r="A31" s="34">
        <f t="shared" si="3"/>
        <v>20</v>
      </c>
      <c r="B31" s="35" t="s">
        <v>99</v>
      </c>
      <c r="C31" s="192" t="s">
        <v>201</v>
      </c>
      <c r="D31" s="35" t="s">
        <v>27</v>
      </c>
      <c r="E31" s="37">
        <v>2</v>
      </c>
      <c r="F31" s="50"/>
      <c r="G31" s="38">
        <f t="shared" si="4"/>
        <v>0</v>
      </c>
      <c r="H31" s="39"/>
      <c r="I31" s="49">
        <f t="shared" ref="I31:I36" si="6">ROUND(E31*H31,3)</f>
        <v>0</v>
      </c>
      <c r="J31" s="39"/>
      <c r="K31" s="40"/>
      <c r="L31" s="198" t="s">
        <v>185</v>
      </c>
    </row>
    <row r="32" spans="1:12" s="2" customFormat="1" ht="11.25">
      <c r="A32" s="34">
        <f t="shared" si="3"/>
        <v>21</v>
      </c>
      <c r="B32" s="35" t="s">
        <v>208</v>
      </c>
      <c r="C32" s="192" t="s">
        <v>202</v>
      </c>
      <c r="D32" s="35" t="s">
        <v>27</v>
      </c>
      <c r="E32" s="37">
        <v>2</v>
      </c>
      <c r="F32" s="50"/>
      <c r="G32" s="38">
        <f t="shared" si="4"/>
        <v>0</v>
      </c>
      <c r="H32" s="39"/>
      <c r="I32" s="49">
        <f t="shared" si="6"/>
        <v>0</v>
      </c>
      <c r="J32" s="39"/>
      <c r="K32" s="40"/>
      <c r="L32" s="198"/>
    </row>
    <row r="33" spans="1:12" s="2" customFormat="1" ht="11.25">
      <c r="A33" s="34">
        <f t="shared" si="3"/>
        <v>22</v>
      </c>
      <c r="B33" s="35">
        <v>892271111</v>
      </c>
      <c r="C33" s="192" t="s">
        <v>203</v>
      </c>
      <c r="D33" s="35" t="s">
        <v>16</v>
      </c>
      <c r="E33" s="37">
        <v>18</v>
      </c>
      <c r="F33" s="50"/>
      <c r="G33" s="38">
        <f t="shared" si="4"/>
        <v>0</v>
      </c>
      <c r="H33" s="39"/>
      <c r="I33" s="49">
        <f t="shared" si="6"/>
        <v>0</v>
      </c>
      <c r="J33" s="39"/>
      <c r="K33" s="40"/>
      <c r="L33" s="198" t="s">
        <v>185</v>
      </c>
    </row>
    <row r="34" spans="1:12" s="2" customFormat="1" ht="11.25">
      <c r="A34" s="34">
        <f t="shared" si="3"/>
        <v>23</v>
      </c>
      <c r="B34" s="35">
        <v>892273121</v>
      </c>
      <c r="C34" s="192" t="s">
        <v>204</v>
      </c>
      <c r="D34" s="35" t="s">
        <v>16</v>
      </c>
      <c r="E34" s="37">
        <v>18</v>
      </c>
      <c r="F34" s="50"/>
      <c r="G34" s="38">
        <f t="shared" si="4"/>
        <v>0</v>
      </c>
      <c r="H34" s="39"/>
      <c r="I34" s="49">
        <f t="shared" si="6"/>
        <v>0</v>
      </c>
      <c r="J34" s="39"/>
      <c r="K34" s="40"/>
      <c r="L34" s="198" t="s">
        <v>185</v>
      </c>
    </row>
    <row r="35" spans="1:12" s="2" customFormat="1" ht="11.25">
      <c r="A35" s="34">
        <f t="shared" si="3"/>
        <v>24</v>
      </c>
      <c r="B35" s="35" t="s">
        <v>93</v>
      </c>
      <c r="C35" s="192" t="s">
        <v>205</v>
      </c>
      <c r="D35" s="35" t="s">
        <v>16</v>
      </c>
      <c r="E35" s="37">
        <v>18</v>
      </c>
      <c r="F35" s="50"/>
      <c r="G35" s="38">
        <f t="shared" si="4"/>
        <v>0</v>
      </c>
      <c r="H35" s="39"/>
      <c r="I35" s="49">
        <f t="shared" si="6"/>
        <v>0</v>
      </c>
      <c r="J35" s="39"/>
      <c r="K35" s="40"/>
      <c r="L35" s="198" t="s">
        <v>185</v>
      </c>
    </row>
    <row r="36" spans="1:12" s="2" customFormat="1" ht="11.25">
      <c r="A36" s="34">
        <f t="shared" si="3"/>
        <v>25</v>
      </c>
      <c r="B36" s="35" t="s">
        <v>94</v>
      </c>
      <c r="C36" s="192" t="s">
        <v>174</v>
      </c>
      <c r="D36" s="35" t="s">
        <v>16</v>
      </c>
      <c r="E36" s="37">
        <v>18</v>
      </c>
      <c r="F36" s="50"/>
      <c r="G36" s="38">
        <f t="shared" si="4"/>
        <v>0</v>
      </c>
      <c r="H36" s="39"/>
      <c r="I36" s="49">
        <f t="shared" si="6"/>
        <v>0</v>
      </c>
      <c r="J36" s="39"/>
      <c r="K36" s="40"/>
      <c r="L36" s="198" t="s">
        <v>185</v>
      </c>
    </row>
    <row r="37" spans="1:12" s="57" customFormat="1" ht="21" customHeight="1">
      <c r="A37" s="53"/>
      <c r="B37" s="54"/>
      <c r="C37" s="54"/>
      <c r="D37" s="55"/>
      <c r="E37" s="53"/>
      <c r="F37" s="53"/>
      <c r="G37" s="56"/>
      <c r="I37" s="58"/>
      <c r="J37" s="56"/>
      <c r="K37" s="58"/>
      <c r="L37" s="56"/>
    </row>
    <row r="38" spans="1:12" s="66" customFormat="1" ht="12">
      <c r="A38" s="59"/>
      <c r="B38" s="60"/>
      <c r="C38" s="61" t="s">
        <v>30</v>
      </c>
      <c r="D38" s="62"/>
      <c r="E38" s="63"/>
      <c r="F38" s="64"/>
      <c r="G38" s="64"/>
      <c r="H38" s="65"/>
    </row>
    <row r="39" spans="1:12" s="66" customFormat="1" ht="12">
      <c r="A39" s="59"/>
      <c r="B39" s="60"/>
      <c r="C39" s="61" t="s">
        <v>31</v>
      </c>
      <c r="D39" s="62"/>
      <c r="E39" s="63"/>
      <c r="F39" s="64"/>
      <c r="G39" s="64"/>
      <c r="H39" s="65"/>
    </row>
    <row r="40" spans="1:12" s="66" customFormat="1" ht="12">
      <c r="A40" s="59"/>
      <c r="B40" s="60"/>
      <c r="C40" s="61" t="s">
        <v>80</v>
      </c>
      <c r="D40" s="62"/>
      <c r="E40" s="63"/>
      <c r="F40" s="64"/>
      <c r="G40" s="64"/>
      <c r="H40" s="65"/>
    </row>
    <row r="41" spans="1:12" s="66" customFormat="1" ht="12">
      <c r="A41" s="59"/>
      <c r="B41" s="60"/>
      <c r="C41" s="61" t="s">
        <v>32</v>
      </c>
      <c r="D41" s="62"/>
      <c r="E41" s="63"/>
      <c r="F41" s="64"/>
      <c r="G41" s="64"/>
      <c r="H41" s="65"/>
    </row>
    <row r="42" spans="1:12" s="67" customFormat="1" ht="13.5" thickBot="1">
      <c r="G42" s="68"/>
      <c r="I42" s="69"/>
      <c r="J42" s="69"/>
      <c r="K42" s="69"/>
      <c r="L42" s="69"/>
    </row>
    <row r="43" spans="1:12" s="71" customFormat="1" ht="29.25" customHeight="1" thickBot="1">
      <c r="A43" s="253" t="s">
        <v>33</v>
      </c>
      <c r="B43" s="254"/>
      <c r="C43" s="254"/>
      <c r="D43" s="254"/>
      <c r="E43" s="254"/>
      <c r="F43" s="254"/>
      <c r="G43" s="254"/>
      <c r="H43" s="255"/>
      <c r="I43" s="70"/>
      <c r="J43" s="70"/>
      <c r="K43" s="70"/>
      <c r="L43" s="70"/>
    </row>
  </sheetData>
  <mergeCells count="1">
    <mergeCell ref="A43:H43"/>
  </mergeCells>
  <conditionalFormatting sqref="F11:G11 G19 F15:G18 G12:G14 F21:G36">
    <cfRule type="cellIs" dxfId="146" priority="14" stopIfTrue="1" operator="equal">
      <formula>0</formula>
    </cfRule>
  </conditionalFormatting>
  <conditionalFormatting sqref="F19">
    <cfRule type="cellIs" dxfId="145" priority="4" stopIfTrue="1" operator="equal">
      <formula>0</formula>
    </cfRule>
  </conditionalFormatting>
  <conditionalFormatting sqref="F19">
    <cfRule type="cellIs" dxfId="144" priority="3" stopIfTrue="1" operator="equal">
      <formula>0</formula>
    </cfRule>
  </conditionalFormatting>
  <conditionalFormatting sqref="F14">
    <cfRule type="cellIs" dxfId="143" priority="2" stopIfTrue="1" operator="equal">
      <formula>0</formula>
    </cfRule>
  </conditionalFormatting>
  <conditionalFormatting sqref="F12:F13">
    <cfRule type="cellIs" dxfId="142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57" fitToHeight="0" orientation="portrait" blackAndWhite="1" horizontalDpi="300" r:id="rId1"/>
  <headerFooter alignWithMargins="0">
    <oddFooter>&amp;RStrana &amp;P (&amp;N)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showGridLines="0" showZeros="0" zoomScaleNormal="100" zoomScaleSheetLayoutView="100" workbookViewId="0">
      <selection activeCell="F10" sqref="F10:F28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5.1640625" style="5" customWidth="1"/>
    <col min="5" max="5" width="13.5" style="6" customWidth="1"/>
    <col min="6" max="6" width="12.83203125" style="7" customWidth="1"/>
    <col min="7" max="7" width="14" style="7" customWidth="1"/>
    <col min="8" max="11" width="13.83203125" style="6" customWidth="1"/>
    <col min="12" max="12" width="39.6640625" style="6" customWidth="1"/>
    <col min="13" max="16384" width="10.5" style="1"/>
  </cols>
  <sheetData>
    <row r="1" spans="1:12" s="2" customFormat="1" ht="18">
      <c r="A1" s="8" t="s">
        <v>507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112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230</v>
      </c>
      <c r="D3" s="10"/>
      <c r="E3" s="9"/>
      <c r="F3" s="9"/>
      <c r="G3" s="9" t="s">
        <v>11</v>
      </c>
      <c r="H3" s="11"/>
      <c r="I3" s="9"/>
      <c r="J3" s="11"/>
      <c r="K3" s="9"/>
      <c r="L3" s="9"/>
    </row>
    <row r="4" spans="1:12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2" s="2" customFormat="1" ht="11.25">
      <c r="A5" s="19" t="s">
        <v>18</v>
      </c>
      <c r="B5" s="20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10</v>
      </c>
      <c r="I6" s="17" t="s">
        <v>17</v>
      </c>
      <c r="J6" s="17" t="s">
        <v>28</v>
      </c>
      <c r="K6" s="17" t="s">
        <v>29</v>
      </c>
      <c r="L6" s="17" t="s">
        <v>87</v>
      </c>
    </row>
    <row r="7" spans="1:12" s="2" customFormat="1" ht="11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5" customFormat="1" ht="11.25">
      <c r="A9" s="23"/>
      <c r="B9" s="24"/>
      <c r="C9" s="24" t="s">
        <v>9</v>
      </c>
      <c r="D9" s="25"/>
      <c r="E9" s="26"/>
      <c r="F9" s="30"/>
      <c r="G9" s="195">
        <f>SUBTOTAL(9,G10:G72)</f>
        <v>0</v>
      </c>
      <c r="H9" s="27"/>
      <c r="I9" s="195">
        <f>SUBTOTAL(9,I10:I28)</f>
        <v>0</v>
      </c>
      <c r="J9" s="52"/>
      <c r="K9" s="52"/>
      <c r="L9" s="27"/>
    </row>
    <row r="10" spans="1:12" s="48" customFormat="1" ht="21.75" customHeight="1">
      <c r="A10" s="41"/>
      <c r="B10" s="42">
        <v>1</v>
      </c>
      <c r="C10" s="43" t="s">
        <v>20</v>
      </c>
      <c r="D10" s="44"/>
      <c r="E10" s="45"/>
      <c r="F10" s="46"/>
      <c r="G10" s="47">
        <f>SUBTOTAL(9,G11:G19)</f>
        <v>0</v>
      </c>
      <c r="H10" s="45"/>
      <c r="I10" s="47"/>
      <c r="J10" s="45"/>
      <c r="K10" s="47"/>
      <c r="L10" s="47"/>
    </row>
    <row r="11" spans="1:12" s="2" customFormat="1" ht="11.25">
      <c r="A11" s="34">
        <f>MAX(A9:A10)+1</f>
        <v>1</v>
      </c>
      <c r="B11" s="35">
        <v>132101202</v>
      </c>
      <c r="C11" s="192" t="s">
        <v>156</v>
      </c>
      <c r="D11" s="35" t="s">
        <v>21</v>
      </c>
      <c r="E11" s="37">
        <v>52.271999999999998</v>
      </c>
      <c r="F11" s="50"/>
      <c r="G11" s="38">
        <f t="shared" ref="G11:G19" si="0">ROUND(E11*F11,2)</f>
        <v>0</v>
      </c>
      <c r="H11" s="39"/>
      <c r="I11" s="49">
        <f t="shared" ref="I11:I19" si="1">ROUND(E11*H11,3)</f>
        <v>0</v>
      </c>
      <c r="J11" s="39"/>
      <c r="K11" s="40"/>
      <c r="L11" s="198"/>
    </row>
    <row r="12" spans="1:12" s="2" customFormat="1" ht="11.25">
      <c r="A12" s="34">
        <f t="shared" ref="A12:A28" si="2">MAX(A10:A11)+1</f>
        <v>2</v>
      </c>
      <c r="B12" s="35">
        <v>151101102</v>
      </c>
      <c r="C12" s="192" t="s">
        <v>158</v>
      </c>
      <c r="D12" s="35" t="s">
        <v>15</v>
      </c>
      <c r="E12" s="37">
        <v>95.04</v>
      </c>
      <c r="F12" s="50"/>
      <c r="G12" s="38">
        <f t="shared" si="0"/>
        <v>0</v>
      </c>
      <c r="H12" s="39"/>
      <c r="I12" s="49">
        <f t="shared" si="1"/>
        <v>0</v>
      </c>
      <c r="J12" s="39"/>
      <c r="K12" s="40"/>
      <c r="L12" s="198"/>
    </row>
    <row r="13" spans="1:12" s="2" customFormat="1" ht="11.25">
      <c r="A13" s="34">
        <f t="shared" si="2"/>
        <v>3</v>
      </c>
      <c r="B13" s="35">
        <v>151101112</v>
      </c>
      <c r="C13" s="192" t="s">
        <v>159</v>
      </c>
      <c r="D13" s="35" t="s">
        <v>15</v>
      </c>
      <c r="E13" s="37">
        <v>95.04</v>
      </c>
      <c r="F13" s="50"/>
      <c r="G13" s="38">
        <f t="shared" si="0"/>
        <v>0</v>
      </c>
      <c r="H13" s="39"/>
      <c r="I13" s="49">
        <f t="shared" si="1"/>
        <v>0</v>
      </c>
      <c r="J13" s="39"/>
      <c r="K13" s="40"/>
      <c r="L13" s="198">
        <v>0</v>
      </c>
    </row>
    <row r="14" spans="1:12" s="2" customFormat="1" ht="22.5">
      <c r="A14" s="34">
        <f t="shared" si="2"/>
        <v>4</v>
      </c>
      <c r="B14" s="35">
        <v>162701105</v>
      </c>
      <c r="C14" s="192" t="s">
        <v>160</v>
      </c>
      <c r="D14" s="35" t="s">
        <v>21</v>
      </c>
      <c r="E14" s="37">
        <v>11.879999999999995</v>
      </c>
      <c r="F14" s="50"/>
      <c r="G14" s="38">
        <f t="shared" si="0"/>
        <v>0</v>
      </c>
      <c r="H14" s="39"/>
      <c r="I14" s="49">
        <f t="shared" si="1"/>
        <v>0</v>
      </c>
      <c r="J14" s="39"/>
      <c r="K14" s="40"/>
      <c r="L14" s="198" t="s">
        <v>181</v>
      </c>
    </row>
    <row r="15" spans="1:12" s="2" customFormat="1" ht="22.5">
      <c r="A15" s="34">
        <f t="shared" si="2"/>
        <v>5</v>
      </c>
      <c r="B15" s="35">
        <v>162701109</v>
      </c>
      <c r="C15" s="192" t="s">
        <v>161</v>
      </c>
      <c r="D15" s="35" t="s">
        <v>21</v>
      </c>
      <c r="E15" s="37">
        <v>118.79999999999995</v>
      </c>
      <c r="F15" s="50"/>
      <c r="G15" s="38">
        <f t="shared" si="0"/>
        <v>0</v>
      </c>
      <c r="H15" s="39"/>
      <c r="I15" s="49">
        <f t="shared" si="1"/>
        <v>0</v>
      </c>
      <c r="J15" s="39"/>
      <c r="K15" s="40"/>
      <c r="L15" s="198">
        <v>0</v>
      </c>
    </row>
    <row r="16" spans="1:12" s="2" customFormat="1" ht="11.25">
      <c r="A16" s="34">
        <f t="shared" si="2"/>
        <v>6</v>
      </c>
      <c r="B16" s="51">
        <v>171201211</v>
      </c>
      <c r="C16" s="192" t="s">
        <v>24</v>
      </c>
      <c r="D16" s="35" t="s">
        <v>14</v>
      </c>
      <c r="E16" s="37">
        <v>21.383999999999993</v>
      </c>
      <c r="F16" s="50"/>
      <c r="G16" s="38">
        <f t="shared" si="0"/>
        <v>0</v>
      </c>
      <c r="H16" s="39"/>
      <c r="I16" s="49">
        <f t="shared" si="1"/>
        <v>0</v>
      </c>
      <c r="J16" s="39"/>
      <c r="K16" s="40"/>
      <c r="L16" s="198" t="s">
        <v>186</v>
      </c>
    </row>
    <row r="17" spans="1:12" s="2" customFormat="1" ht="22.5">
      <c r="A17" s="34">
        <f t="shared" si="2"/>
        <v>7</v>
      </c>
      <c r="B17" s="51">
        <v>174101101</v>
      </c>
      <c r="C17" s="192" t="s">
        <v>37</v>
      </c>
      <c r="D17" s="35" t="s">
        <v>21</v>
      </c>
      <c r="E17" s="37">
        <v>40.392000000000003</v>
      </c>
      <c r="F17" s="50"/>
      <c r="G17" s="38">
        <f t="shared" si="0"/>
        <v>0</v>
      </c>
      <c r="H17" s="39"/>
      <c r="I17" s="49">
        <f t="shared" si="1"/>
        <v>0</v>
      </c>
      <c r="J17" s="39"/>
      <c r="K17" s="40"/>
      <c r="L17" s="198" t="s">
        <v>182</v>
      </c>
    </row>
    <row r="18" spans="1:12" s="2" customFormat="1" ht="22.5">
      <c r="A18" s="34">
        <f t="shared" si="2"/>
        <v>8</v>
      </c>
      <c r="B18" s="35">
        <v>175101101</v>
      </c>
      <c r="C18" s="192" t="s">
        <v>162</v>
      </c>
      <c r="D18" s="35" t="s">
        <v>21</v>
      </c>
      <c r="E18" s="37">
        <v>14.256</v>
      </c>
      <c r="F18" s="50"/>
      <c r="G18" s="38">
        <f t="shared" si="0"/>
        <v>0</v>
      </c>
      <c r="H18" s="39"/>
      <c r="I18" s="49">
        <f t="shared" si="1"/>
        <v>0</v>
      </c>
      <c r="J18" s="39"/>
      <c r="K18" s="40"/>
      <c r="L18" s="198">
        <v>0</v>
      </c>
    </row>
    <row r="19" spans="1:12" s="2" customFormat="1" ht="11.25">
      <c r="A19" s="34">
        <f t="shared" si="2"/>
        <v>9</v>
      </c>
      <c r="B19" s="35">
        <v>58337303</v>
      </c>
      <c r="C19" s="192" t="s">
        <v>163</v>
      </c>
      <c r="D19" s="35" t="s">
        <v>14</v>
      </c>
      <c r="E19" s="37">
        <v>25.660800000000002</v>
      </c>
      <c r="F19" s="50"/>
      <c r="G19" s="38">
        <f t="shared" si="0"/>
        <v>0</v>
      </c>
      <c r="H19" s="39"/>
      <c r="I19" s="49">
        <f t="shared" si="1"/>
        <v>0</v>
      </c>
      <c r="J19" s="39"/>
      <c r="K19" s="40"/>
      <c r="L19" s="198" t="s">
        <v>183</v>
      </c>
    </row>
    <row r="20" spans="1:12" s="48" customFormat="1" ht="21.75" customHeight="1">
      <c r="A20" s="41"/>
      <c r="B20" s="42">
        <v>8</v>
      </c>
      <c r="C20" s="43" t="s">
        <v>91</v>
      </c>
      <c r="D20" s="44"/>
      <c r="E20" s="45"/>
      <c r="F20" s="46"/>
      <c r="G20" s="47">
        <f>SUBTOTAL(9,G21:G28)</f>
        <v>0</v>
      </c>
      <c r="H20" s="45"/>
      <c r="I20" s="47"/>
      <c r="J20" s="45"/>
      <c r="K20" s="47"/>
      <c r="L20" s="200"/>
    </row>
    <row r="21" spans="1:12" s="2" customFormat="1" ht="11.25">
      <c r="A21" s="34">
        <f t="shared" si="2"/>
        <v>10</v>
      </c>
      <c r="B21" s="35">
        <v>871373121</v>
      </c>
      <c r="C21" s="192" t="s">
        <v>166</v>
      </c>
      <c r="D21" s="35" t="s">
        <v>16</v>
      </c>
      <c r="E21" s="37">
        <v>18</v>
      </c>
      <c r="F21" s="50"/>
      <c r="G21" s="38">
        <f t="shared" ref="G21:G28" si="3">ROUND(E21*F21,2)</f>
        <v>0</v>
      </c>
      <c r="H21" s="39"/>
      <c r="I21" s="49">
        <f t="shared" ref="I21:I28" si="4">ROUND(E21*H21,3)</f>
        <v>0</v>
      </c>
      <c r="J21" s="39"/>
      <c r="K21" s="40"/>
      <c r="L21" s="198" t="s">
        <v>185</v>
      </c>
    </row>
    <row r="22" spans="1:12" s="2" customFormat="1" ht="11.25">
      <c r="A22" s="34">
        <f t="shared" si="2"/>
        <v>11</v>
      </c>
      <c r="B22" s="35" t="s">
        <v>178</v>
      </c>
      <c r="C22" s="192" t="s">
        <v>167</v>
      </c>
      <c r="D22" s="35" t="s">
        <v>16</v>
      </c>
      <c r="E22" s="37">
        <v>18</v>
      </c>
      <c r="F22" s="50"/>
      <c r="G22" s="38">
        <f t="shared" si="3"/>
        <v>0</v>
      </c>
      <c r="H22" s="39"/>
      <c r="I22" s="49">
        <f t="shared" si="4"/>
        <v>0</v>
      </c>
      <c r="J22" s="39"/>
      <c r="K22" s="40"/>
      <c r="L22" s="198"/>
    </row>
    <row r="23" spans="1:12" s="2" customFormat="1" ht="33.75">
      <c r="A23" s="34">
        <f t="shared" si="2"/>
        <v>12</v>
      </c>
      <c r="B23" s="35" t="s">
        <v>98</v>
      </c>
      <c r="C23" s="192" t="s">
        <v>228</v>
      </c>
      <c r="D23" s="35" t="s">
        <v>27</v>
      </c>
      <c r="E23" s="37">
        <v>1</v>
      </c>
      <c r="F23" s="50"/>
      <c r="G23" s="38">
        <f t="shared" si="3"/>
        <v>0</v>
      </c>
      <c r="H23" s="39"/>
      <c r="I23" s="49">
        <f t="shared" si="4"/>
        <v>0</v>
      </c>
      <c r="J23" s="39"/>
      <c r="K23" s="40"/>
      <c r="L23" s="198" t="s">
        <v>185</v>
      </c>
    </row>
    <row r="24" spans="1:12" s="2" customFormat="1" ht="22.5">
      <c r="A24" s="34">
        <f t="shared" si="2"/>
        <v>13</v>
      </c>
      <c r="B24" s="35" t="s">
        <v>99</v>
      </c>
      <c r="C24" s="192" t="s">
        <v>229</v>
      </c>
      <c r="D24" s="35" t="s">
        <v>27</v>
      </c>
      <c r="E24" s="220">
        <v>1</v>
      </c>
      <c r="F24" s="50"/>
      <c r="G24" s="38">
        <f t="shared" si="3"/>
        <v>0</v>
      </c>
      <c r="H24" s="39"/>
      <c r="I24" s="49">
        <f t="shared" si="4"/>
        <v>0</v>
      </c>
      <c r="J24" s="39"/>
      <c r="K24" s="40"/>
      <c r="L24" s="198" t="s">
        <v>185</v>
      </c>
    </row>
    <row r="25" spans="1:12" s="2" customFormat="1" ht="11.25">
      <c r="A25" s="34">
        <f t="shared" si="2"/>
        <v>14</v>
      </c>
      <c r="B25" s="35" t="s">
        <v>93</v>
      </c>
      <c r="C25" s="192" t="s">
        <v>171</v>
      </c>
      <c r="D25" s="35" t="s">
        <v>27</v>
      </c>
      <c r="E25" s="37">
        <v>1</v>
      </c>
      <c r="F25" s="50"/>
      <c r="G25" s="38">
        <f t="shared" si="3"/>
        <v>0</v>
      </c>
      <c r="H25" s="39"/>
      <c r="I25" s="49">
        <f t="shared" si="4"/>
        <v>0</v>
      </c>
      <c r="J25" s="39"/>
      <c r="K25" s="40"/>
      <c r="L25" s="198" t="s">
        <v>185</v>
      </c>
    </row>
    <row r="26" spans="1:12" s="2" customFormat="1" ht="11.25">
      <c r="A26" s="34">
        <f t="shared" si="2"/>
        <v>15</v>
      </c>
      <c r="B26" s="35" t="s">
        <v>95</v>
      </c>
      <c r="C26" s="192" t="s">
        <v>172</v>
      </c>
      <c r="D26" s="35" t="s">
        <v>16</v>
      </c>
      <c r="E26" s="37">
        <v>18</v>
      </c>
      <c r="F26" s="50"/>
      <c r="G26" s="38">
        <f t="shared" si="3"/>
        <v>0</v>
      </c>
      <c r="H26" s="39"/>
      <c r="I26" s="49">
        <f t="shared" si="4"/>
        <v>0</v>
      </c>
      <c r="J26" s="39"/>
      <c r="K26" s="40"/>
      <c r="L26" s="198" t="s">
        <v>185</v>
      </c>
    </row>
    <row r="27" spans="1:12" s="2" customFormat="1" ht="11.25">
      <c r="A27" s="34">
        <f t="shared" si="2"/>
        <v>16</v>
      </c>
      <c r="B27" s="35" t="s">
        <v>96</v>
      </c>
      <c r="C27" s="192" t="s">
        <v>173</v>
      </c>
      <c r="D27" s="35" t="s">
        <v>16</v>
      </c>
      <c r="E27" s="37">
        <v>18</v>
      </c>
      <c r="F27" s="50"/>
      <c r="G27" s="38">
        <f t="shared" si="3"/>
        <v>0</v>
      </c>
      <c r="H27" s="39"/>
      <c r="I27" s="49">
        <f t="shared" si="4"/>
        <v>0</v>
      </c>
      <c r="J27" s="39"/>
      <c r="K27" s="40"/>
      <c r="L27" s="198" t="s">
        <v>185</v>
      </c>
    </row>
    <row r="28" spans="1:12" s="2" customFormat="1" ht="11.25">
      <c r="A28" s="34">
        <f t="shared" si="2"/>
        <v>17</v>
      </c>
      <c r="B28" s="35" t="s">
        <v>97</v>
      </c>
      <c r="C28" s="192" t="s">
        <v>174</v>
      </c>
      <c r="D28" s="35" t="s">
        <v>16</v>
      </c>
      <c r="E28" s="37">
        <v>18</v>
      </c>
      <c r="F28" s="50"/>
      <c r="G28" s="38">
        <f t="shared" si="3"/>
        <v>0</v>
      </c>
      <c r="H28" s="39"/>
      <c r="I28" s="49">
        <f t="shared" si="4"/>
        <v>0</v>
      </c>
      <c r="J28" s="39"/>
      <c r="K28" s="40"/>
      <c r="L28" s="198" t="s">
        <v>185</v>
      </c>
    </row>
    <row r="29" spans="1:12" s="57" customFormat="1" ht="21" customHeight="1">
      <c r="A29" s="53"/>
      <c r="B29" s="54"/>
      <c r="C29" s="54"/>
      <c r="D29" s="55"/>
      <c r="E29" s="53"/>
      <c r="F29" s="53"/>
      <c r="G29" s="56"/>
      <c r="I29" s="58"/>
      <c r="J29" s="56"/>
      <c r="K29" s="58"/>
      <c r="L29" s="56"/>
    </row>
    <row r="30" spans="1:12" s="66" customFormat="1" ht="12">
      <c r="A30" s="59"/>
      <c r="B30" s="60"/>
      <c r="C30" s="61" t="s">
        <v>30</v>
      </c>
      <c r="D30" s="62"/>
      <c r="E30" s="63"/>
      <c r="F30" s="64"/>
      <c r="G30" s="64"/>
      <c r="H30" s="65"/>
    </row>
    <row r="31" spans="1:12" s="66" customFormat="1" ht="12">
      <c r="A31" s="59"/>
      <c r="B31" s="60"/>
      <c r="C31" s="61" t="s">
        <v>31</v>
      </c>
      <c r="D31" s="62"/>
      <c r="E31" s="63"/>
      <c r="F31" s="64"/>
      <c r="G31" s="64"/>
      <c r="H31" s="65"/>
    </row>
    <row r="32" spans="1:12" s="66" customFormat="1" ht="12">
      <c r="A32" s="59"/>
      <c r="B32" s="60"/>
      <c r="C32" s="61" t="s">
        <v>80</v>
      </c>
      <c r="D32" s="62"/>
      <c r="E32" s="63"/>
      <c r="F32" s="64"/>
      <c r="G32" s="64"/>
      <c r="H32" s="65"/>
    </row>
    <row r="33" spans="1:12" s="66" customFormat="1" ht="12">
      <c r="A33" s="59"/>
      <c r="B33" s="60"/>
      <c r="C33" s="61" t="s">
        <v>32</v>
      </c>
      <c r="D33" s="62"/>
      <c r="E33" s="63"/>
      <c r="F33" s="64"/>
      <c r="G33" s="64"/>
      <c r="H33" s="65"/>
    </row>
    <row r="34" spans="1:12" s="67" customFormat="1" ht="13.5" thickBot="1">
      <c r="G34" s="68"/>
      <c r="I34" s="69"/>
      <c r="J34" s="69"/>
      <c r="K34" s="69"/>
      <c r="L34" s="69"/>
    </row>
    <row r="35" spans="1:12" s="71" customFormat="1" ht="29.25" customHeight="1" thickBot="1">
      <c r="A35" s="253" t="s">
        <v>33</v>
      </c>
      <c r="B35" s="254"/>
      <c r="C35" s="254"/>
      <c r="D35" s="254"/>
      <c r="E35" s="254"/>
      <c r="F35" s="254"/>
      <c r="G35" s="254"/>
      <c r="H35" s="255"/>
      <c r="I35" s="70"/>
      <c r="J35" s="70"/>
      <c r="K35" s="70"/>
      <c r="L35" s="70"/>
    </row>
  </sheetData>
  <mergeCells count="1">
    <mergeCell ref="A35:H35"/>
  </mergeCells>
  <conditionalFormatting sqref="F21:G28 F11:G11 G19 F15:G18 G12:G14">
    <cfRule type="cellIs" dxfId="141" priority="10" stopIfTrue="1" operator="equal">
      <formula>0</formula>
    </cfRule>
  </conditionalFormatting>
  <conditionalFormatting sqref="F19">
    <cfRule type="cellIs" dxfId="140" priority="4" stopIfTrue="1" operator="equal">
      <formula>0</formula>
    </cfRule>
  </conditionalFormatting>
  <conditionalFormatting sqref="F19">
    <cfRule type="cellIs" dxfId="139" priority="3" stopIfTrue="1" operator="equal">
      <formula>0</formula>
    </cfRule>
  </conditionalFormatting>
  <conditionalFormatting sqref="F14">
    <cfRule type="cellIs" dxfId="138" priority="2" stopIfTrue="1" operator="equal">
      <formula>0</formula>
    </cfRule>
  </conditionalFormatting>
  <conditionalFormatting sqref="F12:F13">
    <cfRule type="cellIs" dxfId="137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57" fitToHeight="0" orientation="portrait" blackAndWhite="1" horizontalDpi="300" r:id="rId1"/>
  <headerFooter alignWithMargins="0">
    <oddFooter>&amp;RStrana &amp;P (&amp;N)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showGridLines="0" showZeros="0" zoomScaleNormal="100" zoomScaleSheetLayoutView="100" workbookViewId="0">
      <selection activeCell="F11" sqref="F11:F35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5.1640625" style="5" customWidth="1"/>
    <col min="5" max="5" width="13.5" style="6" customWidth="1"/>
    <col min="6" max="6" width="12.83203125" style="7" customWidth="1"/>
    <col min="7" max="7" width="14" style="7" customWidth="1"/>
    <col min="8" max="11" width="13.83203125" style="6" customWidth="1"/>
    <col min="12" max="12" width="39.6640625" style="6" customWidth="1"/>
    <col min="13" max="16384" width="10.5" style="1"/>
  </cols>
  <sheetData>
    <row r="1" spans="1:12" s="2" customFormat="1" ht="18">
      <c r="A1" s="8" t="s">
        <v>507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112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227</v>
      </c>
      <c r="D3" s="10"/>
      <c r="E3" s="9"/>
      <c r="F3" s="9"/>
      <c r="G3" s="9" t="s">
        <v>11</v>
      </c>
      <c r="H3" s="11"/>
      <c r="I3" s="9"/>
      <c r="J3" s="11"/>
      <c r="K3" s="9"/>
      <c r="L3" s="9"/>
    </row>
    <row r="4" spans="1:12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2" s="2" customFormat="1" ht="11.25">
      <c r="A5" s="19" t="s">
        <v>18</v>
      </c>
      <c r="B5" s="20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10</v>
      </c>
      <c r="I6" s="17" t="s">
        <v>17</v>
      </c>
      <c r="J6" s="17" t="s">
        <v>28</v>
      </c>
      <c r="K6" s="17" t="s">
        <v>29</v>
      </c>
      <c r="L6" s="17" t="s">
        <v>87</v>
      </c>
    </row>
    <row r="7" spans="1:12" s="2" customFormat="1" ht="11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5" customFormat="1" ht="11.25">
      <c r="A9" s="23"/>
      <c r="B9" s="24"/>
      <c r="C9" s="24" t="s">
        <v>9</v>
      </c>
      <c r="D9" s="25"/>
      <c r="E9" s="26"/>
      <c r="F9" s="30"/>
      <c r="G9" s="195">
        <f>SUBTOTAL(9,G10:G79)</f>
        <v>0</v>
      </c>
      <c r="H9" s="27"/>
      <c r="I9" s="195">
        <f>SUBTOTAL(9,I10:I30)</f>
        <v>0</v>
      </c>
      <c r="J9" s="52"/>
      <c r="K9" s="52"/>
      <c r="L9" s="27"/>
    </row>
    <row r="10" spans="1:12" s="48" customFormat="1" ht="21.75" customHeight="1">
      <c r="A10" s="41"/>
      <c r="B10" s="42">
        <v>1</v>
      </c>
      <c r="C10" s="43" t="s">
        <v>20</v>
      </c>
      <c r="D10" s="44"/>
      <c r="E10" s="45"/>
      <c r="F10" s="46"/>
      <c r="G10" s="47">
        <f>SUBTOTAL(9,G11:G19)</f>
        <v>0</v>
      </c>
      <c r="H10" s="45"/>
      <c r="I10" s="47"/>
      <c r="J10" s="45"/>
      <c r="K10" s="47"/>
      <c r="L10" s="47"/>
    </row>
    <row r="11" spans="1:12" s="2" customFormat="1" ht="11.25">
      <c r="A11" s="34">
        <f>MAX(A9:A10)+1</f>
        <v>1</v>
      </c>
      <c r="B11" s="35">
        <v>132101202</v>
      </c>
      <c r="C11" s="192" t="s">
        <v>156</v>
      </c>
      <c r="D11" s="35" t="s">
        <v>21</v>
      </c>
      <c r="E11" s="37">
        <v>80.124000000000009</v>
      </c>
      <c r="F11" s="50"/>
      <c r="G11" s="38">
        <f t="shared" ref="G11:G19" si="0">ROUND(E11*F11,2)</f>
        <v>0</v>
      </c>
      <c r="H11" s="39"/>
      <c r="I11" s="49">
        <f t="shared" ref="I11:I19" si="1">ROUND(E11*H11,3)</f>
        <v>0</v>
      </c>
      <c r="J11" s="39"/>
      <c r="K11" s="40"/>
      <c r="L11" s="198"/>
    </row>
    <row r="12" spans="1:12" s="2" customFormat="1" ht="11.25">
      <c r="A12" s="34">
        <f t="shared" ref="A12:A19" si="2">MAX(A10:A11)+1</f>
        <v>2</v>
      </c>
      <c r="B12" s="35">
        <v>151101102</v>
      </c>
      <c r="C12" s="192" t="s">
        <v>158</v>
      </c>
      <c r="D12" s="35" t="s">
        <v>15</v>
      </c>
      <c r="E12" s="37">
        <v>145.68</v>
      </c>
      <c r="F12" s="50"/>
      <c r="G12" s="38">
        <f t="shared" si="0"/>
        <v>0</v>
      </c>
      <c r="H12" s="39"/>
      <c r="I12" s="49">
        <f t="shared" si="1"/>
        <v>0</v>
      </c>
      <c r="J12" s="39"/>
      <c r="K12" s="40"/>
      <c r="L12" s="198">
        <v>0</v>
      </c>
    </row>
    <row r="13" spans="1:12" s="2" customFormat="1" ht="11.25">
      <c r="A13" s="34">
        <f t="shared" si="2"/>
        <v>3</v>
      </c>
      <c r="B13" s="35">
        <v>151101112</v>
      </c>
      <c r="C13" s="192" t="s">
        <v>159</v>
      </c>
      <c r="D13" s="35" t="s">
        <v>15</v>
      </c>
      <c r="E13" s="37">
        <v>145.68</v>
      </c>
      <c r="F13" s="50"/>
      <c r="G13" s="38">
        <f t="shared" si="0"/>
        <v>0</v>
      </c>
      <c r="H13" s="39"/>
      <c r="I13" s="49">
        <f t="shared" si="1"/>
        <v>0</v>
      </c>
      <c r="J13" s="39"/>
      <c r="K13" s="40"/>
      <c r="L13" s="198" t="s">
        <v>181</v>
      </c>
    </row>
    <row r="14" spans="1:12" s="2" customFormat="1" ht="22.5">
      <c r="A14" s="34">
        <f t="shared" si="2"/>
        <v>4</v>
      </c>
      <c r="B14" s="35">
        <v>162701105</v>
      </c>
      <c r="C14" s="192" t="s">
        <v>160</v>
      </c>
      <c r="D14" s="35" t="s">
        <v>21</v>
      </c>
      <c r="E14" s="37">
        <v>29.70000000000001</v>
      </c>
      <c r="F14" s="50"/>
      <c r="G14" s="38">
        <f t="shared" si="0"/>
        <v>0</v>
      </c>
      <c r="H14" s="39"/>
      <c r="I14" s="49">
        <f t="shared" si="1"/>
        <v>0</v>
      </c>
      <c r="J14" s="39"/>
      <c r="K14" s="40"/>
      <c r="L14" s="198">
        <v>0</v>
      </c>
    </row>
    <row r="15" spans="1:12" s="2" customFormat="1" ht="22.5">
      <c r="A15" s="34">
        <f t="shared" si="2"/>
        <v>5</v>
      </c>
      <c r="B15" s="35">
        <v>162701109</v>
      </c>
      <c r="C15" s="192" t="s">
        <v>161</v>
      </c>
      <c r="D15" s="35" t="s">
        <v>21</v>
      </c>
      <c r="E15" s="37">
        <f>E14*5</f>
        <v>148.50000000000006</v>
      </c>
      <c r="F15" s="50"/>
      <c r="G15" s="38">
        <f t="shared" si="0"/>
        <v>0</v>
      </c>
      <c r="H15" s="39"/>
      <c r="I15" s="49">
        <f t="shared" si="1"/>
        <v>0</v>
      </c>
      <c r="J15" s="39"/>
      <c r="K15" s="40"/>
      <c r="L15" s="198" t="s">
        <v>186</v>
      </c>
    </row>
    <row r="16" spans="1:12" s="2" customFormat="1" ht="11.25">
      <c r="A16" s="34">
        <f t="shared" si="2"/>
        <v>6</v>
      </c>
      <c r="B16" s="51">
        <v>171201211</v>
      </c>
      <c r="C16" s="192" t="s">
        <v>24</v>
      </c>
      <c r="D16" s="35" t="s">
        <v>14</v>
      </c>
      <c r="E16" s="37">
        <v>53.460000000000022</v>
      </c>
      <c r="F16" s="50"/>
      <c r="G16" s="38">
        <f t="shared" si="0"/>
        <v>0</v>
      </c>
      <c r="H16" s="39"/>
      <c r="I16" s="49">
        <f t="shared" si="1"/>
        <v>0</v>
      </c>
      <c r="J16" s="39"/>
      <c r="K16" s="40"/>
      <c r="L16" s="198" t="s">
        <v>182</v>
      </c>
    </row>
    <row r="17" spans="1:12" s="2" customFormat="1" ht="22.5">
      <c r="A17" s="34">
        <f t="shared" si="2"/>
        <v>7</v>
      </c>
      <c r="B17" s="35">
        <v>174101101</v>
      </c>
      <c r="C17" s="192" t="s">
        <v>37</v>
      </c>
      <c r="D17" s="35" t="s">
        <v>21</v>
      </c>
      <c r="E17" s="37">
        <v>50.423999999999999</v>
      </c>
      <c r="F17" s="50"/>
      <c r="G17" s="38">
        <f t="shared" si="0"/>
        <v>0</v>
      </c>
      <c r="H17" s="39"/>
      <c r="I17" s="49">
        <f t="shared" si="1"/>
        <v>0</v>
      </c>
      <c r="J17" s="39"/>
      <c r="K17" s="40"/>
      <c r="L17" s="198">
        <v>0</v>
      </c>
    </row>
    <row r="18" spans="1:12" s="2" customFormat="1" ht="22.5">
      <c r="A18" s="34">
        <f t="shared" si="2"/>
        <v>8</v>
      </c>
      <c r="B18" s="35">
        <v>175101101</v>
      </c>
      <c r="C18" s="192" t="s">
        <v>162</v>
      </c>
      <c r="D18" s="35" t="s">
        <v>21</v>
      </c>
      <c r="E18" s="37">
        <v>7.3260000000000005</v>
      </c>
      <c r="F18" s="50"/>
      <c r="G18" s="38">
        <f t="shared" si="0"/>
        <v>0</v>
      </c>
      <c r="H18" s="39"/>
      <c r="I18" s="49">
        <f t="shared" si="1"/>
        <v>0</v>
      </c>
      <c r="J18" s="39"/>
      <c r="K18" s="40"/>
      <c r="L18" s="198" t="s">
        <v>183</v>
      </c>
    </row>
    <row r="19" spans="1:12" s="2" customFormat="1" ht="11.25">
      <c r="A19" s="34">
        <f t="shared" si="2"/>
        <v>9</v>
      </c>
      <c r="B19" s="35">
        <v>58337303</v>
      </c>
      <c r="C19" s="192" t="s">
        <v>163</v>
      </c>
      <c r="D19" s="35" t="s">
        <v>14</v>
      </c>
      <c r="E19" s="37">
        <v>13.186800000000002</v>
      </c>
      <c r="F19" s="50"/>
      <c r="G19" s="38">
        <f t="shared" si="0"/>
        <v>0</v>
      </c>
      <c r="H19" s="39"/>
      <c r="I19" s="49">
        <f t="shared" si="1"/>
        <v>0</v>
      </c>
      <c r="J19" s="39"/>
      <c r="K19" s="40"/>
      <c r="L19" s="198"/>
    </row>
    <row r="20" spans="1:12" s="48" customFormat="1" ht="21.75" customHeight="1">
      <c r="A20" s="41"/>
      <c r="B20" s="42">
        <v>8</v>
      </c>
      <c r="C20" s="43" t="s">
        <v>91</v>
      </c>
      <c r="D20" s="44"/>
      <c r="E20" s="45"/>
      <c r="F20" s="46"/>
      <c r="G20" s="47">
        <f>SUBTOTAL(9,G21:G33)</f>
        <v>0</v>
      </c>
      <c r="H20" s="45"/>
      <c r="I20" s="47"/>
      <c r="J20" s="45"/>
      <c r="K20" s="47"/>
      <c r="L20" s="200"/>
    </row>
    <row r="21" spans="1:12" s="2" customFormat="1" ht="22.5">
      <c r="A21" s="34">
        <f t="shared" ref="A21:A33" si="3">MAX(A19:A20)+1</f>
        <v>10</v>
      </c>
      <c r="B21" s="35">
        <v>871211121</v>
      </c>
      <c r="C21" s="192" t="s">
        <v>189</v>
      </c>
      <c r="D21" s="35" t="s">
        <v>16</v>
      </c>
      <c r="E21" s="37">
        <v>24</v>
      </c>
      <c r="F21" s="50"/>
      <c r="G21" s="38">
        <f t="shared" ref="G21:G33" si="4">ROUND(E21*F21,2)</f>
        <v>0</v>
      </c>
      <c r="H21" s="39"/>
      <c r="I21" s="49">
        <f t="shared" ref="I21:I33" si="5">ROUND(E21*H21,3)</f>
        <v>0</v>
      </c>
      <c r="J21" s="39"/>
      <c r="K21" s="40"/>
      <c r="L21" s="198" t="s">
        <v>185</v>
      </c>
    </row>
    <row r="22" spans="1:12" s="2" customFormat="1" ht="11.25">
      <c r="A22" s="34">
        <f t="shared" si="3"/>
        <v>11</v>
      </c>
      <c r="B22" s="35" t="s">
        <v>213</v>
      </c>
      <c r="C22" s="192" t="s">
        <v>211</v>
      </c>
      <c r="D22" s="35" t="s">
        <v>16</v>
      </c>
      <c r="E22" s="37">
        <v>24.36</v>
      </c>
      <c r="F22" s="50"/>
      <c r="G22" s="38">
        <f t="shared" si="4"/>
        <v>0</v>
      </c>
      <c r="H22" s="39"/>
      <c r="I22" s="49">
        <f t="shared" si="5"/>
        <v>0</v>
      </c>
      <c r="J22" s="39"/>
      <c r="K22" s="40"/>
      <c r="L22" s="198"/>
    </row>
    <row r="23" spans="1:12" s="2" customFormat="1" ht="22.5">
      <c r="A23" s="34">
        <f t="shared" si="3"/>
        <v>12</v>
      </c>
      <c r="B23" s="35" t="s">
        <v>214</v>
      </c>
      <c r="C23" s="192" t="s">
        <v>218</v>
      </c>
      <c r="D23" s="35" t="s">
        <v>16</v>
      </c>
      <c r="E23" s="37">
        <v>84</v>
      </c>
      <c r="F23" s="50"/>
      <c r="G23" s="38">
        <f t="shared" si="4"/>
        <v>0</v>
      </c>
      <c r="H23" s="39"/>
      <c r="I23" s="49">
        <f t="shared" si="5"/>
        <v>0</v>
      </c>
      <c r="J23" s="39"/>
      <c r="K23" s="40"/>
      <c r="L23" s="198" t="s">
        <v>185</v>
      </c>
    </row>
    <row r="24" spans="1:12" s="2" customFormat="1" ht="11.25">
      <c r="A24" s="34">
        <f t="shared" si="3"/>
        <v>13</v>
      </c>
      <c r="B24" s="35" t="s">
        <v>216</v>
      </c>
      <c r="C24" s="192" t="s">
        <v>225</v>
      </c>
      <c r="D24" s="35" t="s">
        <v>16</v>
      </c>
      <c r="E24" s="37">
        <v>85.259999999999991</v>
      </c>
      <c r="F24" s="50"/>
      <c r="G24" s="38">
        <f t="shared" si="4"/>
        <v>0</v>
      </c>
      <c r="H24" s="39"/>
      <c r="I24" s="49">
        <f t="shared" si="5"/>
        <v>0</v>
      </c>
      <c r="J24" s="39"/>
      <c r="K24" s="40"/>
      <c r="L24" s="198"/>
    </row>
    <row r="25" spans="1:12" s="2" customFormat="1" ht="22.5">
      <c r="A25" s="34">
        <f t="shared" si="3"/>
        <v>14</v>
      </c>
      <c r="B25" s="35" t="s">
        <v>215</v>
      </c>
      <c r="C25" s="192" t="s">
        <v>212</v>
      </c>
      <c r="D25" s="35" t="s">
        <v>16</v>
      </c>
      <c r="E25" s="37">
        <v>10</v>
      </c>
      <c r="F25" s="50"/>
      <c r="G25" s="38">
        <f t="shared" si="4"/>
        <v>0</v>
      </c>
      <c r="H25" s="39"/>
      <c r="I25" s="49">
        <f>ROUND(E25*H25,3)</f>
        <v>0</v>
      </c>
      <c r="J25" s="39"/>
      <c r="K25" s="40"/>
      <c r="L25" s="198" t="s">
        <v>185</v>
      </c>
    </row>
    <row r="26" spans="1:12" s="2" customFormat="1" ht="11.25">
      <c r="A26" s="34">
        <f t="shared" si="3"/>
        <v>15</v>
      </c>
      <c r="B26" s="35" t="s">
        <v>217</v>
      </c>
      <c r="C26" s="192" t="s">
        <v>225</v>
      </c>
      <c r="D26" s="35" t="s">
        <v>16</v>
      </c>
      <c r="E26" s="37">
        <v>10.15</v>
      </c>
      <c r="F26" s="50"/>
      <c r="G26" s="38">
        <f t="shared" si="4"/>
        <v>0</v>
      </c>
      <c r="H26" s="39"/>
      <c r="I26" s="49">
        <f>ROUND(E26*H26,3)</f>
        <v>0</v>
      </c>
      <c r="J26" s="39"/>
      <c r="K26" s="40"/>
      <c r="L26" s="198"/>
    </row>
    <row r="27" spans="1:12" s="2" customFormat="1" ht="11.25">
      <c r="A27" s="34">
        <f t="shared" si="3"/>
        <v>16</v>
      </c>
      <c r="B27" s="35">
        <v>891249111</v>
      </c>
      <c r="C27" s="192" t="s">
        <v>219</v>
      </c>
      <c r="D27" s="35" t="s">
        <v>27</v>
      </c>
      <c r="E27" s="37">
        <v>1</v>
      </c>
      <c r="F27" s="50"/>
      <c r="G27" s="38">
        <f t="shared" si="4"/>
        <v>0</v>
      </c>
      <c r="H27" s="39"/>
      <c r="I27" s="49">
        <f t="shared" si="5"/>
        <v>0</v>
      </c>
      <c r="J27" s="39"/>
      <c r="K27" s="40"/>
      <c r="L27" s="198" t="s">
        <v>185</v>
      </c>
    </row>
    <row r="28" spans="1:12" s="2" customFormat="1" ht="11.25">
      <c r="A28" s="34">
        <f t="shared" si="3"/>
        <v>17</v>
      </c>
      <c r="B28" s="35" t="s">
        <v>221</v>
      </c>
      <c r="C28" s="192" t="s">
        <v>220</v>
      </c>
      <c r="D28" s="35" t="s">
        <v>27</v>
      </c>
      <c r="E28" s="37">
        <v>1</v>
      </c>
      <c r="F28" s="50"/>
      <c r="G28" s="38">
        <f t="shared" si="4"/>
        <v>0</v>
      </c>
      <c r="H28" s="39"/>
      <c r="I28" s="49">
        <f t="shared" si="5"/>
        <v>0</v>
      </c>
      <c r="J28" s="39"/>
      <c r="K28" s="40"/>
      <c r="L28" s="198"/>
    </row>
    <row r="29" spans="1:12" s="2" customFormat="1" ht="11.25">
      <c r="A29" s="34">
        <f t="shared" si="3"/>
        <v>18</v>
      </c>
      <c r="B29" s="35" t="s">
        <v>98</v>
      </c>
      <c r="C29" s="192" t="s">
        <v>222</v>
      </c>
      <c r="D29" s="35" t="s">
        <v>27</v>
      </c>
      <c r="E29" s="37">
        <v>5</v>
      </c>
      <c r="F29" s="50"/>
      <c r="G29" s="38">
        <f t="shared" si="4"/>
        <v>0</v>
      </c>
      <c r="H29" s="39"/>
      <c r="I29" s="49">
        <f t="shared" si="5"/>
        <v>0</v>
      </c>
      <c r="J29" s="39"/>
      <c r="K29" s="40"/>
      <c r="L29" s="198" t="s">
        <v>185</v>
      </c>
    </row>
    <row r="30" spans="1:12" s="2" customFormat="1" ht="22.5">
      <c r="A30" s="34">
        <f t="shared" si="3"/>
        <v>19</v>
      </c>
      <c r="B30" s="35" t="s">
        <v>99</v>
      </c>
      <c r="C30" s="192" t="s">
        <v>223</v>
      </c>
      <c r="D30" s="35" t="s">
        <v>16</v>
      </c>
      <c r="E30" s="37">
        <v>5</v>
      </c>
      <c r="F30" s="50"/>
      <c r="G30" s="38">
        <f t="shared" si="4"/>
        <v>0</v>
      </c>
      <c r="H30" s="39"/>
      <c r="I30" s="49">
        <f t="shared" si="5"/>
        <v>0</v>
      </c>
      <c r="J30" s="39"/>
      <c r="K30" s="40"/>
      <c r="L30" s="198" t="s">
        <v>185</v>
      </c>
    </row>
    <row r="31" spans="1:12" s="2" customFormat="1" ht="11.25">
      <c r="A31" s="34">
        <f t="shared" si="3"/>
        <v>20</v>
      </c>
      <c r="B31" s="35" t="s">
        <v>93</v>
      </c>
      <c r="C31" s="192" t="s">
        <v>224</v>
      </c>
      <c r="D31" s="35" t="s">
        <v>16</v>
      </c>
      <c r="E31" s="37">
        <v>119.76999999999998</v>
      </c>
      <c r="F31" s="50"/>
      <c r="G31" s="38">
        <f t="shared" si="4"/>
        <v>0</v>
      </c>
      <c r="H31" s="39"/>
      <c r="I31" s="49">
        <f t="shared" si="5"/>
        <v>0</v>
      </c>
      <c r="J31" s="39"/>
      <c r="K31" s="40"/>
      <c r="L31" s="198" t="s">
        <v>185</v>
      </c>
    </row>
    <row r="32" spans="1:12" s="2" customFormat="1" ht="11.25">
      <c r="A32" s="34">
        <f t="shared" si="3"/>
        <v>21</v>
      </c>
      <c r="B32" s="35" t="s">
        <v>94</v>
      </c>
      <c r="C32" s="192" t="s">
        <v>205</v>
      </c>
      <c r="D32" s="35" t="s">
        <v>16</v>
      </c>
      <c r="E32" s="37">
        <v>18</v>
      </c>
      <c r="F32" s="50"/>
      <c r="G32" s="38">
        <f t="shared" si="4"/>
        <v>0</v>
      </c>
      <c r="H32" s="39"/>
      <c r="I32" s="49">
        <f t="shared" si="5"/>
        <v>0</v>
      </c>
      <c r="J32" s="39"/>
      <c r="K32" s="40"/>
      <c r="L32" s="198" t="s">
        <v>185</v>
      </c>
    </row>
    <row r="33" spans="1:12" s="2" customFormat="1" ht="11.25">
      <c r="A33" s="34">
        <f t="shared" si="3"/>
        <v>22</v>
      </c>
      <c r="B33" s="35" t="s">
        <v>95</v>
      </c>
      <c r="C33" s="192" t="s">
        <v>174</v>
      </c>
      <c r="D33" s="35" t="s">
        <v>16</v>
      </c>
      <c r="E33" s="37">
        <v>18</v>
      </c>
      <c r="F33" s="50"/>
      <c r="G33" s="38">
        <f t="shared" si="4"/>
        <v>0</v>
      </c>
      <c r="H33" s="39"/>
      <c r="I33" s="49">
        <f t="shared" si="5"/>
        <v>0</v>
      </c>
      <c r="J33" s="39"/>
      <c r="K33" s="40"/>
      <c r="L33" s="198" t="s">
        <v>185</v>
      </c>
    </row>
    <row r="34" spans="1:12" s="48" customFormat="1" ht="21.75" customHeight="1">
      <c r="A34" s="41"/>
      <c r="B34" s="42" t="s">
        <v>152</v>
      </c>
      <c r="C34" s="43" t="s">
        <v>153</v>
      </c>
      <c r="D34" s="44"/>
      <c r="E34" s="45"/>
      <c r="F34" s="46"/>
      <c r="G34" s="47">
        <f>SUBTOTAL(9,G35:G47)</f>
        <v>0</v>
      </c>
      <c r="H34" s="45"/>
      <c r="I34" s="47"/>
      <c r="J34" s="45"/>
      <c r="K34" s="47"/>
      <c r="L34" s="200"/>
    </row>
    <row r="35" spans="1:12" s="2" customFormat="1" ht="22.5">
      <c r="A35" s="34">
        <f>MAX(A33:A34)+1</f>
        <v>23</v>
      </c>
      <c r="B35" s="35" t="s">
        <v>226</v>
      </c>
      <c r="C35" s="192" t="s">
        <v>349</v>
      </c>
      <c r="D35" s="35" t="s">
        <v>15</v>
      </c>
      <c r="E35" s="37">
        <v>40</v>
      </c>
      <c r="F35" s="50"/>
      <c r="G35" s="38">
        <f>ROUND(E35*F35,2)</f>
        <v>0</v>
      </c>
      <c r="H35" s="39"/>
      <c r="I35" s="49">
        <f>ROUND(E35*H35,3)</f>
        <v>0</v>
      </c>
      <c r="J35" s="39"/>
      <c r="K35" s="40"/>
      <c r="L35" s="198" t="s">
        <v>185</v>
      </c>
    </row>
    <row r="36" spans="1:12" s="57" customFormat="1" ht="21" customHeight="1">
      <c r="A36" s="53"/>
      <c r="B36" s="54"/>
      <c r="C36" s="54"/>
      <c r="D36" s="55"/>
      <c r="E36" s="53"/>
      <c r="F36" s="53"/>
      <c r="G36" s="56"/>
      <c r="I36" s="58"/>
      <c r="J36" s="56"/>
      <c r="K36" s="58"/>
      <c r="L36" s="56"/>
    </row>
    <row r="37" spans="1:12" s="66" customFormat="1" ht="12">
      <c r="A37" s="59"/>
      <c r="B37" s="60"/>
      <c r="C37" s="61" t="s">
        <v>30</v>
      </c>
      <c r="D37" s="62"/>
      <c r="E37" s="63"/>
      <c r="F37" s="64"/>
      <c r="G37" s="64"/>
      <c r="H37" s="65"/>
    </row>
    <row r="38" spans="1:12" s="66" customFormat="1" ht="12">
      <c r="A38" s="59"/>
      <c r="B38" s="60"/>
      <c r="C38" s="61" t="s">
        <v>31</v>
      </c>
      <c r="D38" s="62"/>
      <c r="E38" s="63"/>
      <c r="F38" s="64"/>
      <c r="G38" s="64"/>
      <c r="H38" s="65"/>
    </row>
    <row r="39" spans="1:12" s="66" customFormat="1" ht="12">
      <c r="A39" s="59"/>
      <c r="B39" s="60"/>
      <c r="C39" s="61" t="s">
        <v>80</v>
      </c>
      <c r="D39" s="62"/>
      <c r="E39" s="63"/>
      <c r="F39" s="64"/>
      <c r="G39" s="64"/>
      <c r="H39" s="65"/>
    </row>
    <row r="40" spans="1:12" s="66" customFormat="1" ht="12">
      <c r="A40" s="59"/>
      <c r="B40" s="60"/>
      <c r="C40" s="61" t="s">
        <v>32</v>
      </c>
      <c r="D40" s="62"/>
      <c r="E40" s="63"/>
      <c r="F40" s="64"/>
      <c r="G40" s="64"/>
      <c r="H40" s="65"/>
    </row>
    <row r="41" spans="1:12" s="67" customFormat="1" ht="13.5" thickBot="1">
      <c r="G41" s="68"/>
      <c r="I41" s="69"/>
      <c r="J41" s="69"/>
      <c r="K41" s="69"/>
      <c r="L41" s="69"/>
    </row>
    <row r="42" spans="1:12" s="71" customFormat="1" ht="29.25" customHeight="1" thickBot="1">
      <c r="A42" s="253" t="s">
        <v>33</v>
      </c>
      <c r="B42" s="254"/>
      <c r="C42" s="254"/>
      <c r="D42" s="254"/>
      <c r="E42" s="254"/>
      <c r="F42" s="254"/>
      <c r="G42" s="254"/>
      <c r="H42" s="255"/>
      <c r="I42" s="70"/>
      <c r="J42" s="70"/>
      <c r="K42" s="70"/>
      <c r="L42" s="70"/>
    </row>
  </sheetData>
  <mergeCells count="1">
    <mergeCell ref="A42:H42"/>
  </mergeCells>
  <conditionalFormatting sqref="F11:G13 G21:G35 F21:F33 F35 G19 F15:G18 G14">
    <cfRule type="cellIs" dxfId="136" priority="4" stopIfTrue="1" operator="equal">
      <formula>0</formula>
    </cfRule>
  </conditionalFormatting>
  <conditionalFormatting sqref="F19">
    <cfRule type="cellIs" dxfId="135" priority="3" stopIfTrue="1" operator="equal">
      <formula>0</formula>
    </cfRule>
  </conditionalFormatting>
  <conditionalFormatting sqref="F19">
    <cfRule type="cellIs" dxfId="134" priority="2" stopIfTrue="1" operator="equal">
      <formula>0</formula>
    </cfRule>
  </conditionalFormatting>
  <conditionalFormatting sqref="F14">
    <cfRule type="cellIs" dxfId="133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57" fitToHeight="0" orientation="portrait" blackAndWhite="1" horizontalDpi="300" r:id="rId1"/>
  <headerFooter alignWithMargins="0">
    <oddFooter>&amp;RStrana &amp;P (&amp;N)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0"/>
  <sheetViews>
    <sheetView showGridLines="0" showZeros="0" view="pageBreakPreview" zoomScaleNormal="100" zoomScaleSheetLayoutView="100" workbookViewId="0">
      <selection activeCell="F11" sqref="F11:F113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5.1640625" style="5" customWidth="1"/>
    <col min="5" max="5" width="13.5" style="6" customWidth="1"/>
    <col min="6" max="6" width="12.83203125" style="7" customWidth="1"/>
    <col min="7" max="7" width="14" style="7" customWidth="1"/>
    <col min="8" max="11" width="13.83203125" style="6" hidden="1" customWidth="1"/>
    <col min="12" max="12" width="15.1640625" style="6" customWidth="1"/>
    <col min="13" max="16384" width="10.5" style="1"/>
  </cols>
  <sheetData>
    <row r="1" spans="1:12" s="2" customFormat="1" ht="18">
      <c r="A1" s="8" t="s">
        <v>507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112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307</v>
      </c>
      <c r="D3" s="10"/>
      <c r="E3" s="9" t="s">
        <v>11</v>
      </c>
      <c r="F3" s="11"/>
      <c r="G3" s="9"/>
      <c r="H3" s="11"/>
      <c r="I3" s="9"/>
      <c r="J3" s="11"/>
      <c r="K3" s="9"/>
      <c r="L3" s="9"/>
    </row>
    <row r="4" spans="1:12" s="2" customFormat="1" ht="11.25">
      <c r="A4" s="9" t="s">
        <v>0</v>
      </c>
      <c r="B4" s="9"/>
      <c r="C4" s="11"/>
      <c r="D4" s="10"/>
      <c r="E4" s="9" t="s">
        <v>1</v>
      </c>
      <c r="F4" s="11"/>
      <c r="G4" s="9"/>
      <c r="H4" s="11"/>
      <c r="I4" s="9"/>
      <c r="J4" s="11">
        <v>0</v>
      </c>
      <c r="K4" s="9"/>
      <c r="L4" s="9"/>
    </row>
    <row r="5" spans="1:12" s="2" customFormat="1" ht="11.25">
      <c r="A5" s="19" t="s">
        <v>18</v>
      </c>
      <c r="B5" s="20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10</v>
      </c>
      <c r="I6" s="17" t="s">
        <v>17</v>
      </c>
      <c r="J6" s="17" t="s">
        <v>28</v>
      </c>
      <c r="K6" s="17" t="s">
        <v>29</v>
      </c>
      <c r="L6" s="17" t="s">
        <v>87</v>
      </c>
    </row>
    <row r="7" spans="1:12" s="2" customFormat="1" ht="11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5" customFormat="1" ht="11.25">
      <c r="A9" s="23"/>
      <c r="B9" s="24"/>
      <c r="C9" s="24" t="s">
        <v>9</v>
      </c>
      <c r="D9" s="25"/>
      <c r="E9" s="26"/>
      <c r="F9" s="30"/>
      <c r="G9" s="195">
        <f>SUBTOTAL(9,G10:G113)</f>
        <v>0</v>
      </c>
      <c r="H9" s="27"/>
      <c r="I9" s="52"/>
      <c r="J9" s="52"/>
      <c r="K9" s="52"/>
      <c r="L9" s="27"/>
    </row>
    <row r="10" spans="1:12" s="48" customFormat="1" ht="21.75" customHeight="1">
      <c r="A10" s="41"/>
      <c r="B10" s="42"/>
      <c r="C10" s="43" t="s">
        <v>231</v>
      </c>
      <c r="D10" s="44"/>
      <c r="E10" s="45"/>
      <c r="F10" s="46"/>
      <c r="G10" s="47"/>
      <c r="H10" s="45"/>
      <c r="I10" s="47"/>
      <c r="J10" s="45"/>
      <c r="K10" s="47"/>
      <c r="L10" s="47"/>
    </row>
    <row r="11" spans="1:12" s="2" customFormat="1" ht="11.25">
      <c r="A11" s="34">
        <v>1</v>
      </c>
      <c r="B11" s="35">
        <v>560055</v>
      </c>
      <c r="C11" s="192" t="s">
        <v>232</v>
      </c>
      <c r="D11" s="35" t="s">
        <v>34</v>
      </c>
      <c r="E11" s="37">
        <v>11</v>
      </c>
      <c r="F11" s="50"/>
      <c r="G11" s="38">
        <f>ROUND(E11*F11,2)</f>
        <v>0</v>
      </c>
      <c r="H11" s="39"/>
      <c r="I11" s="49"/>
      <c r="J11" s="39"/>
      <c r="K11" s="40"/>
      <c r="L11" s="198"/>
    </row>
    <row r="12" spans="1:12" s="2" customFormat="1" ht="11.25">
      <c r="A12" s="34">
        <v>2</v>
      </c>
      <c r="B12" s="35">
        <v>900080</v>
      </c>
      <c r="C12" s="192" t="s">
        <v>233</v>
      </c>
      <c r="D12" s="35" t="s">
        <v>34</v>
      </c>
      <c r="E12" s="37">
        <v>8</v>
      </c>
      <c r="F12" s="50"/>
      <c r="G12" s="38">
        <f>ROUND(E12*F12,2)</f>
        <v>0</v>
      </c>
      <c r="H12" s="39"/>
      <c r="I12" s="49"/>
      <c r="J12" s="39"/>
      <c r="K12" s="40"/>
      <c r="L12" s="198"/>
    </row>
    <row r="13" spans="1:12" s="2" customFormat="1" ht="11.25">
      <c r="A13" s="34">
        <v>3</v>
      </c>
      <c r="B13" s="35">
        <v>900076</v>
      </c>
      <c r="C13" s="192" t="s">
        <v>234</v>
      </c>
      <c r="D13" s="35" t="s">
        <v>34</v>
      </c>
      <c r="E13" s="37">
        <v>3</v>
      </c>
      <c r="F13" s="50"/>
      <c r="G13" s="38">
        <f>ROUND(E13*F13,2)</f>
        <v>0</v>
      </c>
      <c r="H13" s="39"/>
      <c r="I13" s="49"/>
      <c r="J13" s="39"/>
      <c r="K13" s="40"/>
      <c r="L13" s="198"/>
    </row>
    <row r="14" spans="1:12" s="48" customFormat="1" ht="21.75" customHeight="1">
      <c r="A14" s="41"/>
      <c r="B14" s="42"/>
      <c r="C14" s="201" t="s">
        <v>235</v>
      </c>
      <c r="D14" s="44"/>
      <c r="E14" s="45"/>
      <c r="F14" s="46"/>
      <c r="G14" s="47"/>
      <c r="H14" s="45"/>
      <c r="I14" s="47"/>
      <c r="J14" s="45"/>
      <c r="K14" s="47"/>
      <c r="L14" s="47"/>
    </row>
    <row r="15" spans="1:12" s="2" customFormat="1" ht="11.25">
      <c r="A15" s="34">
        <v>4</v>
      </c>
      <c r="B15" s="35">
        <v>900077</v>
      </c>
      <c r="C15" s="192" t="s">
        <v>236</v>
      </c>
      <c r="D15" s="35" t="s">
        <v>34</v>
      </c>
      <c r="E15" s="37">
        <v>11</v>
      </c>
      <c r="F15" s="50"/>
      <c r="G15" s="38">
        <f t="shared" ref="G15:G78" si="0">ROUND(E15*F15,2)</f>
        <v>0</v>
      </c>
      <c r="H15" s="39"/>
      <c r="I15" s="49"/>
      <c r="J15" s="39"/>
      <c r="K15" s="40"/>
      <c r="L15" s="198"/>
    </row>
    <row r="16" spans="1:12" s="2" customFormat="1" ht="11.25">
      <c r="A16" s="34">
        <v>5</v>
      </c>
      <c r="B16" s="35">
        <v>900078</v>
      </c>
      <c r="C16" s="192" t="s">
        <v>237</v>
      </c>
      <c r="D16" s="35" t="s">
        <v>34</v>
      </c>
      <c r="E16" s="37">
        <v>8</v>
      </c>
      <c r="F16" s="50"/>
      <c r="G16" s="38">
        <f t="shared" si="0"/>
        <v>0</v>
      </c>
      <c r="H16" s="39"/>
      <c r="I16" s="49"/>
      <c r="J16" s="39"/>
      <c r="K16" s="40"/>
      <c r="L16" s="198"/>
    </row>
    <row r="17" spans="1:12" s="2" customFormat="1" ht="11.25">
      <c r="A17" s="34">
        <v>6</v>
      </c>
      <c r="B17" s="35">
        <v>900079</v>
      </c>
      <c r="C17" s="192" t="s">
        <v>238</v>
      </c>
      <c r="D17" s="35" t="s">
        <v>34</v>
      </c>
      <c r="E17" s="37">
        <v>8</v>
      </c>
      <c r="F17" s="50"/>
      <c r="G17" s="38">
        <f t="shared" si="0"/>
        <v>0</v>
      </c>
      <c r="H17" s="39"/>
      <c r="I17" s="49"/>
      <c r="J17" s="39"/>
      <c r="K17" s="40"/>
      <c r="L17" s="198"/>
    </row>
    <row r="18" spans="1:12" s="2" customFormat="1" ht="11.25">
      <c r="A18" s="34">
        <v>7</v>
      </c>
      <c r="B18" s="35">
        <v>900078</v>
      </c>
      <c r="C18" s="192" t="s">
        <v>237</v>
      </c>
      <c r="D18" s="35" t="s">
        <v>34</v>
      </c>
      <c r="E18" s="37">
        <v>3</v>
      </c>
      <c r="F18" s="50"/>
      <c r="G18" s="38">
        <f t="shared" si="0"/>
        <v>0</v>
      </c>
      <c r="H18" s="39"/>
      <c r="I18" s="49"/>
      <c r="J18" s="39"/>
      <c r="K18" s="40"/>
      <c r="L18" s="198"/>
    </row>
    <row r="19" spans="1:12" s="2" customFormat="1" ht="11.25">
      <c r="A19" s="34">
        <v>8</v>
      </c>
      <c r="B19" s="35">
        <v>900079</v>
      </c>
      <c r="C19" s="192" t="s">
        <v>238</v>
      </c>
      <c r="D19" s="35" t="s">
        <v>34</v>
      </c>
      <c r="E19" s="37">
        <v>3</v>
      </c>
      <c r="F19" s="50"/>
      <c r="G19" s="38">
        <f t="shared" si="0"/>
        <v>0</v>
      </c>
      <c r="H19" s="39"/>
      <c r="I19" s="49"/>
      <c r="J19" s="39"/>
      <c r="K19" s="40"/>
      <c r="L19" s="198"/>
    </row>
    <row r="20" spans="1:12" s="2" customFormat="1" ht="11.25">
      <c r="A20" s="34">
        <v>9</v>
      </c>
      <c r="B20" s="35">
        <v>101209</v>
      </c>
      <c r="C20" s="192" t="s">
        <v>239</v>
      </c>
      <c r="D20" s="35" t="s">
        <v>16</v>
      </c>
      <c r="E20" s="37">
        <v>382</v>
      </c>
      <c r="F20" s="50"/>
      <c r="G20" s="38">
        <f t="shared" si="0"/>
        <v>0</v>
      </c>
      <c r="H20" s="39"/>
      <c r="I20" s="49"/>
      <c r="J20" s="39"/>
      <c r="K20" s="40"/>
      <c r="L20" s="198"/>
    </row>
    <row r="21" spans="1:12" s="2" customFormat="1" ht="11.25">
      <c r="A21" s="34">
        <v>10</v>
      </c>
      <c r="B21" s="35">
        <v>900060</v>
      </c>
      <c r="C21" s="192" t="s">
        <v>240</v>
      </c>
      <c r="D21" s="35" t="s">
        <v>34</v>
      </c>
      <c r="E21" s="37">
        <v>1</v>
      </c>
      <c r="F21" s="50"/>
      <c r="G21" s="38">
        <f t="shared" si="0"/>
        <v>0</v>
      </c>
      <c r="H21" s="39"/>
      <c r="I21" s="49"/>
      <c r="J21" s="39"/>
      <c r="K21" s="40"/>
      <c r="L21" s="198"/>
    </row>
    <row r="22" spans="1:12" s="2" customFormat="1" ht="11.25">
      <c r="A22" s="34">
        <v>11</v>
      </c>
      <c r="B22" s="35">
        <v>900056</v>
      </c>
      <c r="C22" s="192" t="s">
        <v>241</v>
      </c>
      <c r="D22" s="35" t="s">
        <v>34</v>
      </c>
      <c r="E22" s="37">
        <v>3</v>
      </c>
      <c r="F22" s="50"/>
      <c r="G22" s="38">
        <f t="shared" si="0"/>
        <v>0</v>
      </c>
      <c r="H22" s="39"/>
      <c r="I22" s="49"/>
      <c r="J22" s="39"/>
      <c r="K22" s="40"/>
      <c r="L22" s="198"/>
    </row>
    <row r="23" spans="1:12" s="2" customFormat="1" ht="11.25">
      <c r="A23" s="34">
        <v>12</v>
      </c>
      <c r="B23" s="35">
        <v>900054</v>
      </c>
      <c r="C23" s="192" t="s">
        <v>242</v>
      </c>
      <c r="D23" s="35" t="s">
        <v>34</v>
      </c>
      <c r="E23" s="37">
        <v>8</v>
      </c>
      <c r="F23" s="50"/>
      <c r="G23" s="38">
        <f t="shared" si="0"/>
        <v>0</v>
      </c>
      <c r="H23" s="39"/>
      <c r="I23" s="49"/>
      <c r="J23" s="39"/>
      <c r="K23" s="40"/>
      <c r="L23" s="198"/>
    </row>
    <row r="24" spans="1:12" s="2" customFormat="1" ht="11.25">
      <c r="A24" s="34">
        <v>13</v>
      </c>
      <c r="B24" s="35">
        <v>900062</v>
      </c>
      <c r="C24" s="192" t="s">
        <v>243</v>
      </c>
      <c r="D24" s="35" t="s">
        <v>34</v>
      </c>
      <c r="E24" s="37">
        <v>11</v>
      </c>
      <c r="F24" s="50"/>
      <c r="G24" s="38">
        <f t="shared" si="0"/>
        <v>0</v>
      </c>
      <c r="H24" s="39"/>
      <c r="I24" s="49"/>
      <c r="J24" s="39"/>
      <c r="K24" s="40"/>
      <c r="L24" s="198"/>
    </row>
    <row r="25" spans="1:12" s="2" customFormat="1" ht="11.25">
      <c r="A25" s="34">
        <v>14</v>
      </c>
      <c r="B25" s="35">
        <v>431152</v>
      </c>
      <c r="C25" s="192" t="s">
        <v>244</v>
      </c>
      <c r="D25" s="35" t="s">
        <v>34</v>
      </c>
      <c r="E25" s="37">
        <v>1</v>
      </c>
      <c r="F25" s="50"/>
      <c r="G25" s="38">
        <f t="shared" si="0"/>
        <v>0</v>
      </c>
      <c r="H25" s="39"/>
      <c r="I25" s="49"/>
      <c r="J25" s="39"/>
      <c r="K25" s="40"/>
      <c r="L25" s="198"/>
    </row>
    <row r="26" spans="1:12" s="2" customFormat="1" ht="11.25">
      <c r="A26" s="34">
        <v>15</v>
      </c>
      <c r="B26" s="35">
        <v>191509</v>
      </c>
      <c r="C26" s="192" t="s">
        <v>245</v>
      </c>
      <c r="D26" s="35" t="s">
        <v>34</v>
      </c>
      <c r="E26" s="37">
        <v>22</v>
      </c>
      <c r="F26" s="50"/>
      <c r="G26" s="38">
        <f t="shared" si="0"/>
        <v>0</v>
      </c>
      <c r="H26" s="39"/>
      <c r="I26" s="49"/>
      <c r="J26" s="39"/>
      <c r="K26" s="40"/>
      <c r="L26" s="198"/>
    </row>
    <row r="27" spans="1:12" s="2" customFormat="1" ht="11.25">
      <c r="A27" s="34">
        <v>16</v>
      </c>
      <c r="B27" s="35">
        <v>295011</v>
      </c>
      <c r="C27" s="192" t="s">
        <v>246</v>
      </c>
      <c r="D27" s="35" t="s">
        <v>16</v>
      </c>
      <c r="E27" s="37">
        <v>365</v>
      </c>
      <c r="F27" s="50"/>
      <c r="G27" s="38">
        <f t="shared" si="0"/>
        <v>0</v>
      </c>
      <c r="H27" s="39"/>
      <c r="I27" s="49"/>
      <c r="J27" s="39"/>
      <c r="K27" s="40"/>
      <c r="L27" s="198"/>
    </row>
    <row r="28" spans="1:12" s="2" customFormat="1" ht="11.25">
      <c r="A28" s="34">
        <v>17</v>
      </c>
      <c r="B28" s="35">
        <v>321501</v>
      </c>
      <c r="C28" s="192" t="s">
        <v>247</v>
      </c>
      <c r="D28" s="35" t="s">
        <v>16</v>
      </c>
      <c r="E28" s="37">
        <v>360</v>
      </c>
      <c r="F28" s="50"/>
      <c r="G28" s="38">
        <f t="shared" si="0"/>
        <v>0</v>
      </c>
      <c r="H28" s="39"/>
      <c r="I28" s="49"/>
      <c r="J28" s="39"/>
      <c r="K28" s="40"/>
      <c r="L28" s="198"/>
    </row>
    <row r="29" spans="1:12" s="48" customFormat="1" ht="21.75" customHeight="1">
      <c r="A29" s="41"/>
      <c r="B29" s="42"/>
      <c r="C29" s="201" t="s">
        <v>248</v>
      </c>
      <c r="D29" s="44"/>
      <c r="E29" s="45"/>
      <c r="F29" s="46"/>
      <c r="G29" s="47"/>
      <c r="H29" s="45"/>
      <c r="I29" s="47"/>
      <c r="J29" s="45"/>
      <c r="K29" s="47"/>
      <c r="L29" s="47"/>
    </row>
    <row r="30" spans="1:12" s="2" customFormat="1" ht="11.25">
      <c r="A30" s="34">
        <v>18</v>
      </c>
      <c r="B30" s="35">
        <v>46114</v>
      </c>
      <c r="C30" s="192" t="s">
        <v>249</v>
      </c>
      <c r="D30" s="35" t="s">
        <v>21</v>
      </c>
      <c r="E30" s="37">
        <v>17.78</v>
      </c>
      <c r="F30" s="50"/>
      <c r="G30" s="38">
        <f t="shared" si="0"/>
        <v>0</v>
      </c>
      <c r="H30" s="39"/>
      <c r="I30" s="49"/>
      <c r="J30" s="39"/>
      <c r="K30" s="40"/>
      <c r="L30" s="198"/>
    </row>
    <row r="31" spans="1:12" s="2" customFormat="1" ht="11.25">
      <c r="A31" s="34">
        <v>19</v>
      </c>
      <c r="B31" s="35">
        <v>46164</v>
      </c>
      <c r="C31" s="192" t="s">
        <v>250</v>
      </c>
      <c r="D31" s="35" t="s">
        <v>34</v>
      </c>
      <c r="E31" s="37">
        <v>508</v>
      </c>
      <c r="F31" s="50"/>
      <c r="G31" s="38">
        <f t="shared" si="0"/>
        <v>0</v>
      </c>
      <c r="H31" s="39"/>
      <c r="I31" s="49"/>
      <c r="J31" s="39"/>
      <c r="K31" s="40"/>
      <c r="L31" s="198"/>
    </row>
    <row r="32" spans="1:12" s="2" customFormat="1" ht="11.25">
      <c r="A32" s="34">
        <v>20</v>
      </c>
      <c r="B32" s="35">
        <v>46383</v>
      </c>
      <c r="C32" s="192" t="s">
        <v>251</v>
      </c>
      <c r="D32" s="35" t="s">
        <v>16</v>
      </c>
      <c r="E32" s="37">
        <v>254</v>
      </c>
      <c r="F32" s="50"/>
      <c r="G32" s="38">
        <f t="shared" si="0"/>
        <v>0</v>
      </c>
      <c r="H32" s="39"/>
      <c r="I32" s="49"/>
      <c r="J32" s="39"/>
      <c r="K32" s="40"/>
      <c r="L32" s="198"/>
    </row>
    <row r="33" spans="1:12" s="2" customFormat="1" ht="11.25">
      <c r="A33" s="34">
        <v>21</v>
      </c>
      <c r="B33" s="35">
        <v>46114</v>
      </c>
      <c r="C33" s="192" t="s">
        <v>249</v>
      </c>
      <c r="D33" s="35" t="s">
        <v>21</v>
      </c>
      <c r="E33" s="37">
        <v>0.84</v>
      </c>
      <c r="F33" s="50"/>
      <c r="G33" s="38">
        <f t="shared" si="0"/>
        <v>0</v>
      </c>
      <c r="H33" s="39"/>
      <c r="I33" s="49"/>
      <c r="J33" s="39"/>
      <c r="K33" s="40"/>
      <c r="L33" s="198"/>
    </row>
    <row r="34" spans="1:12" s="2" customFormat="1" ht="11.25">
      <c r="A34" s="34">
        <v>22</v>
      </c>
      <c r="B34" s="35">
        <v>46164</v>
      </c>
      <c r="C34" s="192" t="s">
        <v>250</v>
      </c>
      <c r="D34" s="35" t="s">
        <v>34</v>
      </c>
      <c r="E34" s="37">
        <v>24</v>
      </c>
      <c r="F34" s="50"/>
      <c r="G34" s="38">
        <f t="shared" si="0"/>
        <v>0</v>
      </c>
      <c r="H34" s="39"/>
      <c r="I34" s="49"/>
      <c r="J34" s="39"/>
      <c r="K34" s="40"/>
      <c r="L34" s="198"/>
    </row>
    <row r="35" spans="1:12" s="2" customFormat="1" ht="11.25">
      <c r="A35" s="34">
        <v>23</v>
      </c>
      <c r="B35" s="35">
        <v>46133</v>
      </c>
      <c r="C35" s="192" t="s">
        <v>252</v>
      </c>
      <c r="D35" s="35" t="s">
        <v>21</v>
      </c>
      <c r="E35" s="37">
        <v>4.21</v>
      </c>
      <c r="F35" s="50"/>
      <c r="G35" s="38">
        <f t="shared" si="0"/>
        <v>0</v>
      </c>
      <c r="H35" s="39"/>
      <c r="I35" s="49"/>
      <c r="J35" s="39"/>
      <c r="K35" s="40"/>
      <c r="L35" s="198"/>
    </row>
    <row r="36" spans="1:12" s="2" customFormat="1" ht="11.25">
      <c r="A36" s="34">
        <v>24</v>
      </c>
      <c r="B36" s="35">
        <v>46515</v>
      </c>
      <c r="C36" s="192" t="s">
        <v>253</v>
      </c>
      <c r="D36" s="35" t="s">
        <v>16</v>
      </c>
      <c r="E36" s="37">
        <v>78</v>
      </c>
      <c r="F36" s="50"/>
      <c r="G36" s="38">
        <f t="shared" si="0"/>
        <v>0</v>
      </c>
      <c r="H36" s="39"/>
      <c r="I36" s="49"/>
      <c r="J36" s="39"/>
      <c r="K36" s="40"/>
      <c r="L36" s="198"/>
    </row>
    <row r="37" spans="1:12" s="2" customFormat="1" ht="11.25">
      <c r="A37" s="34">
        <v>25</v>
      </c>
      <c r="B37" s="35">
        <v>46525</v>
      </c>
      <c r="C37" s="192" t="s">
        <v>254</v>
      </c>
      <c r="D37" s="35" t="s">
        <v>34</v>
      </c>
      <c r="E37" s="37">
        <v>13</v>
      </c>
      <c r="F37" s="50"/>
      <c r="G37" s="38">
        <f t="shared" si="0"/>
        <v>0</v>
      </c>
      <c r="H37" s="39"/>
      <c r="I37" s="49"/>
      <c r="J37" s="39"/>
      <c r="K37" s="40"/>
      <c r="L37" s="198"/>
    </row>
    <row r="38" spans="1:12" s="2" customFormat="1" ht="11.25">
      <c r="A38" s="34">
        <v>26</v>
      </c>
      <c r="B38" s="35">
        <v>46114</v>
      </c>
      <c r="C38" s="192" t="s">
        <v>249</v>
      </c>
      <c r="D38" s="35" t="s">
        <v>21</v>
      </c>
      <c r="E38" s="37">
        <v>2.17</v>
      </c>
      <c r="F38" s="50"/>
      <c r="G38" s="38">
        <f t="shared" si="0"/>
        <v>0</v>
      </c>
      <c r="H38" s="39"/>
      <c r="I38" s="49"/>
      <c r="J38" s="39"/>
      <c r="K38" s="40"/>
      <c r="L38" s="198"/>
    </row>
    <row r="39" spans="1:12" s="2" customFormat="1" ht="11.25">
      <c r="A39" s="34">
        <v>27</v>
      </c>
      <c r="B39" s="35">
        <v>46515</v>
      </c>
      <c r="C39" s="192" t="s">
        <v>253</v>
      </c>
      <c r="D39" s="35" t="s">
        <v>16</v>
      </c>
      <c r="E39" s="37">
        <v>62</v>
      </c>
      <c r="F39" s="50"/>
      <c r="G39" s="38">
        <f t="shared" si="0"/>
        <v>0</v>
      </c>
      <c r="H39" s="39"/>
      <c r="I39" s="49"/>
      <c r="J39" s="39"/>
      <c r="K39" s="40"/>
      <c r="L39" s="198"/>
    </row>
    <row r="40" spans="1:12" s="2" customFormat="1" ht="11.25">
      <c r="A40" s="34">
        <v>28</v>
      </c>
      <c r="B40" s="35">
        <v>46525</v>
      </c>
      <c r="C40" s="192" t="s">
        <v>254</v>
      </c>
      <c r="D40" s="35" t="s">
        <v>34</v>
      </c>
      <c r="E40" s="37">
        <v>10</v>
      </c>
      <c r="F40" s="50"/>
      <c r="G40" s="38">
        <f t="shared" si="0"/>
        <v>0</v>
      </c>
      <c r="H40" s="39"/>
      <c r="I40" s="49"/>
      <c r="J40" s="39"/>
      <c r="K40" s="40"/>
      <c r="L40" s="198"/>
    </row>
    <row r="41" spans="1:12" s="2" customFormat="1" ht="11.25">
      <c r="A41" s="34">
        <v>29</v>
      </c>
      <c r="B41" s="35">
        <v>46133</v>
      </c>
      <c r="C41" s="192" t="s">
        <v>252</v>
      </c>
      <c r="D41" s="35" t="s">
        <v>21</v>
      </c>
      <c r="E41" s="37">
        <v>0.99</v>
      </c>
      <c r="F41" s="50"/>
      <c r="G41" s="38">
        <f t="shared" si="0"/>
        <v>0</v>
      </c>
      <c r="H41" s="39"/>
      <c r="I41" s="49"/>
      <c r="J41" s="39"/>
      <c r="K41" s="40"/>
      <c r="L41" s="198"/>
    </row>
    <row r="42" spans="1:12" s="2" customFormat="1" ht="11.25">
      <c r="A42" s="34">
        <v>30</v>
      </c>
      <c r="B42" s="35">
        <v>46515</v>
      </c>
      <c r="C42" s="192" t="s">
        <v>253</v>
      </c>
      <c r="D42" s="35" t="s">
        <v>16</v>
      </c>
      <c r="E42" s="37">
        <v>21</v>
      </c>
      <c r="F42" s="50"/>
      <c r="G42" s="38">
        <f t="shared" si="0"/>
        <v>0</v>
      </c>
      <c r="H42" s="39"/>
      <c r="I42" s="49"/>
      <c r="J42" s="39"/>
      <c r="K42" s="40"/>
      <c r="L42" s="198"/>
    </row>
    <row r="43" spans="1:12" s="2" customFormat="1" ht="11.25">
      <c r="A43" s="34">
        <v>31</v>
      </c>
      <c r="B43" s="35">
        <v>46525</v>
      </c>
      <c r="C43" s="192" t="s">
        <v>254</v>
      </c>
      <c r="D43" s="35" t="s">
        <v>34</v>
      </c>
      <c r="E43" s="37">
        <v>4</v>
      </c>
      <c r="F43" s="50"/>
      <c r="G43" s="38">
        <f t="shared" si="0"/>
        <v>0</v>
      </c>
      <c r="H43" s="39"/>
      <c r="I43" s="49"/>
      <c r="J43" s="39"/>
      <c r="K43" s="40"/>
      <c r="L43" s="198"/>
    </row>
    <row r="44" spans="1:12" s="2" customFormat="1" ht="11.25">
      <c r="A44" s="34">
        <v>32</v>
      </c>
      <c r="B44" s="35">
        <v>46134</v>
      </c>
      <c r="C44" s="192" t="s">
        <v>255</v>
      </c>
      <c r="D44" s="35" t="s">
        <v>21</v>
      </c>
      <c r="E44" s="37">
        <v>2.31</v>
      </c>
      <c r="F44" s="50"/>
      <c r="G44" s="38">
        <f t="shared" si="0"/>
        <v>0</v>
      </c>
      <c r="H44" s="39"/>
      <c r="I44" s="49"/>
      <c r="J44" s="39"/>
      <c r="K44" s="40"/>
      <c r="L44" s="198"/>
    </row>
    <row r="45" spans="1:12" s="2" customFormat="1" ht="11.25">
      <c r="A45" s="34">
        <v>33</v>
      </c>
      <c r="B45" s="35">
        <v>46452</v>
      </c>
      <c r="C45" s="192" t="s">
        <v>256</v>
      </c>
      <c r="D45" s="35" t="s">
        <v>34</v>
      </c>
      <c r="E45" s="37">
        <v>11</v>
      </c>
      <c r="F45" s="50"/>
      <c r="G45" s="38">
        <f t="shared" si="0"/>
        <v>0</v>
      </c>
      <c r="H45" s="39"/>
      <c r="I45" s="49"/>
      <c r="J45" s="39"/>
      <c r="K45" s="40"/>
      <c r="L45" s="198"/>
    </row>
    <row r="46" spans="1:12" s="48" customFormat="1" ht="21.75" customHeight="1">
      <c r="A46" s="41"/>
      <c r="B46" s="42"/>
      <c r="C46" s="201" t="s">
        <v>257</v>
      </c>
      <c r="D46" s="44"/>
      <c r="E46" s="45"/>
      <c r="F46" s="46"/>
      <c r="G46" s="47"/>
      <c r="H46" s="45"/>
      <c r="I46" s="47"/>
      <c r="J46" s="45"/>
      <c r="K46" s="47"/>
      <c r="L46" s="47"/>
    </row>
    <row r="47" spans="1:12" s="2" customFormat="1" ht="11.25">
      <c r="A47" s="34">
        <v>34</v>
      </c>
      <c r="B47" s="35">
        <v>210204002</v>
      </c>
      <c r="C47" s="192" t="s">
        <v>258</v>
      </c>
      <c r="D47" s="35" t="s">
        <v>34</v>
      </c>
      <c r="E47" s="37">
        <v>11</v>
      </c>
      <c r="F47" s="50"/>
      <c r="G47" s="38">
        <f t="shared" si="0"/>
        <v>0</v>
      </c>
      <c r="H47" s="39"/>
      <c r="I47" s="49"/>
      <c r="J47" s="39"/>
      <c r="K47" s="40"/>
      <c r="L47" s="198"/>
    </row>
    <row r="48" spans="1:12" s="2" customFormat="1" ht="11.25">
      <c r="A48" s="34">
        <v>35</v>
      </c>
      <c r="B48" s="35">
        <v>210202104</v>
      </c>
      <c r="C48" s="192" t="s">
        <v>259</v>
      </c>
      <c r="D48" s="35" t="s">
        <v>34</v>
      </c>
      <c r="E48" s="37">
        <v>8</v>
      </c>
      <c r="F48" s="50"/>
      <c r="G48" s="38">
        <f t="shared" si="0"/>
        <v>0</v>
      </c>
      <c r="H48" s="39"/>
      <c r="I48" s="49"/>
      <c r="J48" s="39"/>
      <c r="K48" s="40"/>
      <c r="L48" s="198"/>
    </row>
    <row r="49" spans="1:12" s="2" customFormat="1" ht="11.25">
      <c r="A49" s="34">
        <v>36</v>
      </c>
      <c r="B49" s="35">
        <v>210202104</v>
      </c>
      <c r="C49" s="192" t="s">
        <v>259</v>
      </c>
      <c r="D49" s="35" t="s">
        <v>34</v>
      </c>
      <c r="E49" s="37">
        <v>3</v>
      </c>
      <c r="F49" s="50"/>
      <c r="G49" s="38">
        <f t="shared" si="0"/>
        <v>0</v>
      </c>
      <c r="H49" s="39"/>
      <c r="I49" s="49"/>
      <c r="J49" s="39"/>
      <c r="K49" s="40"/>
      <c r="L49" s="198"/>
    </row>
    <row r="50" spans="1:12" s="2" customFormat="1" ht="11.25">
      <c r="A50" s="34">
        <v>37</v>
      </c>
      <c r="B50" s="35">
        <v>210810013</v>
      </c>
      <c r="C50" s="192" t="s">
        <v>260</v>
      </c>
      <c r="D50" s="35" t="s">
        <v>16</v>
      </c>
      <c r="E50" s="37">
        <v>382</v>
      </c>
      <c r="F50" s="50"/>
      <c r="G50" s="38">
        <f t="shared" si="0"/>
        <v>0</v>
      </c>
      <c r="H50" s="39"/>
      <c r="I50" s="49"/>
      <c r="J50" s="39"/>
      <c r="K50" s="40"/>
      <c r="L50" s="198"/>
    </row>
    <row r="51" spans="1:12" s="2" customFormat="1" ht="11.25">
      <c r="A51" s="34">
        <v>38</v>
      </c>
      <c r="B51" s="35">
        <v>210204201</v>
      </c>
      <c r="C51" s="192" t="s">
        <v>261</v>
      </c>
      <c r="D51" s="35" t="s">
        <v>34</v>
      </c>
      <c r="E51" s="37">
        <v>1</v>
      </c>
      <c r="F51" s="50"/>
      <c r="G51" s="38">
        <f t="shared" si="0"/>
        <v>0</v>
      </c>
      <c r="H51" s="39"/>
      <c r="I51" s="49"/>
      <c r="J51" s="39"/>
      <c r="K51" s="40"/>
      <c r="L51" s="198"/>
    </row>
    <row r="52" spans="1:12" s="2" customFormat="1" ht="11.25">
      <c r="A52" s="34">
        <v>39</v>
      </c>
      <c r="B52" s="35">
        <v>210204201</v>
      </c>
      <c r="C52" s="192" t="s">
        <v>261</v>
      </c>
      <c r="D52" s="35" t="s">
        <v>34</v>
      </c>
      <c r="E52" s="37">
        <v>3</v>
      </c>
      <c r="F52" s="50"/>
      <c r="G52" s="38">
        <f t="shared" si="0"/>
        <v>0</v>
      </c>
      <c r="H52" s="39"/>
      <c r="I52" s="49"/>
      <c r="J52" s="39"/>
      <c r="K52" s="40"/>
      <c r="L52" s="198"/>
    </row>
    <row r="53" spans="1:12" s="2" customFormat="1" ht="11.25">
      <c r="A53" s="34">
        <v>40</v>
      </c>
      <c r="B53" s="35">
        <v>210204201</v>
      </c>
      <c r="C53" s="192" t="s">
        <v>261</v>
      </c>
      <c r="D53" s="35" t="s">
        <v>34</v>
      </c>
      <c r="E53" s="37">
        <v>8</v>
      </c>
      <c r="F53" s="50"/>
      <c r="G53" s="38">
        <f t="shared" si="0"/>
        <v>0</v>
      </c>
      <c r="H53" s="39"/>
      <c r="I53" s="49"/>
      <c r="J53" s="39"/>
      <c r="K53" s="40"/>
      <c r="L53" s="198"/>
    </row>
    <row r="54" spans="1:12" s="2" customFormat="1" ht="11.25">
      <c r="A54" s="34">
        <v>41</v>
      </c>
      <c r="B54" s="35">
        <v>210120101</v>
      </c>
      <c r="C54" s="192" t="s">
        <v>262</v>
      </c>
      <c r="D54" s="35" t="s">
        <v>34</v>
      </c>
      <c r="E54" s="37">
        <v>11</v>
      </c>
      <c r="F54" s="50"/>
      <c r="G54" s="38">
        <f t="shared" si="0"/>
        <v>0</v>
      </c>
      <c r="H54" s="39"/>
      <c r="I54" s="49"/>
      <c r="J54" s="39"/>
      <c r="K54" s="40"/>
      <c r="L54" s="198"/>
    </row>
    <row r="55" spans="1:12" s="2" customFormat="1" ht="11.25">
      <c r="A55" s="34">
        <v>42</v>
      </c>
      <c r="B55" s="35">
        <v>210120101</v>
      </c>
      <c r="C55" s="192" t="s">
        <v>262</v>
      </c>
      <c r="D55" s="35" t="s">
        <v>34</v>
      </c>
      <c r="E55" s="37">
        <v>1</v>
      </c>
      <c r="F55" s="50"/>
      <c r="G55" s="38">
        <f t="shared" si="0"/>
        <v>0</v>
      </c>
      <c r="H55" s="39"/>
      <c r="I55" s="49"/>
      <c r="J55" s="39"/>
      <c r="K55" s="40"/>
      <c r="L55" s="198"/>
    </row>
    <row r="56" spans="1:12" s="2" customFormat="1" ht="11.25">
      <c r="A56" s="34">
        <v>43</v>
      </c>
      <c r="B56" s="35">
        <v>210950101</v>
      </c>
      <c r="C56" s="192" t="s">
        <v>263</v>
      </c>
      <c r="D56" s="35" t="s">
        <v>34</v>
      </c>
      <c r="E56" s="37">
        <v>22</v>
      </c>
      <c r="F56" s="50"/>
      <c r="G56" s="38">
        <f t="shared" si="0"/>
        <v>0</v>
      </c>
      <c r="H56" s="39"/>
      <c r="I56" s="49"/>
      <c r="J56" s="39"/>
      <c r="K56" s="40"/>
      <c r="L56" s="198"/>
    </row>
    <row r="57" spans="1:12" s="2" customFormat="1" ht="11.25">
      <c r="A57" s="34">
        <v>44</v>
      </c>
      <c r="B57" s="35">
        <v>210100251</v>
      </c>
      <c r="C57" s="192" t="s">
        <v>264</v>
      </c>
      <c r="D57" s="35" t="s">
        <v>34</v>
      </c>
      <c r="E57" s="37">
        <v>22</v>
      </c>
      <c r="F57" s="50"/>
      <c r="G57" s="38">
        <f t="shared" si="0"/>
        <v>0</v>
      </c>
      <c r="H57" s="39"/>
      <c r="I57" s="49"/>
      <c r="J57" s="39"/>
      <c r="K57" s="40"/>
      <c r="L57" s="198"/>
    </row>
    <row r="58" spans="1:12" s="2" customFormat="1" ht="11.25">
      <c r="A58" s="34">
        <v>45</v>
      </c>
      <c r="B58" s="35">
        <v>210100101</v>
      </c>
      <c r="C58" s="192" t="s">
        <v>265</v>
      </c>
      <c r="D58" s="35" t="s">
        <v>34</v>
      </c>
      <c r="E58" s="37">
        <v>96</v>
      </c>
      <c r="F58" s="50"/>
      <c r="G58" s="38">
        <f t="shared" si="0"/>
        <v>0</v>
      </c>
      <c r="H58" s="39"/>
      <c r="I58" s="49"/>
      <c r="J58" s="39"/>
      <c r="K58" s="40"/>
      <c r="L58" s="198"/>
    </row>
    <row r="59" spans="1:12" s="2" customFormat="1" ht="11.25">
      <c r="A59" s="34">
        <v>46</v>
      </c>
      <c r="B59" s="35">
        <v>210220022</v>
      </c>
      <c r="C59" s="192" t="s">
        <v>266</v>
      </c>
      <c r="D59" s="35" t="s">
        <v>16</v>
      </c>
      <c r="E59" s="37">
        <v>365</v>
      </c>
      <c r="F59" s="50"/>
      <c r="G59" s="38">
        <f t="shared" si="0"/>
        <v>0</v>
      </c>
      <c r="H59" s="39"/>
      <c r="I59" s="49"/>
      <c r="J59" s="39"/>
      <c r="K59" s="40"/>
      <c r="L59" s="198"/>
    </row>
    <row r="60" spans="1:12" s="2" customFormat="1" ht="11.25">
      <c r="A60" s="34">
        <v>47</v>
      </c>
      <c r="B60" s="35">
        <v>210010123</v>
      </c>
      <c r="C60" s="192" t="s">
        <v>267</v>
      </c>
      <c r="D60" s="35" t="s">
        <v>16</v>
      </c>
      <c r="E60" s="37">
        <v>360</v>
      </c>
      <c r="F60" s="50"/>
      <c r="G60" s="38">
        <f t="shared" si="0"/>
        <v>0</v>
      </c>
      <c r="H60" s="39"/>
      <c r="I60" s="49"/>
      <c r="J60" s="39"/>
      <c r="K60" s="40"/>
      <c r="L60" s="198"/>
    </row>
    <row r="61" spans="1:12" s="2" customFormat="1" ht="11.25">
      <c r="A61" s="34">
        <v>48</v>
      </c>
      <c r="B61" s="35">
        <v>210950201</v>
      </c>
      <c r="C61" s="192" t="s">
        <v>268</v>
      </c>
      <c r="D61" s="35" t="s">
        <v>16</v>
      </c>
      <c r="E61" s="37">
        <v>360</v>
      </c>
      <c r="F61" s="50"/>
      <c r="G61" s="38">
        <f t="shared" si="0"/>
        <v>0</v>
      </c>
      <c r="H61" s="39"/>
      <c r="I61" s="49"/>
      <c r="J61" s="39"/>
      <c r="K61" s="40"/>
      <c r="L61" s="198"/>
    </row>
    <row r="62" spans="1:12" s="48" customFormat="1" ht="21.75" customHeight="1">
      <c r="A62" s="41"/>
      <c r="B62" s="42"/>
      <c r="C62" s="201" t="s">
        <v>269</v>
      </c>
      <c r="D62" s="44"/>
      <c r="E62" s="45"/>
      <c r="F62" s="46"/>
      <c r="G62" s="47"/>
      <c r="H62" s="45"/>
      <c r="I62" s="47"/>
      <c r="J62" s="45"/>
      <c r="K62" s="47"/>
      <c r="L62" s="47"/>
    </row>
    <row r="63" spans="1:12" s="2" customFormat="1" ht="11.25">
      <c r="A63" s="34">
        <v>49</v>
      </c>
      <c r="B63" s="35">
        <v>210204201</v>
      </c>
      <c r="C63" s="192" t="s">
        <v>270</v>
      </c>
      <c r="D63" s="35" t="s">
        <v>34</v>
      </c>
      <c r="E63" s="37">
        <v>1</v>
      </c>
      <c r="F63" s="50"/>
      <c r="G63" s="38">
        <f t="shared" si="0"/>
        <v>0</v>
      </c>
      <c r="H63" s="39"/>
      <c r="I63" s="49"/>
      <c r="J63" s="39"/>
      <c r="K63" s="40"/>
      <c r="L63" s="198"/>
    </row>
    <row r="64" spans="1:12" s="2" customFormat="1" ht="11.25">
      <c r="A64" s="34">
        <v>50</v>
      </c>
      <c r="B64" s="35">
        <v>210100101</v>
      </c>
      <c r="C64" s="192" t="s">
        <v>271</v>
      </c>
      <c r="D64" s="35" t="s">
        <v>34</v>
      </c>
      <c r="E64" s="37">
        <v>8</v>
      </c>
      <c r="F64" s="50"/>
      <c r="G64" s="38">
        <f t="shared" si="0"/>
        <v>0</v>
      </c>
      <c r="H64" s="39"/>
      <c r="I64" s="49"/>
      <c r="J64" s="39"/>
      <c r="K64" s="40"/>
      <c r="L64" s="198"/>
    </row>
    <row r="65" spans="1:12" s="48" customFormat="1" ht="21.75" customHeight="1">
      <c r="A65" s="41"/>
      <c r="B65" s="42"/>
      <c r="C65" s="201" t="s">
        <v>272</v>
      </c>
      <c r="D65" s="44"/>
      <c r="E65" s="45"/>
      <c r="F65" s="46"/>
      <c r="G65" s="47"/>
      <c r="H65" s="45"/>
      <c r="I65" s="47"/>
      <c r="J65" s="45"/>
      <c r="K65" s="47"/>
      <c r="L65" s="47"/>
    </row>
    <row r="66" spans="1:12" s="2" customFormat="1" ht="11.25">
      <c r="A66" s="34">
        <v>51</v>
      </c>
      <c r="B66" s="35">
        <v>250060011</v>
      </c>
      <c r="C66" s="192" t="s">
        <v>273</v>
      </c>
      <c r="D66" s="35" t="s">
        <v>34</v>
      </c>
      <c r="E66" s="37">
        <v>33</v>
      </c>
      <c r="F66" s="50"/>
      <c r="G66" s="38">
        <f t="shared" si="0"/>
        <v>0</v>
      </c>
      <c r="H66" s="39"/>
      <c r="I66" s="49"/>
      <c r="J66" s="39"/>
      <c r="K66" s="40"/>
      <c r="L66" s="198"/>
    </row>
    <row r="67" spans="1:12" s="48" customFormat="1" ht="21.75" customHeight="1">
      <c r="A67" s="41"/>
      <c r="B67" s="42"/>
      <c r="C67" s="201" t="s">
        <v>20</v>
      </c>
      <c r="D67" s="44"/>
      <c r="E67" s="45"/>
      <c r="F67" s="46"/>
      <c r="G67" s="47"/>
      <c r="H67" s="45"/>
      <c r="I67" s="47"/>
      <c r="J67" s="45"/>
      <c r="K67" s="47"/>
      <c r="L67" s="47"/>
    </row>
    <row r="68" spans="1:12" s="2" customFormat="1" ht="11.25">
      <c r="A68" s="34">
        <v>52</v>
      </c>
      <c r="B68" s="35">
        <v>460200173</v>
      </c>
      <c r="C68" s="192" t="s">
        <v>274</v>
      </c>
      <c r="D68" s="35" t="s">
        <v>16</v>
      </c>
      <c r="E68" s="37">
        <v>254</v>
      </c>
      <c r="F68" s="50"/>
      <c r="G68" s="38">
        <f t="shared" si="0"/>
        <v>0</v>
      </c>
      <c r="H68" s="39"/>
      <c r="I68" s="49"/>
      <c r="J68" s="39"/>
      <c r="K68" s="40"/>
      <c r="L68" s="198"/>
    </row>
    <row r="69" spans="1:12" s="2" customFormat="1" ht="11.25">
      <c r="A69" s="34">
        <v>53</v>
      </c>
      <c r="B69" s="35">
        <v>460420381</v>
      </c>
      <c r="C69" s="192" t="s">
        <v>275</v>
      </c>
      <c r="D69" s="35" t="s">
        <v>16</v>
      </c>
      <c r="E69" s="37">
        <v>254</v>
      </c>
      <c r="F69" s="50"/>
      <c r="G69" s="38">
        <f t="shared" si="0"/>
        <v>0</v>
      </c>
      <c r="H69" s="39"/>
      <c r="I69" s="49"/>
      <c r="J69" s="39"/>
      <c r="K69" s="40"/>
      <c r="L69" s="198"/>
    </row>
    <row r="70" spans="1:12" s="2" customFormat="1" ht="11.25">
      <c r="A70" s="34">
        <v>54</v>
      </c>
      <c r="B70" s="35">
        <v>460490012</v>
      </c>
      <c r="C70" s="192" t="s">
        <v>276</v>
      </c>
      <c r="D70" s="35" t="s">
        <v>16</v>
      </c>
      <c r="E70" s="37">
        <v>254</v>
      </c>
      <c r="F70" s="50"/>
      <c r="G70" s="38">
        <f t="shared" si="0"/>
        <v>0</v>
      </c>
      <c r="H70" s="39"/>
      <c r="I70" s="49"/>
      <c r="J70" s="39"/>
      <c r="K70" s="40"/>
      <c r="L70" s="198"/>
    </row>
    <row r="71" spans="1:12" s="2" customFormat="1" ht="11.25">
      <c r="A71" s="34">
        <v>55</v>
      </c>
      <c r="B71" s="35">
        <v>460560173</v>
      </c>
      <c r="C71" s="192" t="s">
        <v>277</v>
      </c>
      <c r="D71" s="35" t="s">
        <v>16</v>
      </c>
      <c r="E71" s="37">
        <v>254</v>
      </c>
      <c r="F71" s="50"/>
      <c r="G71" s="38">
        <f t="shared" si="0"/>
        <v>0</v>
      </c>
      <c r="H71" s="39"/>
      <c r="I71" s="49"/>
      <c r="J71" s="39"/>
      <c r="K71" s="40"/>
      <c r="L71" s="198"/>
    </row>
    <row r="72" spans="1:12" s="2" customFormat="1" ht="11.25">
      <c r="A72" s="34">
        <v>56</v>
      </c>
      <c r="B72" s="35">
        <v>460600001</v>
      </c>
      <c r="C72" s="192" t="s">
        <v>278</v>
      </c>
      <c r="D72" s="35" t="s">
        <v>21</v>
      </c>
      <c r="E72" s="37">
        <v>19.3</v>
      </c>
      <c r="F72" s="50"/>
      <c r="G72" s="38">
        <f t="shared" si="0"/>
        <v>0</v>
      </c>
      <c r="H72" s="39"/>
      <c r="I72" s="49"/>
      <c r="J72" s="39"/>
      <c r="K72" s="40"/>
      <c r="L72" s="198"/>
    </row>
    <row r="73" spans="1:12" s="2" customFormat="1" ht="11.25">
      <c r="A73" s="34">
        <v>57</v>
      </c>
      <c r="B73" s="35">
        <v>460620013</v>
      </c>
      <c r="C73" s="192" t="s">
        <v>279</v>
      </c>
      <c r="D73" s="35" t="s">
        <v>15</v>
      </c>
      <c r="E73" s="37">
        <v>88.9</v>
      </c>
      <c r="F73" s="50"/>
      <c r="G73" s="38">
        <f t="shared" si="0"/>
        <v>0</v>
      </c>
      <c r="H73" s="39"/>
      <c r="I73" s="49"/>
      <c r="J73" s="39"/>
      <c r="K73" s="40"/>
      <c r="L73" s="198"/>
    </row>
    <row r="74" spans="1:12" s="2" customFormat="1" ht="11.25">
      <c r="A74" s="34">
        <v>58</v>
      </c>
      <c r="B74" s="35">
        <v>460200143</v>
      </c>
      <c r="C74" s="192" t="s">
        <v>280</v>
      </c>
      <c r="D74" s="35" t="s">
        <v>16</v>
      </c>
      <c r="E74" s="37">
        <v>12</v>
      </c>
      <c r="F74" s="50"/>
      <c r="G74" s="38">
        <f t="shared" si="0"/>
        <v>0</v>
      </c>
      <c r="H74" s="39"/>
      <c r="I74" s="49"/>
      <c r="J74" s="39"/>
      <c r="K74" s="40"/>
      <c r="L74" s="198"/>
    </row>
    <row r="75" spans="1:12" s="2" customFormat="1" ht="11.25">
      <c r="A75" s="34">
        <v>59</v>
      </c>
      <c r="B75" s="35">
        <v>460030072</v>
      </c>
      <c r="C75" s="192" t="s">
        <v>281</v>
      </c>
      <c r="D75" s="35" t="s">
        <v>15</v>
      </c>
      <c r="E75" s="37">
        <v>4.2</v>
      </c>
      <c r="F75" s="50"/>
      <c r="G75" s="38">
        <f t="shared" si="0"/>
        <v>0</v>
      </c>
      <c r="H75" s="39"/>
      <c r="I75" s="49"/>
      <c r="J75" s="39"/>
      <c r="K75" s="40"/>
      <c r="L75" s="198"/>
    </row>
    <row r="76" spans="1:12" s="2" customFormat="1" ht="11.25">
      <c r="A76" s="34">
        <v>60</v>
      </c>
      <c r="B76" s="35">
        <v>460080102</v>
      </c>
      <c r="C76" s="192" t="s">
        <v>282</v>
      </c>
      <c r="D76" s="35" t="s">
        <v>15</v>
      </c>
      <c r="E76" s="37">
        <v>4.2</v>
      </c>
      <c r="F76" s="50"/>
      <c r="G76" s="38">
        <f t="shared" si="0"/>
        <v>0</v>
      </c>
      <c r="H76" s="39"/>
      <c r="I76" s="49"/>
      <c r="J76" s="39"/>
      <c r="K76" s="40"/>
      <c r="L76" s="198"/>
    </row>
    <row r="77" spans="1:12" s="2" customFormat="1" ht="11.25">
      <c r="A77" s="34">
        <v>61</v>
      </c>
      <c r="B77" s="35">
        <v>460420381</v>
      </c>
      <c r="C77" s="192" t="s">
        <v>275</v>
      </c>
      <c r="D77" s="35" t="s">
        <v>16</v>
      </c>
      <c r="E77" s="37">
        <v>12</v>
      </c>
      <c r="F77" s="50"/>
      <c r="G77" s="38">
        <f t="shared" si="0"/>
        <v>0</v>
      </c>
      <c r="H77" s="39"/>
      <c r="I77" s="49"/>
      <c r="J77" s="39"/>
      <c r="K77" s="40"/>
      <c r="L77" s="198"/>
    </row>
    <row r="78" spans="1:12" s="2" customFormat="1" ht="11.25">
      <c r="A78" s="34">
        <v>62</v>
      </c>
      <c r="B78" s="35">
        <v>460560143</v>
      </c>
      <c r="C78" s="192" t="s">
        <v>283</v>
      </c>
      <c r="D78" s="35" t="s">
        <v>16</v>
      </c>
      <c r="E78" s="37">
        <v>12</v>
      </c>
      <c r="F78" s="50"/>
      <c r="G78" s="38">
        <f t="shared" si="0"/>
        <v>0</v>
      </c>
      <c r="H78" s="39"/>
      <c r="I78" s="49"/>
      <c r="J78" s="39"/>
      <c r="K78" s="40"/>
      <c r="L78" s="198"/>
    </row>
    <row r="79" spans="1:12" s="2" customFormat="1" ht="11.25">
      <c r="A79" s="34">
        <v>63</v>
      </c>
      <c r="B79" s="35">
        <v>460600001</v>
      </c>
      <c r="C79" s="192" t="s">
        <v>278</v>
      </c>
      <c r="D79" s="35" t="s">
        <v>21</v>
      </c>
      <c r="E79" s="37">
        <v>1.54</v>
      </c>
      <c r="F79" s="50"/>
      <c r="G79" s="38">
        <f t="shared" ref="G79:G104" si="1">ROUND(E79*F79,2)</f>
        <v>0</v>
      </c>
      <c r="H79" s="39"/>
      <c r="I79" s="49"/>
      <c r="J79" s="39"/>
      <c r="K79" s="40"/>
      <c r="L79" s="198"/>
    </row>
    <row r="80" spans="1:12" s="2" customFormat="1" ht="11.25">
      <c r="A80" s="34">
        <v>64</v>
      </c>
      <c r="B80" s="35">
        <v>460650021</v>
      </c>
      <c r="C80" s="192" t="s">
        <v>284</v>
      </c>
      <c r="D80" s="35" t="s">
        <v>15</v>
      </c>
      <c r="E80" s="37">
        <v>4.2</v>
      </c>
      <c r="F80" s="50"/>
      <c r="G80" s="38">
        <f t="shared" si="1"/>
        <v>0</v>
      </c>
      <c r="H80" s="39"/>
      <c r="I80" s="49"/>
      <c r="J80" s="39"/>
      <c r="K80" s="40"/>
      <c r="L80" s="198"/>
    </row>
    <row r="81" spans="1:12" s="2" customFormat="1" ht="11.25">
      <c r="A81" s="34">
        <v>65</v>
      </c>
      <c r="B81" s="35">
        <v>460650042</v>
      </c>
      <c r="C81" s="192" t="s">
        <v>285</v>
      </c>
      <c r="D81" s="35" t="s">
        <v>15</v>
      </c>
      <c r="E81" s="37">
        <v>4.2</v>
      </c>
      <c r="F81" s="50"/>
      <c r="G81" s="38">
        <f t="shared" si="1"/>
        <v>0</v>
      </c>
      <c r="H81" s="39"/>
      <c r="I81" s="49"/>
      <c r="J81" s="39"/>
      <c r="K81" s="40"/>
      <c r="L81" s="198"/>
    </row>
    <row r="82" spans="1:12" s="2" customFormat="1" ht="11.25">
      <c r="A82" s="34">
        <v>66</v>
      </c>
      <c r="B82" s="35">
        <v>460200305</v>
      </c>
      <c r="C82" s="192" t="s">
        <v>286</v>
      </c>
      <c r="D82" s="35" t="s">
        <v>16</v>
      </c>
      <c r="E82" s="37">
        <v>39</v>
      </c>
      <c r="F82" s="50"/>
      <c r="G82" s="38">
        <f t="shared" si="1"/>
        <v>0</v>
      </c>
      <c r="H82" s="39"/>
      <c r="I82" s="49"/>
      <c r="J82" s="39"/>
      <c r="K82" s="40"/>
      <c r="L82" s="198"/>
    </row>
    <row r="83" spans="1:12" s="2" customFormat="1" ht="11.25">
      <c r="A83" s="34">
        <v>67</v>
      </c>
      <c r="B83" s="35">
        <v>460510031</v>
      </c>
      <c r="C83" s="192" t="s">
        <v>287</v>
      </c>
      <c r="D83" s="35" t="s">
        <v>16</v>
      </c>
      <c r="E83" s="37">
        <v>78</v>
      </c>
      <c r="F83" s="50"/>
      <c r="G83" s="38">
        <f t="shared" si="1"/>
        <v>0</v>
      </c>
      <c r="H83" s="39"/>
      <c r="I83" s="49"/>
      <c r="J83" s="39"/>
      <c r="K83" s="40"/>
      <c r="L83" s="198"/>
    </row>
    <row r="84" spans="1:12" s="2" customFormat="1" ht="11.25">
      <c r="A84" s="34">
        <v>68</v>
      </c>
      <c r="B84" s="35">
        <v>460560305</v>
      </c>
      <c r="C84" s="192" t="s">
        <v>288</v>
      </c>
      <c r="D84" s="35" t="s">
        <v>16</v>
      </c>
      <c r="E84" s="37">
        <v>39</v>
      </c>
      <c r="F84" s="50"/>
      <c r="G84" s="38">
        <f t="shared" si="1"/>
        <v>0</v>
      </c>
      <c r="H84" s="39"/>
      <c r="I84" s="49"/>
      <c r="J84" s="39"/>
      <c r="K84" s="40"/>
      <c r="L84" s="198"/>
    </row>
    <row r="85" spans="1:12" s="2" customFormat="1" ht="11.25">
      <c r="A85" s="34">
        <v>69</v>
      </c>
      <c r="B85" s="35">
        <v>460600001</v>
      </c>
      <c r="C85" s="192" t="s">
        <v>278</v>
      </c>
      <c r="D85" s="35" t="s">
        <v>21</v>
      </c>
      <c r="E85" s="37">
        <v>4.99</v>
      </c>
      <c r="F85" s="50"/>
      <c r="G85" s="38">
        <f t="shared" si="1"/>
        <v>0</v>
      </c>
      <c r="H85" s="39"/>
      <c r="I85" s="49"/>
      <c r="J85" s="39"/>
      <c r="K85" s="40"/>
      <c r="L85" s="198"/>
    </row>
    <row r="86" spans="1:12" s="2" customFormat="1" ht="11.25">
      <c r="A86" s="34">
        <v>70</v>
      </c>
      <c r="B86" s="35">
        <v>460620015</v>
      </c>
      <c r="C86" s="192" t="s">
        <v>289</v>
      </c>
      <c r="D86" s="35" t="s">
        <v>15</v>
      </c>
      <c r="E86" s="37">
        <v>19.5</v>
      </c>
      <c r="F86" s="50"/>
      <c r="G86" s="38">
        <f t="shared" si="1"/>
        <v>0</v>
      </c>
      <c r="H86" s="39"/>
      <c r="I86" s="49"/>
      <c r="J86" s="39"/>
      <c r="K86" s="40"/>
      <c r="L86" s="198"/>
    </row>
    <row r="87" spans="1:12" s="2" customFormat="1" ht="11.25">
      <c r="A87" s="34">
        <v>71</v>
      </c>
      <c r="B87" s="35">
        <v>460650017</v>
      </c>
      <c r="C87" s="192" t="s">
        <v>290</v>
      </c>
      <c r="D87" s="35" t="s">
        <v>21</v>
      </c>
      <c r="E87" s="37">
        <v>4.21</v>
      </c>
      <c r="F87" s="50"/>
      <c r="G87" s="38">
        <f t="shared" si="1"/>
        <v>0</v>
      </c>
      <c r="H87" s="39"/>
      <c r="I87" s="49"/>
      <c r="J87" s="39"/>
      <c r="K87" s="40"/>
      <c r="L87" s="198"/>
    </row>
    <row r="88" spans="1:12" s="2" customFormat="1" ht="11.25">
      <c r="A88" s="34">
        <v>72</v>
      </c>
      <c r="B88" s="35">
        <v>460200275</v>
      </c>
      <c r="C88" s="192" t="s">
        <v>291</v>
      </c>
      <c r="D88" s="35" t="s">
        <v>16</v>
      </c>
      <c r="E88" s="37">
        <v>31</v>
      </c>
      <c r="F88" s="50"/>
      <c r="G88" s="38">
        <f t="shared" si="1"/>
        <v>0</v>
      </c>
      <c r="H88" s="39"/>
      <c r="I88" s="49"/>
      <c r="J88" s="39"/>
      <c r="K88" s="40"/>
      <c r="L88" s="198"/>
    </row>
    <row r="89" spans="1:12" s="2" customFormat="1" ht="11.25">
      <c r="A89" s="34">
        <v>73</v>
      </c>
      <c r="B89" s="35">
        <v>460420382</v>
      </c>
      <c r="C89" s="192" t="s">
        <v>292</v>
      </c>
      <c r="D89" s="35" t="s">
        <v>16</v>
      </c>
      <c r="E89" s="37">
        <v>31</v>
      </c>
      <c r="F89" s="50"/>
      <c r="G89" s="38">
        <f t="shared" si="1"/>
        <v>0</v>
      </c>
      <c r="H89" s="39"/>
      <c r="I89" s="49"/>
      <c r="J89" s="39"/>
      <c r="K89" s="40"/>
      <c r="L89" s="198"/>
    </row>
    <row r="90" spans="1:12" s="2" customFormat="1" ht="11.25">
      <c r="A90" s="34">
        <v>74</v>
      </c>
      <c r="B90" s="35">
        <v>460510031</v>
      </c>
      <c r="C90" s="192" t="s">
        <v>287</v>
      </c>
      <c r="D90" s="35" t="s">
        <v>16</v>
      </c>
      <c r="E90" s="37">
        <v>62</v>
      </c>
      <c r="F90" s="50"/>
      <c r="G90" s="38">
        <f t="shared" si="1"/>
        <v>0</v>
      </c>
      <c r="H90" s="39"/>
      <c r="I90" s="49"/>
      <c r="J90" s="39"/>
      <c r="K90" s="40"/>
      <c r="L90" s="198"/>
    </row>
    <row r="91" spans="1:12" s="2" customFormat="1" ht="11.25">
      <c r="A91" s="34">
        <v>75</v>
      </c>
      <c r="B91" s="35">
        <v>460560275</v>
      </c>
      <c r="C91" s="192" t="s">
        <v>293</v>
      </c>
      <c r="D91" s="35" t="s">
        <v>16</v>
      </c>
      <c r="E91" s="37">
        <v>31</v>
      </c>
      <c r="F91" s="50"/>
      <c r="G91" s="38">
        <f t="shared" si="1"/>
        <v>0</v>
      </c>
      <c r="H91" s="39"/>
      <c r="I91" s="49"/>
      <c r="J91" s="39"/>
      <c r="K91" s="40"/>
      <c r="L91" s="198"/>
    </row>
    <row r="92" spans="1:12" s="2" customFormat="1" ht="11.25">
      <c r="A92" s="34">
        <v>76</v>
      </c>
      <c r="B92" s="35">
        <v>460600001</v>
      </c>
      <c r="C92" s="192" t="s">
        <v>278</v>
      </c>
      <c r="D92" s="35" t="s">
        <v>21</v>
      </c>
      <c r="E92" s="37">
        <v>2.79</v>
      </c>
      <c r="F92" s="50"/>
      <c r="G92" s="38">
        <f t="shared" si="1"/>
        <v>0</v>
      </c>
      <c r="H92" s="39"/>
      <c r="I92" s="49"/>
      <c r="J92" s="39"/>
      <c r="K92" s="40"/>
      <c r="L92" s="198"/>
    </row>
    <row r="93" spans="1:12" s="2" customFormat="1" ht="11.25">
      <c r="A93" s="34">
        <v>77</v>
      </c>
      <c r="B93" s="35">
        <v>460620015</v>
      </c>
      <c r="C93" s="192" t="s">
        <v>289</v>
      </c>
      <c r="D93" s="35" t="s">
        <v>15</v>
      </c>
      <c r="E93" s="37">
        <v>15.5</v>
      </c>
      <c r="F93" s="50"/>
      <c r="G93" s="38">
        <f t="shared" si="1"/>
        <v>0</v>
      </c>
      <c r="H93" s="39"/>
      <c r="I93" s="49"/>
      <c r="J93" s="39"/>
      <c r="K93" s="40"/>
      <c r="L93" s="198"/>
    </row>
    <row r="94" spans="1:12" s="2" customFormat="1" ht="11.25">
      <c r="A94" s="34">
        <v>78</v>
      </c>
      <c r="B94" s="35">
        <v>460200685</v>
      </c>
      <c r="C94" s="192" t="s">
        <v>294</v>
      </c>
      <c r="D94" s="35" t="s">
        <v>16</v>
      </c>
      <c r="E94" s="37">
        <v>7</v>
      </c>
      <c r="F94" s="50"/>
      <c r="G94" s="38">
        <f t="shared" si="1"/>
        <v>0</v>
      </c>
      <c r="H94" s="39"/>
      <c r="I94" s="49"/>
      <c r="J94" s="39"/>
      <c r="K94" s="40"/>
      <c r="L94" s="198"/>
    </row>
    <row r="95" spans="1:12" s="2" customFormat="1" ht="11.25">
      <c r="A95" s="34">
        <v>79</v>
      </c>
      <c r="B95" s="35">
        <v>460510031</v>
      </c>
      <c r="C95" s="192" t="s">
        <v>287</v>
      </c>
      <c r="D95" s="35" t="s">
        <v>16</v>
      </c>
      <c r="E95" s="37">
        <v>21</v>
      </c>
      <c r="F95" s="50"/>
      <c r="G95" s="38">
        <f t="shared" si="1"/>
        <v>0</v>
      </c>
      <c r="H95" s="39"/>
      <c r="I95" s="49"/>
      <c r="J95" s="39"/>
      <c r="K95" s="40"/>
      <c r="L95" s="198"/>
    </row>
    <row r="96" spans="1:12" s="2" customFormat="1" ht="11.25">
      <c r="A96" s="34">
        <v>80</v>
      </c>
      <c r="B96" s="35">
        <v>460560685</v>
      </c>
      <c r="C96" s="192" t="s">
        <v>295</v>
      </c>
      <c r="D96" s="35" t="s">
        <v>16</v>
      </c>
      <c r="E96" s="37">
        <v>7</v>
      </c>
      <c r="F96" s="50"/>
      <c r="G96" s="38">
        <f t="shared" si="1"/>
        <v>0</v>
      </c>
      <c r="H96" s="39"/>
      <c r="I96" s="49"/>
      <c r="J96" s="39"/>
      <c r="K96" s="40"/>
      <c r="L96" s="198"/>
    </row>
    <row r="97" spans="1:12" s="2" customFormat="1" ht="11.25">
      <c r="A97" s="34">
        <v>81</v>
      </c>
      <c r="B97" s="35">
        <v>460600001</v>
      </c>
      <c r="C97" s="192" t="s">
        <v>278</v>
      </c>
      <c r="D97" s="35" t="s">
        <v>21</v>
      </c>
      <c r="E97" s="37">
        <v>1.2</v>
      </c>
      <c r="F97" s="50"/>
      <c r="G97" s="38">
        <f t="shared" si="1"/>
        <v>0</v>
      </c>
      <c r="H97" s="39"/>
      <c r="I97" s="49"/>
      <c r="J97" s="39"/>
      <c r="K97" s="40"/>
      <c r="L97" s="198"/>
    </row>
    <row r="98" spans="1:12" s="2" customFormat="1" ht="11.25">
      <c r="A98" s="34">
        <v>82</v>
      </c>
      <c r="B98" s="35">
        <v>460620015</v>
      </c>
      <c r="C98" s="192" t="s">
        <v>289</v>
      </c>
      <c r="D98" s="35" t="s">
        <v>15</v>
      </c>
      <c r="E98" s="37">
        <v>4.55</v>
      </c>
      <c r="F98" s="50"/>
      <c r="G98" s="38">
        <f t="shared" si="1"/>
        <v>0</v>
      </c>
      <c r="H98" s="39"/>
      <c r="I98" s="49"/>
      <c r="J98" s="39"/>
      <c r="K98" s="40"/>
      <c r="L98" s="198"/>
    </row>
    <row r="99" spans="1:12" s="2" customFormat="1" ht="11.25">
      <c r="A99" s="34">
        <v>83</v>
      </c>
      <c r="B99" s="35">
        <v>460650017</v>
      </c>
      <c r="C99" s="192" t="s">
        <v>290</v>
      </c>
      <c r="D99" s="35" t="s">
        <v>21</v>
      </c>
      <c r="E99" s="37">
        <v>0.99</v>
      </c>
      <c r="F99" s="50"/>
      <c r="G99" s="38">
        <f t="shared" si="1"/>
        <v>0</v>
      </c>
      <c r="H99" s="39"/>
      <c r="I99" s="49"/>
      <c r="J99" s="39"/>
      <c r="K99" s="40"/>
      <c r="L99" s="198"/>
    </row>
    <row r="100" spans="1:12" s="2" customFormat="1" ht="11.25">
      <c r="A100" s="34">
        <v>84</v>
      </c>
      <c r="B100" s="35">
        <v>460100002</v>
      </c>
      <c r="C100" s="192" t="s">
        <v>296</v>
      </c>
      <c r="D100" s="35" t="s">
        <v>34</v>
      </c>
      <c r="E100" s="37">
        <v>11</v>
      </c>
      <c r="F100" s="50"/>
      <c r="G100" s="38">
        <f t="shared" si="1"/>
        <v>0</v>
      </c>
      <c r="H100" s="39"/>
      <c r="I100" s="49"/>
      <c r="J100" s="39"/>
      <c r="K100" s="40"/>
      <c r="L100" s="198"/>
    </row>
    <row r="101" spans="1:12" s="2" customFormat="1" ht="11.25">
      <c r="A101" s="34">
        <v>85</v>
      </c>
      <c r="B101" s="35">
        <v>460050703</v>
      </c>
      <c r="C101" s="192" t="s">
        <v>297</v>
      </c>
      <c r="D101" s="35" t="s">
        <v>21</v>
      </c>
      <c r="E101" s="37">
        <v>2.75</v>
      </c>
      <c r="F101" s="50"/>
      <c r="G101" s="38">
        <f t="shared" si="1"/>
        <v>0</v>
      </c>
      <c r="H101" s="39"/>
      <c r="I101" s="49"/>
      <c r="J101" s="39"/>
      <c r="K101" s="40"/>
      <c r="L101" s="198"/>
    </row>
    <row r="102" spans="1:12" s="2" customFormat="1" ht="11.25">
      <c r="A102" s="34">
        <v>86</v>
      </c>
      <c r="B102" s="35">
        <v>460600001</v>
      </c>
      <c r="C102" s="192" t="s">
        <v>278</v>
      </c>
      <c r="D102" s="35" t="s">
        <v>21</v>
      </c>
      <c r="E102" s="37">
        <v>2.75</v>
      </c>
      <c r="F102" s="50"/>
      <c r="G102" s="38">
        <f t="shared" si="1"/>
        <v>0</v>
      </c>
      <c r="H102" s="39"/>
      <c r="I102" s="49"/>
      <c r="J102" s="39"/>
      <c r="K102" s="40"/>
      <c r="L102" s="198"/>
    </row>
    <row r="103" spans="1:12" s="2" customFormat="1" ht="11.25">
      <c r="A103" s="34">
        <v>87</v>
      </c>
      <c r="B103" s="35">
        <v>460010024</v>
      </c>
      <c r="C103" s="192" t="s">
        <v>298</v>
      </c>
      <c r="D103" s="35" t="s">
        <v>299</v>
      </c>
      <c r="E103" s="37">
        <v>0.35</v>
      </c>
      <c r="F103" s="50"/>
      <c r="G103" s="38">
        <f t="shared" si="1"/>
        <v>0</v>
      </c>
      <c r="H103" s="39"/>
      <c r="I103" s="49"/>
      <c r="J103" s="39"/>
      <c r="K103" s="40"/>
      <c r="L103" s="198"/>
    </row>
    <row r="104" spans="1:12" s="2" customFormat="1" ht="11.25">
      <c r="A104" s="34">
        <v>88</v>
      </c>
      <c r="B104" s="35">
        <v>460710003</v>
      </c>
      <c r="C104" s="192" t="s">
        <v>300</v>
      </c>
      <c r="D104" s="35" t="s">
        <v>16</v>
      </c>
      <c r="E104" s="37">
        <v>342</v>
      </c>
      <c r="F104" s="50"/>
      <c r="G104" s="38">
        <f t="shared" si="1"/>
        <v>0</v>
      </c>
      <c r="H104" s="39"/>
      <c r="I104" s="49"/>
      <c r="J104" s="39"/>
      <c r="K104" s="40"/>
      <c r="L104" s="198"/>
    </row>
    <row r="105" spans="1:12" s="48" customFormat="1" ht="21.75" customHeight="1">
      <c r="A105" s="41"/>
      <c r="B105" s="42"/>
      <c r="C105" s="201" t="s">
        <v>54</v>
      </c>
      <c r="D105" s="44"/>
      <c r="E105" s="45"/>
      <c r="F105" s="46"/>
      <c r="G105" s="47"/>
      <c r="H105" s="45"/>
      <c r="I105" s="47"/>
      <c r="J105" s="45"/>
      <c r="K105" s="47"/>
      <c r="L105" s="47"/>
    </row>
    <row r="106" spans="1:12" s="2" customFormat="1" ht="11.25">
      <c r="A106" s="34">
        <v>89</v>
      </c>
      <c r="B106" s="35">
        <v>218009001</v>
      </c>
      <c r="C106" s="192" t="s">
        <v>301</v>
      </c>
      <c r="D106" s="35" t="s">
        <v>34</v>
      </c>
      <c r="E106" s="37">
        <v>8</v>
      </c>
      <c r="F106" s="50"/>
      <c r="G106" s="38">
        <f t="shared" ref="G106:G111" si="2">ROUND(E106*F106,2)</f>
        <v>0</v>
      </c>
      <c r="H106" s="39"/>
      <c r="I106" s="49"/>
      <c r="J106" s="39"/>
      <c r="K106" s="40"/>
      <c r="L106" s="198"/>
    </row>
    <row r="107" spans="1:12" s="2" customFormat="1" ht="11.25">
      <c r="A107" s="34">
        <v>90</v>
      </c>
      <c r="B107" s="35">
        <v>218009011</v>
      </c>
      <c r="C107" s="192" t="s">
        <v>302</v>
      </c>
      <c r="D107" s="35" t="s">
        <v>34</v>
      </c>
      <c r="E107" s="37">
        <v>8</v>
      </c>
      <c r="F107" s="50"/>
      <c r="G107" s="38">
        <f t="shared" si="2"/>
        <v>0</v>
      </c>
      <c r="H107" s="39"/>
      <c r="I107" s="49"/>
      <c r="J107" s="39"/>
      <c r="K107" s="40"/>
      <c r="L107" s="198"/>
    </row>
    <row r="108" spans="1:12" s="2" customFormat="1" ht="11.25">
      <c r="A108" s="34">
        <v>91</v>
      </c>
      <c r="B108" s="35">
        <v>218009001</v>
      </c>
      <c r="C108" s="192" t="s">
        <v>301</v>
      </c>
      <c r="D108" s="35" t="s">
        <v>34</v>
      </c>
      <c r="E108" s="37">
        <v>3</v>
      </c>
      <c r="F108" s="50"/>
      <c r="G108" s="38">
        <f t="shared" si="2"/>
        <v>0</v>
      </c>
      <c r="H108" s="39"/>
      <c r="I108" s="49"/>
      <c r="J108" s="39"/>
      <c r="K108" s="40"/>
      <c r="L108" s="198"/>
    </row>
    <row r="109" spans="1:12" s="2" customFormat="1" ht="11.25">
      <c r="A109" s="34">
        <v>92</v>
      </c>
      <c r="B109" s="35">
        <v>218009011</v>
      </c>
      <c r="C109" s="192" t="s">
        <v>302</v>
      </c>
      <c r="D109" s="35" t="s">
        <v>34</v>
      </c>
      <c r="E109" s="37">
        <v>3</v>
      </c>
      <c r="F109" s="50"/>
      <c r="G109" s="38">
        <f t="shared" si="2"/>
        <v>0</v>
      </c>
      <c r="H109" s="39"/>
      <c r="I109" s="49"/>
      <c r="J109" s="39"/>
      <c r="K109" s="40"/>
      <c r="L109" s="198"/>
    </row>
    <row r="110" spans="1:12" s="2" customFormat="1" ht="11.25">
      <c r="A110" s="34">
        <v>93</v>
      </c>
      <c r="B110" s="35">
        <v>219999001</v>
      </c>
      <c r="C110" s="192" t="s">
        <v>303</v>
      </c>
      <c r="D110" s="35" t="s">
        <v>81</v>
      </c>
      <c r="E110" s="37">
        <v>10</v>
      </c>
      <c r="F110" s="50"/>
      <c r="G110" s="38">
        <f t="shared" si="2"/>
        <v>0</v>
      </c>
      <c r="H110" s="39"/>
      <c r="I110" s="49"/>
      <c r="J110" s="39"/>
      <c r="K110" s="40"/>
      <c r="L110" s="198"/>
    </row>
    <row r="111" spans="1:12" s="2" customFormat="1" ht="11.25">
      <c r="A111" s="34">
        <v>94</v>
      </c>
      <c r="B111" s="35">
        <v>219999011</v>
      </c>
      <c r="C111" s="192" t="s">
        <v>304</v>
      </c>
      <c r="D111" s="35" t="s">
        <v>81</v>
      </c>
      <c r="E111" s="37">
        <v>5</v>
      </c>
      <c r="F111" s="50"/>
      <c r="G111" s="38">
        <f t="shared" si="2"/>
        <v>0</v>
      </c>
      <c r="H111" s="39"/>
      <c r="I111" s="49"/>
      <c r="J111" s="39"/>
      <c r="K111" s="40"/>
      <c r="L111" s="198"/>
    </row>
    <row r="112" spans="1:12" s="48" customFormat="1" ht="21.75" customHeight="1">
      <c r="A112" s="41"/>
      <c r="B112" s="42"/>
      <c r="C112" s="202" t="s">
        <v>305</v>
      </c>
      <c r="D112" s="44"/>
      <c r="E112" s="45"/>
      <c r="F112" s="46"/>
      <c r="G112" s="47"/>
      <c r="H112" s="45"/>
      <c r="I112" s="47"/>
      <c r="J112" s="45"/>
      <c r="K112" s="47"/>
      <c r="L112" s="47"/>
    </row>
    <row r="113" spans="1:12" s="2" customFormat="1" ht="11.25">
      <c r="A113" s="34">
        <v>95</v>
      </c>
      <c r="B113" s="35">
        <v>217309013</v>
      </c>
      <c r="C113" s="192" t="s">
        <v>306</v>
      </c>
      <c r="D113" s="35" t="s">
        <v>34</v>
      </c>
      <c r="E113" s="37">
        <v>1</v>
      </c>
      <c r="F113" s="50"/>
      <c r="G113" s="38">
        <f>ROUND(E113*F113,2)</f>
        <v>0</v>
      </c>
      <c r="H113" s="39"/>
      <c r="I113" s="49"/>
      <c r="J113" s="39"/>
      <c r="K113" s="40"/>
      <c r="L113" s="198"/>
    </row>
    <row r="114" spans="1:12" s="57" customFormat="1" ht="21" customHeight="1">
      <c r="A114" s="53"/>
      <c r="B114" s="54"/>
      <c r="C114" s="54"/>
      <c r="D114" s="55"/>
      <c r="E114" s="53"/>
      <c r="F114" s="53"/>
      <c r="G114" s="56"/>
      <c r="I114" s="58"/>
      <c r="J114" s="56"/>
      <c r="K114" s="58"/>
      <c r="L114" s="56"/>
    </row>
    <row r="115" spans="1:12" s="66" customFormat="1" ht="12">
      <c r="A115" s="59"/>
      <c r="B115" s="60"/>
      <c r="C115" s="61" t="s">
        <v>30</v>
      </c>
      <c r="D115" s="62"/>
      <c r="E115" s="63"/>
      <c r="F115" s="64"/>
      <c r="G115" s="64"/>
      <c r="H115" s="65"/>
    </row>
    <row r="116" spans="1:12" s="66" customFormat="1" ht="12">
      <c r="A116" s="59"/>
      <c r="B116" s="60"/>
      <c r="C116" s="61" t="s">
        <v>31</v>
      </c>
      <c r="D116" s="62"/>
      <c r="E116" s="63"/>
      <c r="F116" s="64"/>
      <c r="G116" s="64"/>
      <c r="H116" s="65"/>
    </row>
    <row r="117" spans="1:12" s="66" customFormat="1" ht="12">
      <c r="A117" s="59"/>
      <c r="B117" s="60"/>
      <c r="C117" s="61" t="s">
        <v>80</v>
      </c>
      <c r="D117" s="62"/>
      <c r="E117" s="63"/>
      <c r="F117" s="64"/>
      <c r="G117" s="64"/>
      <c r="H117" s="65"/>
    </row>
    <row r="118" spans="1:12" s="66" customFormat="1" ht="12">
      <c r="A118" s="59"/>
      <c r="B118" s="60"/>
      <c r="C118" s="61" t="s">
        <v>32</v>
      </c>
      <c r="D118" s="62"/>
      <c r="E118" s="63"/>
      <c r="F118" s="64"/>
      <c r="G118" s="64"/>
      <c r="H118" s="65"/>
    </row>
    <row r="119" spans="1:12" s="67" customFormat="1" ht="13.5" thickBot="1">
      <c r="G119" s="68"/>
      <c r="I119" s="69"/>
      <c r="J119" s="69"/>
      <c r="K119" s="69"/>
      <c r="L119" s="69"/>
    </row>
    <row r="120" spans="1:12" s="71" customFormat="1" ht="29.25" customHeight="1" thickBot="1">
      <c r="A120" s="253" t="s">
        <v>33</v>
      </c>
      <c r="B120" s="254"/>
      <c r="C120" s="254"/>
      <c r="D120" s="254"/>
      <c r="E120" s="254"/>
      <c r="F120" s="254"/>
      <c r="G120" s="254"/>
      <c r="H120" s="255"/>
      <c r="I120" s="70"/>
      <c r="J120" s="70"/>
      <c r="K120" s="70"/>
      <c r="L120" s="70"/>
    </row>
  </sheetData>
  <mergeCells count="1">
    <mergeCell ref="A120:H120"/>
  </mergeCells>
  <conditionalFormatting sqref="F11:G13">
    <cfRule type="cellIs" dxfId="132" priority="26" stopIfTrue="1" operator="equal">
      <formula>0</formula>
    </cfRule>
  </conditionalFormatting>
  <conditionalFormatting sqref="F15:G28">
    <cfRule type="cellIs" dxfId="131" priority="25" stopIfTrue="1" operator="equal">
      <formula>0</formula>
    </cfRule>
  </conditionalFormatting>
  <conditionalFormatting sqref="F30:G45">
    <cfRule type="cellIs" dxfId="130" priority="24" stopIfTrue="1" operator="equal">
      <formula>0</formula>
    </cfRule>
  </conditionalFormatting>
  <conditionalFormatting sqref="F30:G45">
    <cfRule type="cellIs" dxfId="129" priority="23" stopIfTrue="1" operator="equal">
      <formula>0</formula>
    </cfRule>
  </conditionalFormatting>
  <conditionalFormatting sqref="F47:G61">
    <cfRule type="cellIs" dxfId="128" priority="22" stopIfTrue="1" operator="equal">
      <formula>0</formula>
    </cfRule>
  </conditionalFormatting>
  <conditionalFormatting sqref="F63:G64">
    <cfRule type="cellIs" dxfId="127" priority="21" stopIfTrue="1" operator="equal">
      <formula>0</formula>
    </cfRule>
  </conditionalFormatting>
  <conditionalFormatting sqref="F66:G66">
    <cfRule type="cellIs" dxfId="126" priority="20" stopIfTrue="1" operator="equal">
      <formula>0</formula>
    </cfRule>
  </conditionalFormatting>
  <conditionalFormatting sqref="F68:G104">
    <cfRule type="cellIs" dxfId="125" priority="19" stopIfTrue="1" operator="equal">
      <formula>0</formula>
    </cfRule>
  </conditionalFormatting>
  <conditionalFormatting sqref="F106:G111">
    <cfRule type="cellIs" dxfId="124" priority="18" stopIfTrue="1" operator="equal">
      <formula>0</formula>
    </cfRule>
  </conditionalFormatting>
  <conditionalFormatting sqref="F113:G113">
    <cfRule type="cellIs" dxfId="123" priority="17" stopIfTrue="1" operator="equal">
      <formula>0</formula>
    </cfRule>
  </conditionalFormatting>
  <conditionalFormatting sqref="G11:G13">
    <cfRule type="cellIs" dxfId="122" priority="16" stopIfTrue="1" operator="equal">
      <formula>0</formula>
    </cfRule>
  </conditionalFormatting>
  <conditionalFormatting sqref="G15:G28">
    <cfRule type="cellIs" dxfId="121" priority="15" stopIfTrue="1" operator="equal">
      <formula>0</formula>
    </cfRule>
  </conditionalFormatting>
  <conditionalFormatting sqref="G30:G45">
    <cfRule type="cellIs" dxfId="120" priority="14" stopIfTrue="1" operator="equal">
      <formula>0</formula>
    </cfRule>
  </conditionalFormatting>
  <conditionalFormatting sqref="G30:G45">
    <cfRule type="cellIs" dxfId="119" priority="13" stopIfTrue="1" operator="equal">
      <formula>0</formula>
    </cfRule>
  </conditionalFormatting>
  <conditionalFormatting sqref="G47:G61">
    <cfRule type="cellIs" dxfId="118" priority="12" stopIfTrue="1" operator="equal">
      <formula>0</formula>
    </cfRule>
  </conditionalFormatting>
  <conditionalFormatting sqref="G47:G61">
    <cfRule type="cellIs" dxfId="117" priority="11" stopIfTrue="1" operator="equal">
      <formula>0</formula>
    </cfRule>
  </conditionalFormatting>
  <conditionalFormatting sqref="G63:G64">
    <cfRule type="cellIs" dxfId="116" priority="10" stopIfTrue="1" operator="equal">
      <formula>0</formula>
    </cfRule>
  </conditionalFormatting>
  <conditionalFormatting sqref="G63:G64">
    <cfRule type="cellIs" dxfId="115" priority="9" stopIfTrue="1" operator="equal">
      <formula>0</formula>
    </cfRule>
  </conditionalFormatting>
  <conditionalFormatting sqref="G66">
    <cfRule type="cellIs" dxfId="114" priority="8" stopIfTrue="1" operator="equal">
      <formula>0</formula>
    </cfRule>
  </conditionalFormatting>
  <conditionalFormatting sqref="G66">
    <cfRule type="cellIs" dxfId="113" priority="7" stopIfTrue="1" operator="equal">
      <formula>0</formula>
    </cfRule>
  </conditionalFormatting>
  <conditionalFormatting sqref="G68:G104">
    <cfRule type="cellIs" dxfId="112" priority="6" stopIfTrue="1" operator="equal">
      <formula>0</formula>
    </cfRule>
  </conditionalFormatting>
  <conditionalFormatting sqref="G68:G104">
    <cfRule type="cellIs" dxfId="111" priority="5" stopIfTrue="1" operator="equal">
      <formula>0</formula>
    </cfRule>
  </conditionalFormatting>
  <conditionalFormatting sqref="G106:G111">
    <cfRule type="cellIs" dxfId="110" priority="4" stopIfTrue="1" operator="equal">
      <formula>0</formula>
    </cfRule>
  </conditionalFormatting>
  <conditionalFormatting sqref="G106:G111">
    <cfRule type="cellIs" dxfId="109" priority="3" stopIfTrue="1" operator="equal">
      <formula>0</formula>
    </cfRule>
  </conditionalFormatting>
  <conditionalFormatting sqref="G113">
    <cfRule type="cellIs" dxfId="108" priority="2" stopIfTrue="1" operator="equal">
      <formula>0</formula>
    </cfRule>
  </conditionalFormatting>
  <conditionalFormatting sqref="G113">
    <cfRule type="cellIs" dxfId="107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1" fitToHeight="0" orientation="portrait" blackAndWhite="1" horizontalDpi="300" r:id="rId1"/>
  <headerFooter alignWithMargins="0">
    <oddFooter>&amp;RStrana &amp;P (&amp;N)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zoomScaleNormal="100" zoomScaleSheetLayoutView="100" workbookViewId="0">
      <selection activeCell="F12" sqref="F12:F20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9.33203125" style="5" customWidth="1"/>
    <col min="5" max="5" width="13.5" style="6" customWidth="1"/>
    <col min="6" max="6" width="12.83203125" style="7" customWidth="1"/>
    <col min="7" max="7" width="14" style="7" customWidth="1"/>
    <col min="8" max="11" width="13.83203125" style="6" customWidth="1"/>
    <col min="12" max="12" width="47.1640625" style="6" customWidth="1"/>
    <col min="13" max="16384" width="10.5" style="1"/>
  </cols>
  <sheetData>
    <row r="1" spans="1:12" s="2" customFormat="1" ht="18">
      <c r="A1" s="8" t="s">
        <v>507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112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419</v>
      </c>
      <c r="D3" s="10"/>
      <c r="E3" s="9"/>
      <c r="F3" s="9"/>
      <c r="G3" s="9" t="s">
        <v>11</v>
      </c>
      <c r="H3" s="11"/>
      <c r="I3" s="9"/>
      <c r="J3" s="11"/>
      <c r="K3" s="9"/>
      <c r="L3" s="9"/>
    </row>
    <row r="4" spans="1:12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2" s="2" customFormat="1" ht="11.25">
      <c r="A5" s="19" t="s">
        <v>18</v>
      </c>
      <c r="B5" s="20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10</v>
      </c>
      <c r="I6" s="17" t="s">
        <v>17</v>
      </c>
      <c r="J6" s="17" t="s">
        <v>28</v>
      </c>
      <c r="K6" s="17" t="s">
        <v>29</v>
      </c>
      <c r="L6" s="17" t="s">
        <v>87</v>
      </c>
    </row>
    <row r="7" spans="1:12" s="2" customFormat="1" ht="11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5" customFormat="1" ht="11.25">
      <c r="A9" s="23"/>
      <c r="B9" s="24"/>
      <c r="C9" s="24" t="s">
        <v>9</v>
      </c>
      <c r="D9" s="25"/>
      <c r="E9" s="26"/>
      <c r="F9" s="30"/>
      <c r="G9" s="195">
        <f>SUBTOTAL(9,G10:G17)</f>
        <v>0</v>
      </c>
      <c r="H9" s="27"/>
      <c r="I9" s="52"/>
      <c r="J9" s="52"/>
      <c r="K9" s="52"/>
      <c r="L9" s="27"/>
    </row>
    <row r="11" spans="1:12" s="48" customFormat="1" ht="21.75" customHeight="1">
      <c r="A11" s="41"/>
      <c r="B11" s="42">
        <v>1</v>
      </c>
      <c r="C11" s="43" t="s">
        <v>20</v>
      </c>
      <c r="D11" s="44"/>
      <c r="E11" s="45"/>
      <c r="F11" s="46"/>
      <c r="G11" s="47">
        <f>SUBTOTAL(9,G12:G15)</f>
        <v>0</v>
      </c>
      <c r="H11" s="45"/>
      <c r="I11" s="47">
        <f>SUBTOTAL(9,I13:I17)</f>
        <v>0</v>
      </c>
      <c r="J11" s="45"/>
      <c r="K11" s="47"/>
      <c r="L11" s="47">
        <f>SUBTOTAL(9,L16:L17)</f>
        <v>0</v>
      </c>
    </row>
    <row r="12" spans="1:12" s="215" customFormat="1" ht="22.5">
      <c r="A12" s="213">
        <f>MAX(A9:A10)+1</f>
        <v>1</v>
      </c>
      <c r="B12" s="221" t="s">
        <v>408</v>
      </c>
      <c r="C12" s="192" t="s">
        <v>409</v>
      </c>
      <c r="D12" s="221" t="s">
        <v>21</v>
      </c>
      <c r="E12" s="220">
        <v>16.875</v>
      </c>
      <c r="F12" s="214"/>
      <c r="G12" s="38">
        <f t="shared" ref="G12:G15" si="0">ROUND(E12*F12,2)</f>
        <v>0</v>
      </c>
      <c r="H12" s="216"/>
      <c r="I12" s="217">
        <f>ROUND(E12*H12,3)</f>
        <v>0</v>
      </c>
      <c r="J12" s="216"/>
      <c r="K12" s="218"/>
      <c r="L12" s="219" t="s">
        <v>410</v>
      </c>
    </row>
    <row r="13" spans="1:12" s="215" customFormat="1" ht="11.25">
      <c r="A13" s="213">
        <f>MAX(A10:A12)+1</f>
        <v>2</v>
      </c>
      <c r="B13" s="221" t="s">
        <v>411</v>
      </c>
      <c r="C13" s="192" t="s">
        <v>108</v>
      </c>
      <c r="D13" s="221" t="s">
        <v>21</v>
      </c>
      <c r="E13" s="220">
        <v>16.875</v>
      </c>
      <c r="F13" s="214"/>
      <c r="G13" s="38">
        <f t="shared" si="0"/>
        <v>0</v>
      </c>
      <c r="H13" s="216"/>
      <c r="I13" s="217">
        <f>ROUND(E13*H13,3)</f>
        <v>0</v>
      </c>
      <c r="J13" s="216"/>
      <c r="K13" s="218"/>
      <c r="L13" s="219">
        <v>0</v>
      </c>
    </row>
    <row r="14" spans="1:12" s="215" customFormat="1" ht="11.25">
      <c r="A14" s="213">
        <f>MAX(A11:A13)+1</f>
        <v>3</v>
      </c>
      <c r="B14" s="221" t="s">
        <v>412</v>
      </c>
      <c r="C14" s="192" t="s">
        <v>413</v>
      </c>
      <c r="D14" s="221" t="s">
        <v>21</v>
      </c>
      <c r="E14" s="220">
        <v>16.875</v>
      </c>
      <c r="F14" s="214"/>
      <c r="G14" s="38">
        <f t="shared" si="0"/>
        <v>0</v>
      </c>
      <c r="H14" s="216"/>
      <c r="I14" s="217">
        <f>ROUND(E14*H14,3)</f>
        <v>0</v>
      </c>
      <c r="J14" s="216"/>
      <c r="K14" s="218"/>
      <c r="L14" s="219">
        <v>0</v>
      </c>
    </row>
    <row r="15" spans="1:12" s="215" customFormat="1" ht="22.5">
      <c r="A15" s="213">
        <f>MAX(A12:A14)+1</f>
        <v>4</v>
      </c>
      <c r="B15" s="221" t="s">
        <v>414</v>
      </c>
      <c r="C15" s="192" t="s">
        <v>415</v>
      </c>
      <c r="D15" s="221" t="s">
        <v>21</v>
      </c>
      <c r="E15" s="220">
        <v>16.875</v>
      </c>
      <c r="F15" s="214"/>
      <c r="G15" s="38">
        <f t="shared" si="0"/>
        <v>0</v>
      </c>
      <c r="H15" s="216"/>
      <c r="I15" s="217">
        <f>ROUND(E15*H15,3)</f>
        <v>0</v>
      </c>
      <c r="J15" s="216"/>
      <c r="K15" s="218"/>
      <c r="L15" s="219">
        <v>0</v>
      </c>
    </row>
    <row r="16" spans="1:12" s="223" customFormat="1" ht="21.75" customHeight="1">
      <c r="A16" s="224"/>
      <c r="B16" s="225" t="s">
        <v>152</v>
      </c>
      <c r="C16" s="226" t="s">
        <v>416</v>
      </c>
      <c r="D16" s="227"/>
      <c r="E16" s="228"/>
      <c r="F16" s="229"/>
      <c r="G16" s="230">
        <f>SUBTOTAL(9,G17:G17)</f>
        <v>0</v>
      </c>
      <c r="H16" s="228"/>
      <c r="I16" s="230">
        <f>SUBTOTAL(9,I17:I17)</f>
        <v>0</v>
      </c>
      <c r="J16" s="228"/>
      <c r="K16" s="230">
        <f>SUBTOTAL(9,K17:K17)</f>
        <v>0</v>
      </c>
      <c r="L16" s="230"/>
    </row>
    <row r="17" spans="1:12" s="215" customFormat="1" ht="33.75">
      <c r="A17" s="213">
        <f>MAX(A10:A16)+1</f>
        <v>5</v>
      </c>
      <c r="B17" s="221">
        <v>210010125</v>
      </c>
      <c r="C17" s="192" t="s">
        <v>417</v>
      </c>
      <c r="D17" s="221" t="s">
        <v>16</v>
      </c>
      <c r="E17" s="220">
        <v>112.5</v>
      </c>
      <c r="F17" s="214"/>
      <c r="G17" s="38">
        <f t="shared" ref="G17" si="1">ROUND(E17*F17,2)</f>
        <v>0</v>
      </c>
      <c r="H17" s="216">
        <v>0</v>
      </c>
      <c r="I17" s="217">
        <f>ROUND(E17*H17,3)</f>
        <v>0</v>
      </c>
      <c r="J17" s="216"/>
      <c r="K17" s="218">
        <f>ROUND(E17*J17,3)</f>
        <v>0</v>
      </c>
      <c r="L17" s="219" t="s">
        <v>418</v>
      </c>
    </row>
    <row r="18" spans="1:12" s="57" customFormat="1" ht="21" customHeight="1">
      <c r="A18" s="53"/>
      <c r="B18" s="54"/>
      <c r="C18" s="54"/>
      <c r="D18" s="55"/>
      <c r="E18" s="53"/>
      <c r="F18" s="53"/>
      <c r="G18" s="56"/>
      <c r="I18" s="58"/>
      <c r="J18" s="56"/>
      <c r="K18" s="58"/>
      <c r="L18" s="56"/>
    </row>
    <row r="19" spans="1:12" s="66" customFormat="1" ht="12">
      <c r="A19" s="59"/>
      <c r="B19" s="60"/>
      <c r="C19" s="61" t="s">
        <v>30</v>
      </c>
      <c r="D19" s="62"/>
      <c r="E19" s="63"/>
      <c r="F19" s="64"/>
      <c r="G19" s="64"/>
      <c r="H19" s="65"/>
    </row>
    <row r="20" spans="1:12" s="66" customFormat="1" ht="12">
      <c r="A20" s="59"/>
      <c r="B20" s="60"/>
      <c r="C20" s="61" t="s">
        <v>31</v>
      </c>
      <c r="D20" s="62"/>
      <c r="E20" s="63"/>
      <c r="F20" s="64"/>
      <c r="G20" s="64"/>
      <c r="H20" s="65"/>
    </row>
    <row r="21" spans="1:12" s="66" customFormat="1" ht="12">
      <c r="A21" s="59"/>
      <c r="B21" s="60"/>
      <c r="C21" s="61" t="s">
        <v>80</v>
      </c>
      <c r="D21" s="62"/>
      <c r="E21" s="63"/>
      <c r="F21" s="64"/>
      <c r="G21" s="64"/>
      <c r="H21" s="65"/>
    </row>
    <row r="22" spans="1:12" s="66" customFormat="1" ht="12">
      <c r="A22" s="59"/>
      <c r="B22" s="60"/>
      <c r="C22" s="61" t="s">
        <v>32</v>
      </c>
      <c r="D22" s="62"/>
      <c r="E22" s="63"/>
      <c r="F22" s="64"/>
      <c r="G22" s="64"/>
      <c r="H22" s="65"/>
    </row>
    <row r="23" spans="1:12" s="67" customFormat="1" ht="13.5" thickBot="1">
      <c r="G23" s="68"/>
      <c r="I23" s="69"/>
      <c r="J23" s="69"/>
      <c r="K23" s="69"/>
      <c r="L23" s="69"/>
    </row>
    <row r="24" spans="1:12" s="71" customFormat="1" ht="29.25" customHeight="1" thickBot="1">
      <c r="A24" s="253" t="s">
        <v>33</v>
      </c>
      <c r="B24" s="254"/>
      <c r="C24" s="254"/>
      <c r="D24" s="254"/>
      <c r="E24" s="254"/>
      <c r="F24" s="254"/>
      <c r="G24" s="254"/>
      <c r="H24" s="255"/>
      <c r="I24" s="70"/>
      <c r="J24" s="70"/>
      <c r="K24" s="70"/>
      <c r="L24" s="70"/>
    </row>
  </sheetData>
  <mergeCells count="1">
    <mergeCell ref="A24:H24"/>
  </mergeCells>
  <conditionalFormatting sqref="F17">
    <cfRule type="cellIs" dxfId="106" priority="13" stopIfTrue="1" operator="equal">
      <formula>0</formula>
    </cfRule>
  </conditionalFormatting>
  <conditionalFormatting sqref="F13">
    <cfRule type="cellIs" dxfId="105" priority="11" stopIfTrue="1" operator="equal">
      <formula>0</formula>
    </cfRule>
  </conditionalFormatting>
  <conditionalFormatting sqref="F12">
    <cfRule type="cellIs" dxfId="104" priority="10" stopIfTrue="1" operator="equal">
      <formula>0</formula>
    </cfRule>
  </conditionalFormatting>
  <conditionalFormatting sqref="F15">
    <cfRule type="cellIs" dxfId="103" priority="9" stopIfTrue="1" operator="equal">
      <formula>0</formula>
    </cfRule>
  </conditionalFormatting>
  <conditionalFormatting sqref="F14">
    <cfRule type="cellIs" dxfId="102" priority="8" stopIfTrue="1" operator="equal">
      <formula>0</formula>
    </cfRule>
  </conditionalFormatting>
  <conditionalFormatting sqref="G12:G15">
    <cfRule type="cellIs" dxfId="101" priority="6" stopIfTrue="1" operator="equal">
      <formula>0</formula>
    </cfRule>
  </conditionalFormatting>
  <conditionalFormatting sqref="G12:G15">
    <cfRule type="cellIs" dxfId="100" priority="5" stopIfTrue="1" operator="equal">
      <formula>0</formula>
    </cfRule>
  </conditionalFormatting>
  <conditionalFormatting sqref="G12:G15">
    <cfRule type="cellIs" dxfId="99" priority="4" stopIfTrue="1" operator="equal">
      <formula>0</formula>
    </cfRule>
  </conditionalFormatting>
  <conditionalFormatting sqref="G17">
    <cfRule type="cellIs" dxfId="98" priority="3" stopIfTrue="1" operator="equal">
      <formula>0</formula>
    </cfRule>
  </conditionalFormatting>
  <conditionalFormatting sqref="G17">
    <cfRule type="cellIs" dxfId="97" priority="2" stopIfTrue="1" operator="equal">
      <formula>0</formula>
    </cfRule>
  </conditionalFormatting>
  <conditionalFormatting sqref="G17">
    <cfRule type="cellIs" dxfId="96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54" fitToHeight="0" orientation="portrait" blackAndWhite="1" horizontalDpi="300" r:id="rId1"/>
  <headerFooter alignWithMargins="0">
    <oddFooter>&amp;RStrana &amp;P (&amp;N)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zoomScaleNormal="100" zoomScaleSheetLayoutView="100" workbookViewId="0">
      <selection activeCell="F12" sqref="F12:F17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9.33203125" style="5" customWidth="1"/>
    <col min="5" max="5" width="13.5" style="6" customWidth="1"/>
    <col min="6" max="6" width="12.83203125" style="7" customWidth="1"/>
    <col min="7" max="7" width="14" style="7" customWidth="1"/>
    <col min="8" max="11" width="13.83203125" style="6" customWidth="1"/>
    <col min="12" max="12" width="47.1640625" style="6" customWidth="1"/>
    <col min="13" max="16384" width="10.5" style="1"/>
  </cols>
  <sheetData>
    <row r="1" spans="1:12" s="2" customFormat="1" ht="18">
      <c r="A1" s="8" t="s">
        <v>507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112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420</v>
      </c>
      <c r="D3" s="10"/>
      <c r="E3" s="9"/>
      <c r="F3" s="9"/>
      <c r="G3" s="9" t="s">
        <v>11</v>
      </c>
      <c r="H3" s="11"/>
      <c r="I3" s="9"/>
      <c r="J3" s="11"/>
      <c r="K3" s="9"/>
      <c r="L3" s="9"/>
    </row>
    <row r="4" spans="1:12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2" s="2" customFormat="1" ht="11.25">
      <c r="A5" s="19" t="s">
        <v>18</v>
      </c>
      <c r="B5" s="20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10</v>
      </c>
      <c r="I6" s="17" t="s">
        <v>17</v>
      </c>
      <c r="J6" s="17" t="s">
        <v>28</v>
      </c>
      <c r="K6" s="17" t="s">
        <v>29</v>
      </c>
      <c r="L6" s="17" t="s">
        <v>87</v>
      </c>
    </row>
    <row r="7" spans="1:12" s="2" customFormat="1" ht="11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5" customFormat="1" ht="11.25">
      <c r="A9" s="23"/>
      <c r="B9" s="24"/>
      <c r="C9" s="24" t="s">
        <v>9</v>
      </c>
      <c r="D9" s="25"/>
      <c r="E9" s="26"/>
      <c r="F9" s="30"/>
      <c r="G9" s="195">
        <f>SUBTOTAL(9,G10:G17)</f>
        <v>0</v>
      </c>
      <c r="H9" s="27"/>
      <c r="I9" s="52"/>
      <c r="J9" s="52"/>
      <c r="K9" s="52"/>
      <c r="L9" s="27"/>
    </row>
    <row r="11" spans="1:12" s="48" customFormat="1" ht="21.75" customHeight="1">
      <c r="A11" s="41"/>
      <c r="B11" s="42">
        <v>1</v>
      </c>
      <c r="C11" s="43" t="s">
        <v>20</v>
      </c>
      <c r="D11" s="44"/>
      <c r="E11" s="45"/>
      <c r="F11" s="46"/>
      <c r="G11" s="47">
        <f>SUBTOTAL(9,G12:G15)</f>
        <v>0</v>
      </c>
      <c r="H11" s="45"/>
      <c r="I11" s="47">
        <f>SUBTOTAL(9,I13:I17)</f>
        <v>0</v>
      </c>
      <c r="J11" s="45"/>
      <c r="K11" s="47"/>
      <c r="L11" s="47">
        <f>SUBTOTAL(9,L16:L17)</f>
        <v>0</v>
      </c>
    </row>
    <row r="12" spans="1:12" s="215" customFormat="1" ht="22.5">
      <c r="A12" s="213">
        <f>MAX(A9:A10)+1</f>
        <v>1</v>
      </c>
      <c r="B12" s="221" t="s">
        <v>408</v>
      </c>
      <c r="C12" s="192" t="s">
        <v>409</v>
      </c>
      <c r="D12" s="221" t="s">
        <v>21</v>
      </c>
      <c r="E12" s="220">
        <f>65*0.3*0.5</f>
        <v>9.75</v>
      </c>
      <c r="F12" s="214"/>
      <c r="G12" s="222">
        <f t="shared" ref="G12:G15" si="0">ROUND(E12*F12,2)</f>
        <v>0</v>
      </c>
      <c r="H12" s="216"/>
      <c r="I12" s="217">
        <f>ROUND(E12*H12,3)</f>
        <v>0</v>
      </c>
      <c r="J12" s="216"/>
      <c r="K12" s="218"/>
      <c r="L12" s="219" t="s">
        <v>421</v>
      </c>
    </row>
    <row r="13" spans="1:12" s="215" customFormat="1" ht="11.25">
      <c r="A13" s="213">
        <f>MAX(A10:A12)+1</f>
        <v>2</v>
      </c>
      <c r="B13" s="221" t="s">
        <v>411</v>
      </c>
      <c r="C13" s="192" t="s">
        <v>108</v>
      </c>
      <c r="D13" s="221" t="s">
        <v>21</v>
      </c>
      <c r="E13" s="220">
        <f>65*0.3*0.5</f>
        <v>9.75</v>
      </c>
      <c r="F13" s="214"/>
      <c r="G13" s="222">
        <f t="shared" si="0"/>
        <v>0</v>
      </c>
      <c r="H13" s="216"/>
      <c r="I13" s="217">
        <f>ROUND(E13*H13,3)</f>
        <v>0</v>
      </c>
      <c r="J13" s="216"/>
      <c r="K13" s="218"/>
      <c r="L13" s="219">
        <v>0</v>
      </c>
    </row>
    <row r="14" spans="1:12" s="215" customFormat="1" ht="11.25">
      <c r="A14" s="213">
        <f>MAX(A11:A13)+1</f>
        <v>3</v>
      </c>
      <c r="B14" s="221" t="s">
        <v>412</v>
      </c>
      <c r="C14" s="192" t="s">
        <v>413</v>
      </c>
      <c r="D14" s="221" t="s">
        <v>21</v>
      </c>
      <c r="E14" s="220">
        <f>65*0.3*0.5</f>
        <v>9.75</v>
      </c>
      <c r="F14" s="214"/>
      <c r="G14" s="222">
        <f t="shared" si="0"/>
        <v>0</v>
      </c>
      <c r="H14" s="216"/>
      <c r="I14" s="217">
        <f>ROUND(E14*H14,3)</f>
        <v>0</v>
      </c>
      <c r="J14" s="216"/>
      <c r="K14" s="218"/>
      <c r="L14" s="219">
        <v>0</v>
      </c>
    </row>
    <row r="15" spans="1:12" s="215" customFormat="1" ht="22.5">
      <c r="A15" s="213">
        <f>MAX(A12:A14)+1</f>
        <v>4</v>
      </c>
      <c r="B15" s="221" t="s">
        <v>414</v>
      </c>
      <c r="C15" s="192" t="s">
        <v>415</v>
      </c>
      <c r="D15" s="221" t="s">
        <v>21</v>
      </c>
      <c r="E15" s="220">
        <f>65*0.3*0.5</f>
        <v>9.75</v>
      </c>
      <c r="F15" s="214"/>
      <c r="G15" s="222">
        <f t="shared" si="0"/>
        <v>0</v>
      </c>
      <c r="H15" s="216"/>
      <c r="I15" s="217">
        <f>ROUND(E15*H15,3)</f>
        <v>0</v>
      </c>
      <c r="J15" s="216"/>
      <c r="K15" s="218"/>
      <c r="L15" s="219">
        <v>0</v>
      </c>
    </row>
    <row r="16" spans="1:12" s="223" customFormat="1" ht="21.75" customHeight="1">
      <c r="A16" s="224"/>
      <c r="B16" s="225" t="s">
        <v>152</v>
      </c>
      <c r="C16" s="226" t="s">
        <v>416</v>
      </c>
      <c r="D16" s="227"/>
      <c r="E16" s="228"/>
      <c r="F16" s="229"/>
      <c r="G16" s="230">
        <f>SUBTOTAL(9,G17:G17)</f>
        <v>0</v>
      </c>
      <c r="H16" s="228"/>
      <c r="I16" s="230">
        <f>SUBTOTAL(9,I17:I17)</f>
        <v>0</v>
      </c>
      <c r="J16" s="228"/>
      <c r="K16" s="230">
        <f>SUBTOTAL(9,K17:K17)</f>
        <v>0</v>
      </c>
      <c r="L16" s="230"/>
    </row>
    <row r="17" spans="1:12" s="215" customFormat="1" ht="33.75">
      <c r="A17" s="213">
        <f>MAX(A10:A16)+1</f>
        <v>5</v>
      </c>
      <c r="B17" s="221">
        <v>210010125</v>
      </c>
      <c r="C17" s="192" t="s">
        <v>417</v>
      </c>
      <c r="D17" s="221" t="s">
        <v>16</v>
      </c>
      <c r="E17" s="220">
        <f>10+8+9.5+8+8+10.5+11</f>
        <v>65</v>
      </c>
      <c r="F17" s="214"/>
      <c r="G17" s="222">
        <f t="shared" ref="G17" si="1">ROUND(E17*F17,2)</f>
        <v>0</v>
      </c>
      <c r="H17" s="216">
        <v>0</v>
      </c>
      <c r="I17" s="217">
        <f>ROUND(E17*H17,3)</f>
        <v>0</v>
      </c>
      <c r="J17" s="216"/>
      <c r="K17" s="218">
        <f>ROUND(E17*J17,3)</f>
        <v>0</v>
      </c>
      <c r="L17" s="219" t="s">
        <v>422</v>
      </c>
    </row>
    <row r="18" spans="1:12" s="57" customFormat="1" ht="21" customHeight="1">
      <c r="A18" s="53"/>
      <c r="B18" s="54"/>
      <c r="C18" s="54"/>
      <c r="D18" s="55"/>
      <c r="E18" s="53"/>
      <c r="F18" s="53"/>
      <c r="G18" s="56"/>
      <c r="I18" s="58"/>
      <c r="J18" s="56"/>
      <c r="K18" s="58"/>
      <c r="L18" s="56"/>
    </row>
    <row r="19" spans="1:12" s="66" customFormat="1" ht="12">
      <c r="A19" s="59"/>
      <c r="B19" s="60"/>
      <c r="C19" s="61" t="s">
        <v>30</v>
      </c>
      <c r="D19" s="62"/>
      <c r="E19" s="63"/>
      <c r="F19" s="64"/>
      <c r="G19" s="64"/>
      <c r="H19" s="65"/>
    </row>
    <row r="20" spans="1:12" s="66" customFormat="1" ht="12">
      <c r="A20" s="59"/>
      <c r="B20" s="60"/>
      <c r="C20" s="61" t="s">
        <v>31</v>
      </c>
      <c r="D20" s="62"/>
      <c r="E20" s="63"/>
      <c r="F20" s="64"/>
      <c r="G20" s="64"/>
      <c r="H20" s="65"/>
    </row>
    <row r="21" spans="1:12" s="66" customFormat="1" ht="12">
      <c r="A21" s="59"/>
      <c r="B21" s="60"/>
      <c r="C21" s="61" t="s">
        <v>80</v>
      </c>
      <c r="D21" s="62"/>
      <c r="E21" s="63"/>
      <c r="F21" s="64"/>
      <c r="G21" s="64"/>
      <c r="H21" s="65"/>
    </row>
    <row r="22" spans="1:12" s="66" customFormat="1" ht="12">
      <c r="A22" s="59"/>
      <c r="B22" s="60"/>
      <c r="C22" s="61" t="s">
        <v>32</v>
      </c>
      <c r="D22" s="62"/>
      <c r="E22" s="63"/>
      <c r="F22" s="64"/>
      <c r="G22" s="64"/>
      <c r="H22" s="65"/>
    </row>
    <row r="23" spans="1:12" s="67" customFormat="1" ht="13.5" thickBot="1">
      <c r="G23" s="68"/>
      <c r="I23" s="69"/>
      <c r="J23" s="69"/>
      <c r="K23" s="69"/>
      <c r="L23" s="69"/>
    </row>
    <row r="24" spans="1:12" s="71" customFormat="1" ht="29.25" customHeight="1" thickBot="1">
      <c r="A24" s="253" t="s">
        <v>33</v>
      </c>
      <c r="B24" s="254"/>
      <c r="C24" s="254"/>
      <c r="D24" s="254"/>
      <c r="E24" s="254"/>
      <c r="F24" s="254"/>
      <c r="G24" s="254"/>
      <c r="H24" s="255"/>
      <c r="I24" s="70"/>
      <c r="J24" s="70"/>
      <c r="K24" s="70"/>
      <c r="L24" s="70"/>
    </row>
  </sheetData>
  <mergeCells count="1">
    <mergeCell ref="A24:H24"/>
  </mergeCells>
  <conditionalFormatting sqref="F17">
    <cfRule type="cellIs" dxfId="95" priority="14" stopIfTrue="1" operator="equal">
      <formula>0</formula>
    </cfRule>
  </conditionalFormatting>
  <conditionalFormatting sqref="F13">
    <cfRule type="cellIs" dxfId="94" priority="13" stopIfTrue="1" operator="equal">
      <formula>0</formula>
    </cfRule>
  </conditionalFormatting>
  <conditionalFormatting sqref="F12">
    <cfRule type="cellIs" dxfId="93" priority="12" stopIfTrue="1" operator="equal">
      <formula>0</formula>
    </cfRule>
  </conditionalFormatting>
  <conditionalFormatting sqref="F15">
    <cfRule type="cellIs" dxfId="92" priority="11" stopIfTrue="1" operator="equal">
      <formula>0</formula>
    </cfRule>
  </conditionalFormatting>
  <conditionalFormatting sqref="F14">
    <cfRule type="cellIs" dxfId="91" priority="10" stopIfTrue="1" operator="equal">
      <formula>0</formula>
    </cfRule>
  </conditionalFormatting>
  <conditionalFormatting sqref="G17">
    <cfRule type="cellIs" dxfId="90" priority="9" stopIfTrue="1" operator="equal">
      <formula>0</formula>
    </cfRule>
  </conditionalFormatting>
  <conditionalFormatting sqref="G17">
    <cfRule type="cellIs" dxfId="89" priority="8" stopIfTrue="1" operator="equal">
      <formula>0</formula>
    </cfRule>
  </conditionalFormatting>
  <conditionalFormatting sqref="G17">
    <cfRule type="cellIs" dxfId="88" priority="7" stopIfTrue="1" operator="equal">
      <formula>0</formula>
    </cfRule>
  </conditionalFormatting>
  <conditionalFormatting sqref="G12:G15">
    <cfRule type="cellIs" dxfId="87" priority="3" stopIfTrue="1" operator="equal">
      <formula>0</formula>
    </cfRule>
  </conditionalFormatting>
  <conditionalFormatting sqref="G12:G15">
    <cfRule type="cellIs" dxfId="86" priority="2" stopIfTrue="1" operator="equal">
      <formula>0</formula>
    </cfRule>
  </conditionalFormatting>
  <conditionalFormatting sqref="G12:G15">
    <cfRule type="cellIs" dxfId="85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54" fitToHeight="0" orientation="portrait" blackAndWhite="1" horizontalDpi="300" r:id="rId1"/>
  <headerFooter alignWithMargins="0">
    <oddFooter>&amp;RStrana &amp;P (&amp;N)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showGridLines="0" showZeros="0" zoomScaleNormal="100" zoomScaleSheetLayoutView="100" workbookViewId="0">
      <selection activeCell="F12" sqref="F12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9.33203125" style="5" customWidth="1"/>
    <col min="5" max="5" width="13.5" style="6" customWidth="1"/>
    <col min="6" max="6" width="12.83203125" style="7" customWidth="1"/>
    <col min="7" max="7" width="14" style="7" customWidth="1"/>
    <col min="8" max="11" width="13.83203125" style="6" customWidth="1"/>
    <col min="12" max="12" width="47.1640625" style="6" customWidth="1"/>
    <col min="13" max="16384" width="10.5" style="1"/>
  </cols>
  <sheetData>
    <row r="1" spans="1:12" s="2" customFormat="1" ht="18">
      <c r="A1" s="8" t="s">
        <v>507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112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466</v>
      </c>
      <c r="D3" s="10"/>
      <c r="E3" s="9"/>
      <c r="F3" s="9"/>
      <c r="G3" s="9" t="s">
        <v>11</v>
      </c>
      <c r="H3" s="11"/>
      <c r="I3" s="9"/>
      <c r="J3" s="11"/>
      <c r="K3" s="9"/>
      <c r="L3" s="9"/>
    </row>
    <row r="4" spans="1:12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2" s="2" customFormat="1" ht="11.25">
      <c r="A5" s="19" t="s">
        <v>18</v>
      </c>
      <c r="B5" s="20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10</v>
      </c>
      <c r="I6" s="17" t="s">
        <v>17</v>
      </c>
      <c r="J6" s="17" t="s">
        <v>28</v>
      </c>
      <c r="K6" s="17" t="s">
        <v>29</v>
      </c>
      <c r="L6" s="17" t="s">
        <v>87</v>
      </c>
    </row>
    <row r="7" spans="1:12" s="2" customFormat="1" ht="11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5" customFormat="1" ht="11.25">
      <c r="A9" s="23"/>
      <c r="B9" s="24"/>
      <c r="C9" s="24" t="s">
        <v>9</v>
      </c>
      <c r="D9" s="25"/>
      <c r="E9" s="26"/>
      <c r="F9" s="30"/>
      <c r="G9" s="195">
        <f>SUBTOTAL(9,G10:G12)</f>
        <v>0</v>
      </c>
      <c r="H9" s="27"/>
      <c r="I9" s="52"/>
      <c r="J9" s="52"/>
      <c r="K9" s="52"/>
      <c r="L9" s="27"/>
    </row>
    <row r="11" spans="1:12" s="48" customFormat="1" ht="21.75" customHeight="1">
      <c r="A11" s="41"/>
      <c r="B11" s="42">
        <v>1</v>
      </c>
      <c r="C11" s="43" t="s">
        <v>20</v>
      </c>
      <c r="D11" s="44"/>
      <c r="E11" s="45"/>
      <c r="F11" s="46"/>
      <c r="G11" s="47">
        <f>SUBTOTAL(9,G12:G12)</f>
        <v>0</v>
      </c>
      <c r="H11" s="45"/>
      <c r="I11" s="47"/>
      <c r="J11" s="45"/>
      <c r="K11" s="47"/>
      <c r="L11" s="47"/>
    </row>
    <row r="12" spans="1:12" s="215" customFormat="1" ht="90">
      <c r="A12" s="213">
        <f>MAX(A9:A10)+1</f>
        <v>1</v>
      </c>
      <c r="B12" s="221">
        <v>40401</v>
      </c>
      <c r="C12" s="192" t="s">
        <v>467</v>
      </c>
      <c r="D12" s="221" t="s">
        <v>36</v>
      </c>
      <c r="E12" s="220">
        <v>1</v>
      </c>
      <c r="F12" s="214"/>
      <c r="G12" s="222">
        <f t="shared" ref="G12" si="0">ROUND(E12*F12,2)</f>
        <v>0</v>
      </c>
      <c r="H12" s="216"/>
      <c r="I12" s="217">
        <f>ROUND(E12*H12,3)</f>
        <v>0</v>
      </c>
      <c r="J12" s="216"/>
      <c r="K12" s="218"/>
      <c r="L12" s="219"/>
    </row>
    <row r="13" spans="1:12" s="57" customFormat="1" ht="21" customHeight="1">
      <c r="A13" s="53"/>
      <c r="B13" s="54"/>
      <c r="C13" s="54"/>
      <c r="D13" s="55"/>
      <c r="E13" s="53"/>
      <c r="F13" s="53"/>
      <c r="G13" s="56"/>
      <c r="I13" s="58"/>
      <c r="J13" s="56"/>
      <c r="K13" s="58"/>
      <c r="L13" s="56"/>
    </row>
    <row r="14" spans="1:12" s="66" customFormat="1" ht="12">
      <c r="A14" s="59"/>
      <c r="B14" s="60"/>
      <c r="C14" s="61" t="s">
        <v>30</v>
      </c>
      <c r="D14" s="62"/>
      <c r="E14" s="63"/>
      <c r="F14" s="64"/>
      <c r="G14" s="64"/>
      <c r="H14" s="65"/>
    </row>
    <row r="15" spans="1:12" s="66" customFormat="1" ht="12">
      <c r="A15" s="59"/>
      <c r="B15" s="60"/>
      <c r="C15" s="61" t="s">
        <v>31</v>
      </c>
      <c r="D15" s="62"/>
      <c r="E15" s="63"/>
      <c r="F15" s="64"/>
      <c r="G15" s="64"/>
      <c r="H15" s="65"/>
    </row>
    <row r="16" spans="1:12" s="66" customFormat="1" ht="12">
      <c r="A16" s="59"/>
      <c r="B16" s="60"/>
      <c r="C16" s="61" t="s">
        <v>80</v>
      </c>
      <c r="D16" s="62"/>
      <c r="E16" s="63"/>
      <c r="F16" s="64"/>
      <c r="G16" s="64"/>
      <c r="H16" s="65"/>
    </row>
    <row r="17" spans="1:12" s="66" customFormat="1" ht="12">
      <c r="A17" s="59"/>
      <c r="B17" s="60"/>
      <c r="C17" s="61" t="s">
        <v>32</v>
      </c>
      <c r="D17" s="62"/>
      <c r="E17" s="63"/>
      <c r="F17" s="64"/>
      <c r="G17" s="64"/>
      <c r="H17" s="65"/>
    </row>
    <row r="18" spans="1:12" s="67" customFormat="1" ht="13.5" thickBot="1">
      <c r="G18" s="68"/>
      <c r="I18" s="69"/>
      <c r="J18" s="69"/>
      <c r="K18" s="69"/>
      <c r="L18" s="69"/>
    </row>
    <row r="19" spans="1:12" s="71" customFormat="1" ht="29.25" customHeight="1" thickBot="1">
      <c r="A19" s="253" t="s">
        <v>33</v>
      </c>
      <c r="B19" s="254"/>
      <c r="C19" s="254"/>
      <c r="D19" s="254"/>
      <c r="E19" s="254"/>
      <c r="F19" s="254"/>
      <c r="G19" s="254"/>
      <c r="H19" s="255"/>
      <c r="I19" s="70"/>
      <c r="J19" s="70"/>
      <c r="K19" s="70"/>
      <c r="L19" s="70"/>
    </row>
  </sheetData>
  <mergeCells count="1">
    <mergeCell ref="A19:H19"/>
  </mergeCells>
  <conditionalFormatting sqref="F12">
    <cfRule type="cellIs" dxfId="84" priority="6" stopIfTrue="1" operator="equal">
      <formula>0</formula>
    </cfRule>
  </conditionalFormatting>
  <conditionalFormatting sqref="G12">
    <cfRule type="cellIs" dxfId="83" priority="3" stopIfTrue="1" operator="equal">
      <formula>0</formula>
    </cfRule>
  </conditionalFormatting>
  <conditionalFormatting sqref="G12">
    <cfRule type="cellIs" dxfId="82" priority="2" stopIfTrue="1" operator="equal">
      <formula>0</formula>
    </cfRule>
  </conditionalFormatting>
  <conditionalFormatting sqref="G12">
    <cfRule type="cellIs" dxfId="81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54" fitToHeight="0" orientation="portrait" blackAndWhite="1" horizontalDpi="300" r:id="rId1"/>
  <headerFooter alignWithMargins="0">
    <oddFooter>&amp;RStrana &amp;P (&amp;N)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showGridLines="0" showZeros="0" view="pageBreakPreview" zoomScaleNormal="100" zoomScaleSheetLayoutView="100" workbookViewId="0">
      <selection activeCell="F12" sqref="F12:F25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9.33203125" style="5" customWidth="1"/>
    <col min="5" max="5" width="13.5" style="6" customWidth="1"/>
    <col min="6" max="6" width="12.83203125" style="7" customWidth="1"/>
    <col min="7" max="7" width="14" style="7" customWidth="1"/>
    <col min="8" max="11" width="13.83203125" style="6" customWidth="1"/>
    <col min="12" max="12" width="47.1640625" style="6" customWidth="1"/>
    <col min="13" max="16384" width="10.5" style="1"/>
  </cols>
  <sheetData>
    <row r="1" spans="1:12" s="2" customFormat="1" ht="18">
      <c r="A1" s="8" t="s">
        <v>507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112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348</v>
      </c>
      <c r="D3" s="10"/>
      <c r="E3" s="9"/>
      <c r="F3" s="9"/>
      <c r="G3" s="9" t="s">
        <v>11</v>
      </c>
      <c r="H3" s="11"/>
      <c r="I3" s="9"/>
      <c r="J3" s="11"/>
      <c r="K3" s="9"/>
      <c r="L3" s="9"/>
    </row>
    <row r="4" spans="1:12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2" s="2" customFormat="1" ht="11.25">
      <c r="A5" s="19" t="s">
        <v>18</v>
      </c>
      <c r="B5" s="20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10</v>
      </c>
      <c r="I6" s="17" t="s">
        <v>17</v>
      </c>
      <c r="J6" s="17" t="s">
        <v>28</v>
      </c>
      <c r="K6" s="17" t="s">
        <v>29</v>
      </c>
      <c r="L6" s="17" t="s">
        <v>87</v>
      </c>
    </row>
    <row r="7" spans="1:12" s="2" customFormat="1" ht="11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5" customFormat="1" ht="11.25">
      <c r="A9" s="23"/>
      <c r="B9" s="24"/>
      <c r="C9" s="24" t="s">
        <v>9</v>
      </c>
      <c r="D9" s="25"/>
      <c r="E9" s="26"/>
      <c r="F9" s="30"/>
      <c r="G9" s="195">
        <f>SUBTOTAL(9,G10:G32)</f>
        <v>0</v>
      </c>
      <c r="H9" s="27"/>
      <c r="I9" s="52"/>
      <c r="J9" s="52"/>
      <c r="K9" s="52"/>
      <c r="L9" s="27"/>
    </row>
    <row r="11" spans="1:12" s="48" customFormat="1" ht="21.75" customHeight="1">
      <c r="A11" s="41"/>
      <c r="B11" s="42">
        <v>1</v>
      </c>
      <c r="C11" s="43" t="s">
        <v>20</v>
      </c>
      <c r="D11" s="44"/>
      <c r="E11" s="45"/>
      <c r="F11" s="46"/>
      <c r="G11" s="47">
        <f>SUBTOTAL(9,G12:G13)</f>
        <v>0</v>
      </c>
      <c r="H11" s="45"/>
      <c r="I11" s="47">
        <f>SUBTOTAL(9,I13:I18)</f>
        <v>0</v>
      </c>
      <c r="J11" s="45"/>
      <c r="K11" s="47"/>
      <c r="L11" s="47">
        <f>SUBTOTAL(9,L14:L18)</f>
        <v>0</v>
      </c>
    </row>
    <row r="12" spans="1:12" s="2" customFormat="1" ht="22.5">
      <c r="A12" s="34">
        <f>MAX(A9:A10)+1</f>
        <v>1</v>
      </c>
      <c r="B12" s="35">
        <v>162301101</v>
      </c>
      <c r="C12" s="192" t="s">
        <v>366</v>
      </c>
      <c r="D12" s="35" t="s">
        <v>21</v>
      </c>
      <c r="E12" s="37">
        <v>92.399999999999991</v>
      </c>
      <c r="F12" s="50"/>
      <c r="G12" s="38">
        <f>ROUND(E12*F12,2)</f>
        <v>0</v>
      </c>
      <c r="H12" s="39"/>
      <c r="I12" s="49">
        <f>ROUND(E12*H12,3)</f>
        <v>0</v>
      </c>
      <c r="J12" s="39"/>
      <c r="K12" s="40"/>
      <c r="L12" s="198">
        <v>0</v>
      </c>
    </row>
    <row r="13" spans="1:12" s="2" customFormat="1" ht="22.5">
      <c r="A13" s="34">
        <f>MAX(A10:A11)+1</f>
        <v>1</v>
      </c>
      <c r="B13" s="35">
        <v>174101101</v>
      </c>
      <c r="C13" s="192" t="s">
        <v>37</v>
      </c>
      <c r="D13" s="35" t="s">
        <v>21</v>
      </c>
      <c r="E13" s="37">
        <v>92.399999999999991</v>
      </c>
      <c r="F13" s="50"/>
      <c r="G13" s="38">
        <f>ROUND(E13*F13,2)</f>
        <v>0</v>
      </c>
      <c r="H13" s="39"/>
      <c r="I13" s="49">
        <f>ROUND(E13*H13,3)</f>
        <v>0</v>
      </c>
      <c r="J13" s="39"/>
      <c r="K13" s="40"/>
      <c r="L13" s="198">
        <v>0</v>
      </c>
    </row>
    <row r="14" spans="1:12" s="48" customFormat="1" ht="21.75" customHeight="1">
      <c r="A14" s="41"/>
      <c r="B14" s="42" t="s">
        <v>152</v>
      </c>
      <c r="C14" s="43" t="s">
        <v>153</v>
      </c>
      <c r="D14" s="44"/>
      <c r="E14" s="45"/>
      <c r="F14" s="46"/>
      <c r="G14" s="47">
        <f>SUBTOTAL(9,G15:G18)</f>
        <v>0</v>
      </c>
      <c r="H14" s="45"/>
      <c r="I14" s="47">
        <f>SUBTOTAL(9,I15:I18)</f>
        <v>0</v>
      </c>
      <c r="J14" s="45"/>
      <c r="K14" s="47">
        <f>SUBTOTAL(9,K15:K18)</f>
        <v>137.53899999999999</v>
      </c>
      <c r="L14" s="47"/>
    </row>
    <row r="15" spans="1:12" s="2" customFormat="1" ht="11.25">
      <c r="A15" s="34">
        <f>MAX(A10:A14)+1</f>
        <v>2</v>
      </c>
      <c r="B15" s="35" t="s">
        <v>362</v>
      </c>
      <c r="C15" s="36" t="s">
        <v>346</v>
      </c>
      <c r="D15" s="35" t="s">
        <v>21</v>
      </c>
      <c r="E15" s="37">
        <v>92.399999999999991</v>
      </c>
      <c r="F15" s="50"/>
      <c r="G15" s="38">
        <f>ROUND(E15*F15,2)</f>
        <v>0</v>
      </c>
      <c r="H15" s="39">
        <v>0</v>
      </c>
      <c r="I15" s="49">
        <f>ROUND(E15*H15,3)</f>
        <v>0</v>
      </c>
      <c r="J15" s="39">
        <v>1.2</v>
      </c>
      <c r="K15" s="40">
        <f>ROUND(E15*J15,3)</f>
        <v>110.88</v>
      </c>
      <c r="L15" s="198" t="s">
        <v>347</v>
      </c>
    </row>
    <row r="16" spans="1:12" s="2" customFormat="1" ht="33.75">
      <c r="A16" s="34">
        <f t="shared" ref="A16:A25" si="0">MAX(A14:A15)+1</f>
        <v>3</v>
      </c>
      <c r="B16" s="35">
        <v>963051113</v>
      </c>
      <c r="C16" s="36" t="s">
        <v>350</v>
      </c>
      <c r="D16" s="35" t="s">
        <v>21</v>
      </c>
      <c r="E16" s="37">
        <v>8.5679999999999996</v>
      </c>
      <c r="F16" s="50"/>
      <c r="G16" s="38">
        <f>ROUND(E16*F16,2)</f>
        <v>0</v>
      </c>
      <c r="H16" s="39">
        <v>0</v>
      </c>
      <c r="I16" s="49">
        <f>ROUND(E16*H16,3)</f>
        <v>0</v>
      </c>
      <c r="J16" s="39">
        <v>2.4</v>
      </c>
      <c r="K16" s="40">
        <f>ROUND(E16*J16,3)</f>
        <v>20.562999999999999</v>
      </c>
      <c r="L16" s="198" t="s">
        <v>363</v>
      </c>
    </row>
    <row r="17" spans="1:12" s="2" customFormat="1" ht="33.75">
      <c r="A17" s="34">
        <f t="shared" si="0"/>
        <v>4</v>
      </c>
      <c r="B17" s="35" t="s">
        <v>352</v>
      </c>
      <c r="C17" s="36" t="s">
        <v>351</v>
      </c>
      <c r="D17" s="35" t="s">
        <v>21</v>
      </c>
      <c r="E17" s="37">
        <v>2.0960000000000001</v>
      </c>
      <c r="F17" s="50"/>
      <c r="G17" s="38">
        <f>ROUND(E17*F17,2)</f>
        <v>0</v>
      </c>
      <c r="H17" s="39">
        <v>0</v>
      </c>
      <c r="I17" s="49">
        <f>ROUND(E17*H17,3)</f>
        <v>0</v>
      </c>
      <c r="J17" s="39">
        <v>2.2000000000000002</v>
      </c>
      <c r="K17" s="40">
        <f>ROUND(E17*J17,3)</f>
        <v>4.6109999999999998</v>
      </c>
      <c r="L17" s="198" t="s">
        <v>364</v>
      </c>
    </row>
    <row r="18" spans="1:12" s="2" customFormat="1" ht="45">
      <c r="A18" s="34">
        <f t="shared" si="0"/>
        <v>5</v>
      </c>
      <c r="B18" s="35" t="s">
        <v>353</v>
      </c>
      <c r="C18" s="36" t="s">
        <v>351</v>
      </c>
      <c r="D18" s="35" t="s">
        <v>21</v>
      </c>
      <c r="E18" s="37">
        <v>0.67499999999999993</v>
      </c>
      <c r="F18" s="50"/>
      <c r="G18" s="38">
        <f>ROUND(E18*F18,2)</f>
        <v>0</v>
      </c>
      <c r="H18" s="39"/>
      <c r="I18" s="49">
        <f>340*H18</f>
        <v>0</v>
      </c>
      <c r="J18" s="39">
        <v>2.2000000000000002</v>
      </c>
      <c r="K18" s="40">
        <f>ROUND(E18*J18,3)-I18</f>
        <v>1.4850000000000001</v>
      </c>
      <c r="L18" s="198" t="s">
        <v>365</v>
      </c>
    </row>
    <row r="19" spans="1:12" s="48" customFormat="1" ht="21.75" customHeight="1">
      <c r="A19" s="41"/>
      <c r="B19" s="42">
        <v>99</v>
      </c>
      <c r="C19" s="43" t="s">
        <v>19</v>
      </c>
      <c r="D19" s="44" t="s">
        <v>76</v>
      </c>
      <c r="E19" s="45"/>
      <c r="F19" s="46"/>
      <c r="G19" s="47">
        <f>SUBTOTAL(9,G20:G25)</f>
        <v>0</v>
      </c>
      <c r="H19" s="45"/>
      <c r="I19" s="47">
        <f>SUBTOTAL(9,I23:I25)</f>
        <v>0</v>
      </c>
      <c r="J19" s="45"/>
      <c r="K19" s="47">
        <f>SUBTOTAL(9,K23:K25)</f>
        <v>0</v>
      </c>
      <c r="L19" s="199"/>
    </row>
    <row r="20" spans="1:12" s="2" customFormat="1" ht="22.5">
      <c r="A20" s="34">
        <f t="shared" si="0"/>
        <v>6</v>
      </c>
      <c r="B20" s="35" t="s">
        <v>357</v>
      </c>
      <c r="C20" s="36" t="s">
        <v>355</v>
      </c>
      <c r="D20" s="35" t="s">
        <v>14</v>
      </c>
      <c r="E20" s="37">
        <f>K15</f>
        <v>110.88</v>
      </c>
      <c r="F20" s="50"/>
      <c r="G20" s="38">
        <f t="shared" ref="G20:G25" si="1">ROUND(E20*F20,2)</f>
        <v>0</v>
      </c>
      <c r="H20" s="39"/>
      <c r="I20" s="49">
        <f t="shared" ref="I20:I25" si="2">ROUND(E20*H20,3)</f>
        <v>0</v>
      </c>
      <c r="J20" s="39"/>
      <c r="K20" s="40">
        <f t="shared" ref="K20:K25" si="3">ROUND(E20*J20,3)</f>
        <v>0</v>
      </c>
      <c r="L20" s="198"/>
    </row>
    <row r="21" spans="1:12" s="2" customFormat="1" ht="22.5">
      <c r="A21" s="34">
        <f t="shared" si="0"/>
        <v>7</v>
      </c>
      <c r="B21" s="35" t="s">
        <v>358</v>
      </c>
      <c r="C21" s="36" t="s">
        <v>356</v>
      </c>
      <c r="D21" s="35" t="s">
        <v>14</v>
      </c>
      <c r="E21" s="37">
        <f>E20*14</f>
        <v>1552.32</v>
      </c>
      <c r="F21" s="50"/>
      <c r="G21" s="38">
        <f t="shared" si="1"/>
        <v>0</v>
      </c>
      <c r="H21" s="39"/>
      <c r="I21" s="49">
        <f t="shared" si="2"/>
        <v>0</v>
      </c>
      <c r="J21" s="39"/>
      <c r="K21" s="40">
        <f t="shared" si="3"/>
        <v>0</v>
      </c>
      <c r="L21" s="198" t="s">
        <v>113</v>
      </c>
    </row>
    <row r="22" spans="1:12" s="2" customFormat="1" ht="11.25">
      <c r="A22" s="34">
        <f t="shared" si="0"/>
        <v>8</v>
      </c>
      <c r="B22" s="35">
        <v>997013802</v>
      </c>
      <c r="C22" s="36" t="s">
        <v>361</v>
      </c>
      <c r="D22" s="35" t="s">
        <v>14</v>
      </c>
      <c r="E22" s="37">
        <f>E20</f>
        <v>110.88</v>
      </c>
      <c r="F22" s="50"/>
      <c r="G22" s="38">
        <f t="shared" si="1"/>
        <v>0</v>
      </c>
      <c r="H22" s="39"/>
      <c r="I22" s="49">
        <f t="shared" si="2"/>
        <v>0</v>
      </c>
      <c r="J22" s="39"/>
      <c r="K22" s="40">
        <f t="shared" si="3"/>
        <v>0</v>
      </c>
      <c r="L22" s="198"/>
    </row>
    <row r="23" spans="1:12" s="2" customFormat="1" ht="22.5">
      <c r="A23" s="34">
        <f t="shared" si="0"/>
        <v>9</v>
      </c>
      <c r="B23" s="35" t="s">
        <v>359</v>
      </c>
      <c r="C23" s="36" t="s">
        <v>77</v>
      </c>
      <c r="D23" s="35" t="s">
        <v>14</v>
      </c>
      <c r="E23" s="37">
        <f>SUM(K16:K18)</f>
        <v>26.658999999999999</v>
      </c>
      <c r="F23" s="50"/>
      <c r="G23" s="38">
        <f t="shared" si="1"/>
        <v>0</v>
      </c>
      <c r="H23" s="39"/>
      <c r="I23" s="49">
        <f t="shared" si="2"/>
        <v>0</v>
      </c>
      <c r="J23" s="39"/>
      <c r="K23" s="40">
        <f t="shared" si="3"/>
        <v>0</v>
      </c>
      <c r="L23" s="198"/>
    </row>
    <row r="24" spans="1:12" s="2" customFormat="1" ht="22.5">
      <c r="A24" s="34">
        <f t="shared" si="0"/>
        <v>10</v>
      </c>
      <c r="B24" s="35" t="s">
        <v>360</v>
      </c>
      <c r="C24" s="36" t="s">
        <v>78</v>
      </c>
      <c r="D24" s="35" t="s">
        <v>14</v>
      </c>
      <c r="E24" s="37">
        <f>E23*14</f>
        <v>373.226</v>
      </c>
      <c r="F24" s="50"/>
      <c r="G24" s="38">
        <f t="shared" si="1"/>
        <v>0</v>
      </c>
      <c r="H24" s="39"/>
      <c r="I24" s="49">
        <f t="shared" si="2"/>
        <v>0</v>
      </c>
      <c r="J24" s="39"/>
      <c r="K24" s="40">
        <f t="shared" si="3"/>
        <v>0</v>
      </c>
      <c r="L24" s="198" t="s">
        <v>113</v>
      </c>
    </row>
    <row r="25" spans="1:12" s="2" customFormat="1" ht="11.25">
      <c r="A25" s="34">
        <f t="shared" si="0"/>
        <v>11</v>
      </c>
      <c r="B25" s="35">
        <v>997013802</v>
      </c>
      <c r="C25" s="36" t="s">
        <v>354</v>
      </c>
      <c r="D25" s="35" t="s">
        <v>14</v>
      </c>
      <c r="E25" s="37">
        <f>E23</f>
        <v>26.658999999999999</v>
      </c>
      <c r="F25" s="50"/>
      <c r="G25" s="38">
        <f t="shared" si="1"/>
        <v>0</v>
      </c>
      <c r="H25" s="39"/>
      <c r="I25" s="49">
        <f t="shared" si="2"/>
        <v>0</v>
      </c>
      <c r="J25" s="39"/>
      <c r="K25" s="40">
        <f t="shared" si="3"/>
        <v>0</v>
      </c>
      <c r="L25" s="198"/>
    </row>
    <row r="26" spans="1:12" s="57" customFormat="1" ht="21" customHeight="1">
      <c r="A26" s="53"/>
      <c r="B26" s="54"/>
      <c r="C26" s="54"/>
      <c r="D26" s="55"/>
      <c r="E26" s="53"/>
      <c r="F26" s="53"/>
      <c r="G26" s="56"/>
      <c r="I26" s="58"/>
      <c r="J26" s="56"/>
      <c r="K26" s="58"/>
      <c r="L26" s="56"/>
    </row>
    <row r="27" spans="1:12" s="66" customFormat="1" ht="12">
      <c r="A27" s="59"/>
      <c r="B27" s="60"/>
      <c r="C27" s="61" t="s">
        <v>30</v>
      </c>
      <c r="D27" s="62"/>
      <c r="E27" s="63"/>
      <c r="F27" s="64"/>
      <c r="G27" s="64"/>
      <c r="H27" s="65"/>
    </row>
    <row r="28" spans="1:12" s="66" customFormat="1" ht="12">
      <c r="A28" s="59"/>
      <c r="B28" s="60"/>
      <c r="C28" s="61" t="s">
        <v>31</v>
      </c>
      <c r="D28" s="62"/>
      <c r="E28" s="63"/>
      <c r="F28" s="64"/>
      <c r="G28" s="64"/>
      <c r="H28" s="65"/>
    </row>
    <row r="29" spans="1:12" s="66" customFormat="1" ht="12">
      <c r="A29" s="59"/>
      <c r="B29" s="60"/>
      <c r="C29" s="61" t="s">
        <v>80</v>
      </c>
      <c r="D29" s="62"/>
      <c r="E29" s="63"/>
      <c r="F29" s="64"/>
      <c r="G29" s="64"/>
      <c r="H29" s="65"/>
    </row>
    <row r="30" spans="1:12" s="66" customFormat="1" ht="12">
      <c r="A30" s="59"/>
      <c r="B30" s="60"/>
      <c r="C30" s="61" t="s">
        <v>32</v>
      </c>
      <c r="D30" s="62"/>
      <c r="E30" s="63"/>
      <c r="F30" s="64"/>
      <c r="G30" s="64"/>
      <c r="H30" s="65"/>
    </row>
    <row r="31" spans="1:12" s="67" customFormat="1" ht="13.5" thickBot="1">
      <c r="G31" s="68"/>
      <c r="I31" s="69"/>
      <c r="J31" s="69"/>
      <c r="K31" s="69"/>
      <c r="L31" s="69"/>
    </row>
    <row r="32" spans="1:12" s="71" customFormat="1" ht="29.25" customHeight="1" thickBot="1">
      <c r="A32" s="253" t="s">
        <v>33</v>
      </c>
      <c r="B32" s="254"/>
      <c r="C32" s="254"/>
      <c r="D32" s="254"/>
      <c r="E32" s="254"/>
      <c r="F32" s="254"/>
      <c r="G32" s="254"/>
      <c r="H32" s="255"/>
      <c r="I32" s="70"/>
      <c r="J32" s="70"/>
      <c r="K32" s="70"/>
      <c r="L32" s="70"/>
    </row>
  </sheetData>
  <mergeCells count="1">
    <mergeCell ref="A32:H32"/>
  </mergeCells>
  <conditionalFormatting sqref="F23:G25 F15:G18">
    <cfRule type="cellIs" dxfId="80" priority="5" stopIfTrue="1" operator="equal">
      <formula>0</formula>
    </cfRule>
  </conditionalFormatting>
  <conditionalFormatting sqref="F20:G22">
    <cfRule type="cellIs" dxfId="79" priority="4" stopIfTrue="1" operator="equal">
      <formula>0</formula>
    </cfRule>
  </conditionalFormatting>
  <conditionalFormatting sqref="F13:G13">
    <cfRule type="cellIs" dxfId="78" priority="2" stopIfTrue="1" operator="equal">
      <formula>0</formula>
    </cfRule>
  </conditionalFormatting>
  <conditionalFormatting sqref="F12:G12">
    <cfRule type="cellIs" dxfId="77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54" fitToHeight="0" orientation="portrait" blackAndWhite="1" horizontalDpi="300" r:id="rId1"/>
  <headerFooter alignWithMargins="0">
    <oddFooter>&amp;RStrana &amp;P (&amp;N)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3"/>
  <sheetViews>
    <sheetView showGridLines="0" showZeros="0" topLeftCell="A70" zoomScaleNormal="100" zoomScaleSheetLayoutView="100" workbookViewId="0">
      <selection activeCell="L91" sqref="L91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9.33203125" style="5" customWidth="1"/>
    <col min="5" max="5" width="13.5" style="6" customWidth="1"/>
    <col min="6" max="6" width="12.83203125" style="7" customWidth="1"/>
    <col min="7" max="7" width="14" style="7" customWidth="1"/>
    <col min="8" max="11" width="13.83203125" style="6" customWidth="1"/>
    <col min="12" max="12" width="43.5" style="6" customWidth="1"/>
    <col min="13" max="16384" width="10.5" style="1"/>
  </cols>
  <sheetData>
    <row r="1" spans="1:12" s="2" customFormat="1" ht="18">
      <c r="A1" s="8" t="s">
        <v>507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112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345</v>
      </c>
      <c r="D3" s="10"/>
      <c r="E3" s="9"/>
      <c r="F3" s="9"/>
      <c r="G3" s="9" t="s">
        <v>11</v>
      </c>
      <c r="H3" s="11"/>
      <c r="I3" s="9"/>
      <c r="J3" s="11"/>
      <c r="K3" s="9"/>
      <c r="L3" s="9"/>
    </row>
    <row r="4" spans="1:12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2" s="2" customFormat="1" ht="11.25">
      <c r="A5" s="19" t="s">
        <v>18</v>
      </c>
      <c r="B5" s="20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10</v>
      </c>
      <c r="I6" s="17" t="s">
        <v>17</v>
      </c>
      <c r="J6" s="17" t="s">
        <v>28</v>
      </c>
      <c r="K6" s="17" t="s">
        <v>29</v>
      </c>
      <c r="L6" s="17" t="s">
        <v>87</v>
      </c>
    </row>
    <row r="7" spans="1:12" s="2" customFormat="1" ht="11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5" customFormat="1" ht="11.25">
      <c r="A9" s="23"/>
      <c r="B9" s="24"/>
      <c r="C9" s="24" t="s">
        <v>9</v>
      </c>
      <c r="D9" s="25"/>
      <c r="E9" s="26"/>
      <c r="F9" s="30"/>
      <c r="G9" s="31">
        <f>SUBTOTAL(9,G10:G76)</f>
        <v>0</v>
      </c>
      <c r="H9" s="27"/>
      <c r="I9" s="52">
        <f>SUBTOTAL(9,I10:I12)</f>
        <v>0</v>
      </c>
      <c r="J9" s="52"/>
      <c r="K9" s="52">
        <f>SUBTOTAL(9,K10:K12)</f>
        <v>0</v>
      </c>
      <c r="L9" s="27">
        <f>SUBTOTAL(9,L10:L12)</f>
        <v>0</v>
      </c>
    </row>
    <row r="10" spans="1:12" s="48" customFormat="1" ht="21.75" customHeight="1">
      <c r="A10" s="41"/>
      <c r="B10" s="42">
        <v>1</v>
      </c>
      <c r="C10" s="43" t="s">
        <v>20</v>
      </c>
      <c r="D10" s="44"/>
      <c r="E10" s="45"/>
      <c r="F10" s="46"/>
      <c r="G10" s="47">
        <f>SUBTOTAL(9,G11:G48)</f>
        <v>0</v>
      </c>
      <c r="H10" s="45"/>
      <c r="I10" s="47">
        <f>SUBTOTAL(9,I12:I80)</f>
        <v>0</v>
      </c>
      <c r="J10" s="45"/>
      <c r="K10" s="47"/>
      <c r="L10" s="47"/>
    </row>
    <row r="11" spans="1:12" s="2" customFormat="1" ht="11.25">
      <c r="A11" s="34">
        <f>MAX(A8:A10)+1</f>
        <v>1</v>
      </c>
      <c r="B11" s="35" t="s">
        <v>368</v>
      </c>
      <c r="C11" s="192" t="s">
        <v>308</v>
      </c>
      <c r="D11" s="35" t="s">
        <v>34</v>
      </c>
      <c r="E11" s="209">
        <v>1</v>
      </c>
      <c r="F11" s="50"/>
      <c r="G11" s="38">
        <f t="shared" ref="G11:G48" si="0">ROUND(E11*F11,2)</f>
        <v>0</v>
      </c>
      <c r="H11" s="39"/>
      <c r="I11" s="49">
        <f t="shared" ref="I11:I48" si="1">ROUND(E11*H11,3)</f>
        <v>0</v>
      </c>
      <c r="J11" s="39"/>
      <c r="K11" s="40"/>
      <c r="L11" s="219">
        <v>0</v>
      </c>
    </row>
    <row r="12" spans="1:12" s="215" customFormat="1" ht="11.25">
      <c r="A12" s="213">
        <f t="shared" ref="A12:A48" si="2">MAX(A9:A11)+1</f>
        <v>2</v>
      </c>
      <c r="B12" s="221" t="s">
        <v>369</v>
      </c>
      <c r="C12" s="192" t="s">
        <v>309</v>
      </c>
      <c r="D12" s="221" t="s">
        <v>34</v>
      </c>
      <c r="E12" s="231">
        <v>7</v>
      </c>
      <c r="F12" s="214"/>
      <c r="G12" s="222">
        <f>ROUND(E12*F12,2)</f>
        <v>0</v>
      </c>
      <c r="H12" s="216"/>
      <c r="I12" s="217">
        <f t="shared" si="1"/>
        <v>0</v>
      </c>
      <c r="J12" s="216"/>
      <c r="K12" s="218"/>
      <c r="L12" s="219">
        <v>0</v>
      </c>
    </row>
    <row r="13" spans="1:12" s="215" customFormat="1" ht="11.25">
      <c r="A13" s="213">
        <f t="shared" si="2"/>
        <v>3</v>
      </c>
      <c r="B13" s="221" t="s">
        <v>370</v>
      </c>
      <c r="C13" s="192" t="s">
        <v>310</v>
      </c>
      <c r="D13" s="232" t="s">
        <v>34</v>
      </c>
      <c r="E13" s="231">
        <v>4</v>
      </c>
      <c r="F13" s="214"/>
      <c r="G13" s="222">
        <f t="shared" si="0"/>
        <v>0</v>
      </c>
      <c r="H13" s="216">
        <v>0</v>
      </c>
      <c r="I13" s="217">
        <f t="shared" si="1"/>
        <v>0</v>
      </c>
      <c r="J13" s="216"/>
      <c r="K13" s="218">
        <f>ROUND(E13*J13,3)</f>
        <v>0</v>
      </c>
      <c r="L13" s="219"/>
    </row>
    <row r="14" spans="1:12" s="215" customFormat="1" ht="22.5">
      <c r="A14" s="213">
        <f t="shared" si="2"/>
        <v>4</v>
      </c>
      <c r="B14" s="221">
        <v>183101315</v>
      </c>
      <c r="C14" s="192" t="s">
        <v>371</v>
      </c>
      <c r="D14" s="221" t="s">
        <v>27</v>
      </c>
      <c r="E14" s="231">
        <v>2</v>
      </c>
      <c r="F14" s="214"/>
      <c r="G14" s="222">
        <f t="shared" si="0"/>
        <v>0</v>
      </c>
      <c r="H14" s="216"/>
      <c r="I14" s="217">
        <f t="shared" si="1"/>
        <v>0</v>
      </c>
      <c r="J14" s="216"/>
      <c r="K14" s="218"/>
      <c r="L14" s="219">
        <v>0</v>
      </c>
    </row>
    <row r="15" spans="1:12" s="215" customFormat="1" ht="22.5">
      <c r="A15" s="213">
        <f t="shared" si="2"/>
        <v>5</v>
      </c>
      <c r="B15" s="221">
        <v>183101321</v>
      </c>
      <c r="C15" s="192" t="s">
        <v>372</v>
      </c>
      <c r="D15" s="232" t="s">
        <v>27</v>
      </c>
      <c r="E15" s="231">
        <v>4</v>
      </c>
      <c r="F15" s="214"/>
      <c r="G15" s="222">
        <f t="shared" si="0"/>
        <v>0</v>
      </c>
      <c r="H15" s="216">
        <v>0</v>
      </c>
      <c r="I15" s="217">
        <f t="shared" si="1"/>
        <v>0</v>
      </c>
      <c r="J15" s="216"/>
      <c r="K15" s="218">
        <f>ROUND(E15*J15,3)</f>
        <v>0</v>
      </c>
      <c r="L15" s="219" t="s">
        <v>443</v>
      </c>
    </row>
    <row r="16" spans="1:12" s="215" customFormat="1" ht="22.5">
      <c r="A16" s="213">
        <f t="shared" si="2"/>
        <v>6</v>
      </c>
      <c r="B16" s="221">
        <v>183111214</v>
      </c>
      <c r="C16" s="192" t="s">
        <v>373</v>
      </c>
      <c r="D16" s="232" t="s">
        <v>27</v>
      </c>
      <c r="E16" s="231">
        <v>569</v>
      </c>
      <c r="F16" s="214"/>
      <c r="G16" s="222">
        <f t="shared" si="0"/>
        <v>0</v>
      </c>
      <c r="H16" s="216">
        <v>0</v>
      </c>
      <c r="I16" s="217">
        <f t="shared" si="1"/>
        <v>0</v>
      </c>
      <c r="J16" s="216"/>
      <c r="K16" s="218">
        <f>ROUND(E16*J16,3)</f>
        <v>0</v>
      </c>
      <c r="L16" s="219"/>
    </row>
    <row r="17" spans="1:12" s="215" customFormat="1" ht="22.5">
      <c r="A17" s="213">
        <f t="shared" si="2"/>
        <v>7</v>
      </c>
      <c r="B17" s="221">
        <v>184102113</v>
      </c>
      <c r="C17" s="192" t="s">
        <v>378</v>
      </c>
      <c r="D17" s="232" t="s">
        <v>27</v>
      </c>
      <c r="E17" s="231">
        <f>E14+E15+E16</f>
        <v>575</v>
      </c>
      <c r="F17" s="214"/>
      <c r="G17" s="222">
        <f t="shared" si="0"/>
        <v>0</v>
      </c>
      <c r="H17" s="216">
        <v>0</v>
      </c>
      <c r="I17" s="217">
        <f t="shared" si="1"/>
        <v>0</v>
      </c>
      <c r="J17" s="216"/>
      <c r="K17" s="218">
        <f>ROUND(E17*J17,3)</f>
        <v>0</v>
      </c>
      <c r="L17" s="219" t="s">
        <v>444</v>
      </c>
    </row>
    <row r="18" spans="1:12" s="215" customFormat="1" ht="11.25">
      <c r="A18" s="213">
        <f t="shared" si="2"/>
        <v>8</v>
      </c>
      <c r="B18" s="221" t="s">
        <v>98</v>
      </c>
      <c r="C18" s="192" t="s">
        <v>331</v>
      </c>
      <c r="D18" s="232" t="s">
        <v>21</v>
      </c>
      <c r="E18" s="231">
        <v>7.37</v>
      </c>
      <c r="F18" s="214"/>
      <c r="G18" s="222">
        <f t="shared" si="0"/>
        <v>0</v>
      </c>
      <c r="H18" s="216">
        <v>0</v>
      </c>
      <c r="I18" s="217">
        <f t="shared" si="1"/>
        <v>0</v>
      </c>
      <c r="J18" s="216"/>
      <c r="K18" s="218">
        <f>ROUND(E18*J18,3)</f>
        <v>0</v>
      </c>
      <c r="L18" s="219" t="s">
        <v>441</v>
      </c>
    </row>
    <row r="19" spans="1:12" s="215" customFormat="1" ht="11.25">
      <c r="A19" s="213">
        <f t="shared" si="2"/>
        <v>9</v>
      </c>
      <c r="B19" s="221" t="s">
        <v>99</v>
      </c>
      <c r="C19" s="192" t="s">
        <v>332</v>
      </c>
      <c r="D19" s="221" t="s">
        <v>34</v>
      </c>
      <c r="E19" s="231">
        <f>24+569</f>
        <v>593</v>
      </c>
      <c r="F19" s="214"/>
      <c r="G19" s="222">
        <f t="shared" si="0"/>
        <v>0</v>
      </c>
      <c r="H19" s="216"/>
      <c r="I19" s="217">
        <f t="shared" si="1"/>
        <v>0</v>
      </c>
      <c r="J19" s="216"/>
      <c r="K19" s="218"/>
      <c r="L19" s="219" t="s">
        <v>442</v>
      </c>
    </row>
    <row r="20" spans="1:12" s="215" customFormat="1" ht="22.5">
      <c r="A20" s="213">
        <f t="shared" si="2"/>
        <v>10</v>
      </c>
      <c r="B20" s="221" t="s">
        <v>93</v>
      </c>
      <c r="C20" s="192" t="s">
        <v>333</v>
      </c>
      <c r="D20" s="232" t="s">
        <v>34</v>
      </c>
      <c r="E20" s="231">
        <v>4</v>
      </c>
      <c r="F20" s="214"/>
      <c r="G20" s="222">
        <f t="shared" si="0"/>
        <v>0</v>
      </c>
      <c r="H20" s="216">
        <v>0</v>
      </c>
      <c r="I20" s="217">
        <f t="shared" si="1"/>
        <v>0</v>
      </c>
      <c r="J20" s="216"/>
      <c r="K20" s="218">
        <f>ROUND(E20*J20,3)</f>
        <v>0</v>
      </c>
      <c r="L20" s="219"/>
    </row>
    <row r="21" spans="1:12" s="215" customFormat="1" ht="11.25">
      <c r="A21" s="213">
        <f t="shared" si="2"/>
        <v>11</v>
      </c>
      <c r="B21" s="221" t="s">
        <v>94</v>
      </c>
      <c r="C21" s="192" t="s">
        <v>334</v>
      </c>
      <c r="D21" s="232" t="s">
        <v>34</v>
      </c>
      <c r="E21" s="231">
        <v>4</v>
      </c>
      <c r="F21" s="214"/>
      <c r="G21" s="222">
        <f t="shared" si="0"/>
        <v>0</v>
      </c>
      <c r="H21" s="216">
        <v>0</v>
      </c>
      <c r="I21" s="217">
        <f t="shared" si="1"/>
        <v>0</v>
      </c>
      <c r="J21" s="216"/>
      <c r="K21" s="218">
        <f>ROUND(E21*J21,3)</f>
        <v>0</v>
      </c>
      <c r="L21" s="219"/>
    </row>
    <row r="22" spans="1:12" s="215" customFormat="1" ht="22.5">
      <c r="A22" s="213">
        <f t="shared" si="2"/>
        <v>12</v>
      </c>
      <c r="B22" s="221" t="s">
        <v>95</v>
      </c>
      <c r="C22" s="192" t="s">
        <v>335</v>
      </c>
      <c r="D22" s="232" t="s">
        <v>34</v>
      </c>
      <c r="E22" s="231">
        <v>4</v>
      </c>
      <c r="F22" s="214"/>
      <c r="G22" s="222">
        <f t="shared" si="0"/>
        <v>0</v>
      </c>
      <c r="H22" s="216">
        <v>0</v>
      </c>
      <c r="I22" s="217">
        <f t="shared" si="1"/>
        <v>0</v>
      </c>
      <c r="J22" s="216"/>
      <c r="K22" s="218">
        <f>ROUND(E22*J22,3)</f>
        <v>0</v>
      </c>
      <c r="L22" s="219"/>
    </row>
    <row r="23" spans="1:12" s="215" customFormat="1" ht="11.25">
      <c r="A23" s="213">
        <f t="shared" si="2"/>
        <v>13</v>
      </c>
      <c r="B23" s="221" t="s">
        <v>207</v>
      </c>
      <c r="C23" s="192" t="s">
        <v>311</v>
      </c>
      <c r="D23" s="221" t="s">
        <v>34</v>
      </c>
      <c r="E23" s="231">
        <v>1</v>
      </c>
      <c r="F23" s="214"/>
      <c r="G23" s="222">
        <f t="shared" si="0"/>
        <v>0</v>
      </c>
      <c r="H23" s="216"/>
      <c r="I23" s="217">
        <f t="shared" si="1"/>
        <v>0</v>
      </c>
      <c r="J23" s="216"/>
      <c r="K23" s="218"/>
      <c r="L23" s="219"/>
    </row>
    <row r="24" spans="1:12" s="215" customFormat="1" ht="11.25">
      <c r="A24" s="213">
        <f t="shared" si="2"/>
        <v>14</v>
      </c>
      <c r="B24" s="221" t="s">
        <v>208</v>
      </c>
      <c r="C24" s="192" t="s">
        <v>312</v>
      </c>
      <c r="D24" s="221" t="s">
        <v>34</v>
      </c>
      <c r="E24" s="231">
        <v>3</v>
      </c>
      <c r="F24" s="214"/>
      <c r="G24" s="222">
        <f t="shared" si="0"/>
        <v>0</v>
      </c>
      <c r="H24" s="216"/>
      <c r="I24" s="217">
        <f t="shared" si="1"/>
        <v>0</v>
      </c>
      <c r="J24" s="216"/>
      <c r="K24" s="218"/>
      <c r="L24" s="219"/>
    </row>
    <row r="25" spans="1:12" s="215" customFormat="1" ht="11.25">
      <c r="A25" s="213">
        <f t="shared" si="2"/>
        <v>15</v>
      </c>
      <c r="B25" s="221" t="s">
        <v>381</v>
      </c>
      <c r="C25" s="192" t="s">
        <v>313</v>
      </c>
      <c r="D25" s="232" t="s">
        <v>34</v>
      </c>
      <c r="E25" s="231">
        <v>2</v>
      </c>
      <c r="F25" s="214"/>
      <c r="G25" s="222">
        <f t="shared" si="0"/>
        <v>0</v>
      </c>
      <c r="H25" s="216">
        <v>0</v>
      </c>
      <c r="I25" s="217">
        <f t="shared" si="1"/>
        <v>0</v>
      </c>
      <c r="J25" s="216"/>
      <c r="K25" s="218">
        <f>ROUND(E25*J25,3)</f>
        <v>0</v>
      </c>
      <c r="L25" s="219"/>
    </row>
    <row r="26" spans="1:12" s="215" customFormat="1" ht="11.25">
      <c r="A26" s="213">
        <f t="shared" si="2"/>
        <v>16</v>
      </c>
      <c r="B26" s="221" t="s">
        <v>382</v>
      </c>
      <c r="C26" s="192" t="s">
        <v>314</v>
      </c>
      <c r="D26" s="221" t="s">
        <v>34</v>
      </c>
      <c r="E26" s="231">
        <v>1</v>
      </c>
      <c r="F26" s="214"/>
      <c r="G26" s="222">
        <f t="shared" si="0"/>
        <v>0</v>
      </c>
      <c r="H26" s="216"/>
      <c r="I26" s="217">
        <f t="shared" si="1"/>
        <v>0</v>
      </c>
      <c r="J26" s="216"/>
      <c r="K26" s="218"/>
      <c r="L26" s="219"/>
    </row>
    <row r="27" spans="1:12" s="215" customFormat="1" ht="11.25">
      <c r="A27" s="213">
        <f t="shared" si="2"/>
        <v>17</v>
      </c>
      <c r="B27" s="221" t="s">
        <v>383</v>
      </c>
      <c r="C27" s="192" t="s">
        <v>315</v>
      </c>
      <c r="D27" s="232" t="s">
        <v>34</v>
      </c>
      <c r="E27" s="231">
        <v>3</v>
      </c>
      <c r="F27" s="214"/>
      <c r="G27" s="222">
        <f t="shared" si="0"/>
        <v>0</v>
      </c>
      <c r="H27" s="216">
        <v>0</v>
      </c>
      <c r="I27" s="217">
        <f t="shared" si="1"/>
        <v>0</v>
      </c>
      <c r="J27" s="216"/>
      <c r="K27" s="218">
        <f>ROUND(E27*J27,3)</f>
        <v>0</v>
      </c>
      <c r="L27" s="219"/>
    </row>
    <row r="28" spans="1:12" s="215" customFormat="1" ht="11.25">
      <c r="A28" s="213">
        <f t="shared" si="2"/>
        <v>18</v>
      </c>
      <c r="B28" s="221" t="s">
        <v>384</v>
      </c>
      <c r="C28" s="192" t="s">
        <v>316</v>
      </c>
      <c r="D28" s="232" t="s">
        <v>34</v>
      </c>
      <c r="E28" s="231">
        <v>3</v>
      </c>
      <c r="F28" s="214"/>
      <c r="G28" s="222">
        <f t="shared" si="0"/>
        <v>0</v>
      </c>
      <c r="H28" s="216">
        <v>0</v>
      </c>
      <c r="I28" s="217">
        <f t="shared" si="1"/>
        <v>0</v>
      </c>
      <c r="J28" s="216"/>
      <c r="K28" s="218">
        <f>ROUND(E28*J28,3)</f>
        <v>0</v>
      </c>
      <c r="L28" s="219"/>
    </row>
    <row r="29" spans="1:12" s="215" customFormat="1" ht="11.25">
      <c r="A29" s="213">
        <f t="shared" si="2"/>
        <v>19</v>
      </c>
      <c r="B29" s="221" t="s">
        <v>385</v>
      </c>
      <c r="C29" s="192" t="s">
        <v>317</v>
      </c>
      <c r="D29" s="232" t="s">
        <v>34</v>
      </c>
      <c r="E29" s="231">
        <v>8</v>
      </c>
      <c r="F29" s="214"/>
      <c r="G29" s="222">
        <f t="shared" si="0"/>
        <v>0</v>
      </c>
      <c r="H29" s="216">
        <v>0</v>
      </c>
      <c r="I29" s="217">
        <f t="shared" si="1"/>
        <v>0</v>
      </c>
      <c r="J29" s="216"/>
      <c r="K29" s="218">
        <f>ROUND(E29*J29,3)</f>
        <v>0</v>
      </c>
      <c r="L29" s="219" t="s">
        <v>433</v>
      </c>
    </row>
    <row r="30" spans="1:12" s="215" customFormat="1" ht="11.25">
      <c r="A30" s="213">
        <f t="shared" si="2"/>
        <v>20</v>
      </c>
      <c r="B30" s="221" t="s">
        <v>386</v>
      </c>
      <c r="C30" s="192" t="s">
        <v>318</v>
      </c>
      <c r="D30" s="232" t="s">
        <v>34</v>
      </c>
      <c r="E30" s="231">
        <v>3</v>
      </c>
      <c r="F30" s="214"/>
      <c r="G30" s="222">
        <f t="shared" si="0"/>
        <v>0</v>
      </c>
      <c r="H30" s="216">
        <v>0</v>
      </c>
      <c r="I30" s="217">
        <f t="shared" si="1"/>
        <v>0</v>
      </c>
      <c r="J30" s="216"/>
      <c r="K30" s="218">
        <f>ROUND(E30*J30,3)</f>
        <v>0</v>
      </c>
      <c r="L30" s="219"/>
    </row>
    <row r="31" spans="1:12" s="215" customFormat="1" ht="11.25">
      <c r="A31" s="213">
        <f t="shared" si="2"/>
        <v>21</v>
      </c>
      <c r="B31" s="221" t="s">
        <v>387</v>
      </c>
      <c r="C31" s="192" t="s">
        <v>319</v>
      </c>
      <c r="D31" s="221" t="s">
        <v>34</v>
      </c>
      <c r="E31" s="231">
        <v>6</v>
      </c>
      <c r="F31" s="214"/>
      <c r="G31" s="222">
        <f t="shared" si="0"/>
        <v>0</v>
      </c>
      <c r="H31" s="216"/>
      <c r="I31" s="217">
        <f t="shared" si="1"/>
        <v>0</v>
      </c>
      <c r="J31" s="216"/>
      <c r="K31" s="218"/>
      <c r="L31" s="219" t="s">
        <v>434</v>
      </c>
    </row>
    <row r="32" spans="1:12" s="215" customFormat="1" ht="11.25">
      <c r="A32" s="213">
        <f t="shared" si="2"/>
        <v>22</v>
      </c>
      <c r="B32" s="221" t="s">
        <v>388</v>
      </c>
      <c r="C32" s="192" t="s">
        <v>320</v>
      </c>
      <c r="D32" s="232" t="s">
        <v>34</v>
      </c>
      <c r="E32" s="231">
        <v>3</v>
      </c>
      <c r="F32" s="214"/>
      <c r="G32" s="222">
        <f t="shared" si="0"/>
        <v>0</v>
      </c>
      <c r="H32" s="216">
        <v>0</v>
      </c>
      <c r="I32" s="217">
        <f t="shared" si="1"/>
        <v>0</v>
      </c>
      <c r="J32" s="216"/>
      <c r="K32" s="218">
        <f>ROUND(E32*J32,3)</f>
        <v>0</v>
      </c>
      <c r="L32" s="219"/>
    </row>
    <row r="33" spans="1:12" s="215" customFormat="1" ht="11.25">
      <c r="A33" s="213">
        <f t="shared" si="2"/>
        <v>23</v>
      </c>
      <c r="B33" s="221" t="s">
        <v>389</v>
      </c>
      <c r="C33" s="192" t="s">
        <v>321</v>
      </c>
      <c r="D33" s="232" t="s">
        <v>34</v>
      </c>
      <c r="E33" s="231">
        <v>4</v>
      </c>
      <c r="F33" s="214"/>
      <c r="G33" s="222">
        <f t="shared" si="0"/>
        <v>0</v>
      </c>
      <c r="H33" s="216">
        <v>0</v>
      </c>
      <c r="I33" s="217">
        <f t="shared" si="1"/>
        <v>0</v>
      </c>
      <c r="J33" s="216"/>
      <c r="K33" s="218">
        <f>ROUND(E33*J33,3)</f>
        <v>0</v>
      </c>
      <c r="L33" s="219"/>
    </row>
    <row r="34" spans="1:12" s="215" customFormat="1" ht="11.25">
      <c r="A34" s="213">
        <f t="shared" si="2"/>
        <v>24</v>
      </c>
      <c r="B34" s="221" t="s">
        <v>390</v>
      </c>
      <c r="C34" s="192" t="s">
        <v>322</v>
      </c>
      <c r="D34" s="232" t="s">
        <v>34</v>
      </c>
      <c r="E34" s="231">
        <v>10</v>
      </c>
      <c r="F34" s="214"/>
      <c r="G34" s="222">
        <f t="shared" si="0"/>
        <v>0</v>
      </c>
      <c r="H34" s="216">
        <v>0</v>
      </c>
      <c r="I34" s="217">
        <f t="shared" si="1"/>
        <v>0</v>
      </c>
      <c r="J34" s="216"/>
      <c r="K34" s="218">
        <f>ROUND(E34*J34,3)</f>
        <v>0</v>
      </c>
      <c r="L34" s="219" t="s">
        <v>435</v>
      </c>
    </row>
    <row r="35" spans="1:12" s="215" customFormat="1" ht="11.25">
      <c r="A35" s="213">
        <f t="shared" si="2"/>
        <v>25</v>
      </c>
      <c r="B35" s="221" t="s">
        <v>391</v>
      </c>
      <c r="C35" s="192" t="s">
        <v>323</v>
      </c>
      <c r="D35" s="221" t="s">
        <v>34</v>
      </c>
      <c r="E35" s="231">
        <v>5</v>
      </c>
      <c r="F35" s="214"/>
      <c r="G35" s="222">
        <f t="shared" si="0"/>
        <v>0</v>
      </c>
      <c r="H35" s="216"/>
      <c r="I35" s="217">
        <f t="shared" si="1"/>
        <v>0</v>
      </c>
      <c r="J35" s="216"/>
      <c r="K35" s="218"/>
      <c r="L35" s="219"/>
    </row>
    <row r="36" spans="1:12" s="215" customFormat="1" ht="11.25">
      <c r="A36" s="213">
        <f t="shared" si="2"/>
        <v>26</v>
      </c>
      <c r="B36" s="221" t="s">
        <v>392</v>
      </c>
      <c r="C36" s="192" t="s">
        <v>324</v>
      </c>
      <c r="D36" s="221" t="s">
        <v>34</v>
      </c>
      <c r="E36" s="231">
        <v>10</v>
      </c>
      <c r="F36" s="214"/>
      <c r="G36" s="222">
        <f t="shared" si="0"/>
        <v>0</v>
      </c>
      <c r="H36" s="216"/>
      <c r="I36" s="217">
        <f t="shared" si="1"/>
        <v>0</v>
      </c>
      <c r="J36" s="216"/>
      <c r="K36" s="218"/>
      <c r="L36" s="219" t="s">
        <v>435</v>
      </c>
    </row>
    <row r="37" spans="1:12" s="215" customFormat="1" ht="11.25">
      <c r="A37" s="213">
        <f t="shared" si="2"/>
        <v>27</v>
      </c>
      <c r="B37" s="221" t="s">
        <v>393</v>
      </c>
      <c r="C37" s="192" t="s">
        <v>325</v>
      </c>
      <c r="D37" s="232" t="s">
        <v>34</v>
      </c>
      <c r="E37" s="231">
        <v>5</v>
      </c>
      <c r="F37" s="214"/>
      <c r="G37" s="222">
        <f t="shared" si="0"/>
        <v>0</v>
      </c>
      <c r="H37" s="216">
        <v>0</v>
      </c>
      <c r="I37" s="217">
        <f t="shared" si="1"/>
        <v>0</v>
      </c>
      <c r="J37" s="216"/>
      <c r="K37" s="218">
        <f>ROUND(E37*J37,3)</f>
        <v>0</v>
      </c>
      <c r="L37" s="219"/>
    </row>
    <row r="38" spans="1:12" s="215" customFormat="1" ht="11.25">
      <c r="A38" s="213">
        <f t="shared" si="2"/>
        <v>28</v>
      </c>
      <c r="B38" s="221" t="s">
        <v>394</v>
      </c>
      <c r="C38" s="192" t="s">
        <v>326</v>
      </c>
      <c r="D38" s="221" t="s">
        <v>34</v>
      </c>
      <c r="E38" s="231">
        <v>5</v>
      </c>
      <c r="F38" s="214"/>
      <c r="G38" s="222">
        <f t="shared" si="0"/>
        <v>0</v>
      </c>
      <c r="H38" s="216"/>
      <c r="I38" s="217">
        <f t="shared" si="1"/>
        <v>0</v>
      </c>
      <c r="J38" s="216"/>
      <c r="K38" s="218"/>
      <c r="L38" s="219"/>
    </row>
    <row r="39" spans="1:12" s="215" customFormat="1" ht="11.25">
      <c r="A39" s="213">
        <f t="shared" si="2"/>
        <v>29</v>
      </c>
      <c r="B39" s="221" t="s">
        <v>395</v>
      </c>
      <c r="C39" s="192" t="s">
        <v>327</v>
      </c>
      <c r="D39" s="232" t="s">
        <v>34</v>
      </c>
      <c r="E39" s="231">
        <v>192</v>
      </c>
      <c r="F39" s="214"/>
      <c r="G39" s="222">
        <f t="shared" si="0"/>
        <v>0</v>
      </c>
      <c r="H39" s="216">
        <v>0</v>
      </c>
      <c r="I39" s="217">
        <f t="shared" si="1"/>
        <v>0</v>
      </c>
      <c r="J39" s="216"/>
      <c r="K39" s="218">
        <f>ROUND(E39*J39,3)</f>
        <v>0</v>
      </c>
      <c r="L39" s="219" t="s">
        <v>436</v>
      </c>
    </row>
    <row r="40" spans="1:12" s="215" customFormat="1" ht="11.25">
      <c r="A40" s="213">
        <f t="shared" si="2"/>
        <v>30</v>
      </c>
      <c r="B40" s="221" t="s">
        <v>396</v>
      </c>
      <c r="C40" s="192" t="s">
        <v>328</v>
      </c>
      <c r="D40" s="232" t="s">
        <v>34</v>
      </c>
      <c r="E40" s="231">
        <v>178</v>
      </c>
      <c r="F40" s="214"/>
      <c r="G40" s="222">
        <f t="shared" si="0"/>
        <v>0</v>
      </c>
      <c r="H40" s="216">
        <v>0</v>
      </c>
      <c r="I40" s="217">
        <f t="shared" si="1"/>
        <v>0</v>
      </c>
      <c r="J40" s="216"/>
      <c r="K40" s="218">
        <f>ROUND(E40*J40,3)</f>
        <v>0</v>
      </c>
      <c r="L40" s="219" t="s">
        <v>437</v>
      </c>
    </row>
    <row r="41" spans="1:12" s="215" customFormat="1" ht="11.25">
      <c r="A41" s="213">
        <f t="shared" si="2"/>
        <v>31</v>
      </c>
      <c r="B41" s="221" t="s">
        <v>397</v>
      </c>
      <c r="C41" s="192" t="s">
        <v>329</v>
      </c>
      <c r="D41" s="232" t="s">
        <v>34</v>
      </c>
      <c r="E41" s="231">
        <v>68</v>
      </c>
      <c r="F41" s="214"/>
      <c r="G41" s="222">
        <f t="shared" si="0"/>
        <v>0</v>
      </c>
      <c r="H41" s="216">
        <v>0</v>
      </c>
      <c r="I41" s="217">
        <f t="shared" si="1"/>
        <v>0</v>
      </c>
      <c r="J41" s="216"/>
      <c r="K41" s="218">
        <f>ROUND(E41*J41,3)</f>
        <v>0</v>
      </c>
      <c r="L41" s="219" t="s">
        <v>438</v>
      </c>
    </row>
    <row r="42" spans="1:12" s="215" customFormat="1" ht="11.25">
      <c r="A42" s="213">
        <f t="shared" si="2"/>
        <v>32</v>
      </c>
      <c r="B42" s="221" t="s">
        <v>398</v>
      </c>
      <c r="C42" s="192" t="s">
        <v>330</v>
      </c>
      <c r="D42" s="232" t="s">
        <v>34</v>
      </c>
      <c r="E42" s="231">
        <v>65</v>
      </c>
      <c r="F42" s="214"/>
      <c r="G42" s="222">
        <f t="shared" si="0"/>
        <v>0</v>
      </c>
      <c r="H42" s="216">
        <v>0</v>
      </c>
      <c r="I42" s="217">
        <f t="shared" si="1"/>
        <v>0</v>
      </c>
      <c r="J42" s="216"/>
      <c r="K42" s="218">
        <f>ROUND(E42*J42,3)</f>
        <v>0</v>
      </c>
      <c r="L42" s="219">
        <v>65</v>
      </c>
    </row>
    <row r="43" spans="1:12" s="215" customFormat="1" ht="22.5">
      <c r="A43" s="213">
        <f t="shared" si="2"/>
        <v>33</v>
      </c>
      <c r="B43" s="221">
        <v>162301101</v>
      </c>
      <c r="C43" s="192" t="s">
        <v>366</v>
      </c>
      <c r="D43" s="221" t="s">
        <v>21</v>
      </c>
      <c r="E43" s="231">
        <v>303.7</v>
      </c>
      <c r="F43" s="214"/>
      <c r="G43" s="222">
        <f t="shared" si="0"/>
        <v>0</v>
      </c>
      <c r="H43" s="216"/>
      <c r="I43" s="217">
        <f t="shared" si="1"/>
        <v>0</v>
      </c>
      <c r="J43" s="216"/>
      <c r="K43" s="218"/>
      <c r="L43" s="219" t="s">
        <v>439</v>
      </c>
    </row>
    <row r="44" spans="1:12" s="215" customFormat="1" ht="22.5">
      <c r="A44" s="213">
        <f t="shared" si="2"/>
        <v>34</v>
      </c>
      <c r="B44" s="221">
        <v>181301113</v>
      </c>
      <c r="C44" s="192" t="s">
        <v>367</v>
      </c>
      <c r="D44" s="232" t="s">
        <v>15</v>
      </c>
      <c r="E44" s="231">
        <v>1518.7</v>
      </c>
      <c r="F44" s="214"/>
      <c r="G44" s="222">
        <f t="shared" si="0"/>
        <v>0</v>
      </c>
      <c r="H44" s="216">
        <v>0</v>
      </c>
      <c r="I44" s="217">
        <f t="shared" si="1"/>
        <v>0</v>
      </c>
      <c r="J44" s="216"/>
      <c r="K44" s="218">
        <f>ROUND(E44*J44,3)</f>
        <v>0</v>
      </c>
      <c r="L44" s="219" t="s">
        <v>440</v>
      </c>
    </row>
    <row r="45" spans="1:12" s="215" customFormat="1" ht="33.75">
      <c r="A45" s="213">
        <f t="shared" si="2"/>
        <v>35</v>
      </c>
      <c r="B45" s="221" t="s">
        <v>399</v>
      </c>
      <c r="C45" s="192" t="s">
        <v>341</v>
      </c>
      <c r="D45" s="232" t="s">
        <v>15</v>
      </c>
      <c r="E45" s="231">
        <v>1021.5</v>
      </c>
      <c r="F45" s="214"/>
      <c r="G45" s="222">
        <f t="shared" si="0"/>
        <v>0</v>
      </c>
      <c r="H45" s="216">
        <v>0</v>
      </c>
      <c r="I45" s="217">
        <f t="shared" si="1"/>
        <v>0</v>
      </c>
      <c r="J45" s="216"/>
      <c r="K45" s="218">
        <f>ROUND(E45*J45,3)</f>
        <v>0</v>
      </c>
      <c r="L45" s="219" t="s">
        <v>440</v>
      </c>
    </row>
    <row r="46" spans="1:12" s="215" customFormat="1" ht="22.5">
      <c r="A46" s="213">
        <f t="shared" si="2"/>
        <v>36</v>
      </c>
      <c r="B46" s="221">
        <v>184911421</v>
      </c>
      <c r="C46" s="192" t="s">
        <v>374</v>
      </c>
      <c r="D46" s="232" t="s">
        <v>15</v>
      </c>
      <c r="E46" s="210">
        <v>497</v>
      </c>
      <c r="F46" s="214"/>
      <c r="G46" s="222">
        <f t="shared" si="0"/>
        <v>0</v>
      </c>
      <c r="H46" s="216">
        <v>0</v>
      </c>
      <c r="I46" s="217">
        <f t="shared" si="1"/>
        <v>0</v>
      </c>
      <c r="J46" s="216"/>
      <c r="K46" s="218">
        <f>ROUND(E46*J46,3)</f>
        <v>0</v>
      </c>
      <c r="L46" s="219" t="s">
        <v>440</v>
      </c>
    </row>
    <row r="47" spans="1:12" s="215" customFormat="1" ht="22.5">
      <c r="A47" s="213">
        <f t="shared" si="2"/>
        <v>37</v>
      </c>
      <c r="B47" s="221" t="s">
        <v>377</v>
      </c>
      <c r="C47" s="192" t="s">
        <v>376</v>
      </c>
      <c r="D47" s="232" t="s">
        <v>21</v>
      </c>
      <c r="E47" s="231">
        <f>E46*0.1</f>
        <v>49.7</v>
      </c>
      <c r="F47" s="214"/>
      <c r="G47" s="222">
        <f t="shared" si="0"/>
        <v>0</v>
      </c>
      <c r="H47" s="216">
        <v>0</v>
      </c>
      <c r="I47" s="217">
        <f t="shared" si="1"/>
        <v>0</v>
      </c>
      <c r="J47" s="216"/>
      <c r="K47" s="218">
        <f>ROUND(E47*J47,3)</f>
        <v>0</v>
      </c>
      <c r="L47" s="219" t="s">
        <v>440</v>
      </c>
    </row>
    <row r="48" spans="1:12" s="215" customFormat="1" ht="22.5">
      <c r="A48" s="213">
        <f t="shared" si="2"/>
        <v>38</v>
      </c>
      <c r="B48" s="221">
        <v>184911311</v>
      </c>
      <c r="C48" s="192" t="s">
        <v>375</v>
      </c>
      <c r="D48" s="232" t="s">
        <v>15</v>
      </c>
      <c r="E48" s="231">
        <f>E46</f>
        <v>497</v>
      </c>
      <c r="F48" s="214"/>
      <c r="G48" s="222">
        <f t="shared" si="0"/>
        <v>0</v>
      </c>
      <c r="H48" s="216">
        <v>0</v>
      </c>
      <c r="I48" s="217">
        <f t="shared" si="1"/>
        <v>0</v>
      </c>
      <c r="J48" s="216"/>
      <c r="K48" s="218">
        <f>ROUND(E48*J48,3)</f>
        <v>0</v>
      </c>
      <c r="L48" s="219" t="s">
        <v>440</v>
      </c>
    </row>
    <row r="49" spans="1:12" s="223" customFormat="1" ht="21.75" customHeight="1">
      <c r="A49" s="224"/>
      <c r="B49" s="225">
        <v>5</v>
      </c>
      <c r="C49" s="226" t="s">
        <v>35</v>
      </c>
      <c r="D49" s="227"/>
      <c r="E49" s="228"/>
      <c r="F49" s="229"/>
      <c r="G49" s="230">
        <f>SUBTOTAL(9,G50:G51)</f>
        <v>0</v>
      </c>
      <c r="H49" s="228"/>
      <c r="I49" s="230"/>
      <c r="J49" s="228"/>
      <c r="K49" s="230"/>
      <c r="L49" s="234"/>
    </row>
    <row r="50" spans="1:12" s="215" customFormat="1" ht="11.25">
      <c r="A50" s="213">
        <f>MAX(A47:A49)+1</f>
        <v>39</v>
      </c>
      <c r="B50" s="221">
        <v>564851111</v>
      </c>
      <c r="C50" s="192" t="s">
        <v>342</v>
      </c>
      <c r="D50" s="221" t="s">
        <v>15</v>
      </c>
      <c r="E50" s="220">
        <v>3.5</v>
      </c>
      <c r="F50" s="214"/>
      <c r="G50" s="222">
        <f>ROUND(E50*F50,2)</f>
        <v>0</v>
      </c>
      <c r="H50" s="216"/>
      <c r="I50" s="217">
        <f>ROUND(E50*H50,3)</f>
        <v>0</v>
      </c>
      <c r="J50" s="216"/>
      <c r="K50" s="218"/>
      <c r="L50" s="219" t="s">
        <v>445</v>
      </c>
    </row>
    <row r="51" spans="1:12" s="215" customFormat="1" ht="22.5">
      <c r="A51" s="213">
        <f>MAX(A48:A50)+1</f>
        <v>40</v>
      </c>
      <c r="B51" s="221">
        <v>564932111</v>
      </c>
      <c r="C51" s="192" t="s">
        <v>379</v>
      </c>
      <c r="D51" s="221" t="s">
        <v>15</v>
      </c>
      <c r="E51" s="220">
        <v>3.5</v>
      </c>
      <c r="F51" s="214"/>
      <c r="G51" s="222">
        <f>ROUND(E51*F51,2)</f>
        <v>0</v>
      </c>
      <c r="H51" s="216"/>
      <c r="I51" s="217">
        <f>ROUND(E51*H51,3)</f>
        <v>0</v>
      </c>
      <c r="J51" s="216"/>
      <c r="K51" s="218"/>
      <c r="L51" s="219" t="s">
        <v>445</v>
      </c>
    </row>
    <row r="52" spans="1:12" s="223" customFormat="1" ht="21.75" customHeight="1">
      <c r="A52" s="224"/>
      <c r="B52" s="225">
        <v>99</v>
      </c>
      <c r="C52" s="226" t="s">
        <v>380</v>
      </c>
      <c r="D52" s="227"/>
      <c r="E52" s="228"/>
      <c r="F52" s="229"/>
      <c r="G52" s="230">
        <f>SUBTOTAL(9,G53:G57)</f>
        <v>0</v>
      </c>
      <c r="H52" s="228"/>
      <c r="I52" s="230">
        <f>SUBTOTAL(9,I54:I85)</f>
        <v>0</v>
      </c>
      <c r="J52" s="228"/>
      <c r="K52" s="230"/>
      <c r="L52" s="230">
        <f>SUBTOTAL(9,L55:L85)</f>
        <v>0</v>
      </c>
    </row>
    <row r="53" spans="1:12" s="215" customFormat="1" ht="45.75" customHeight="1">
      <c r="A53" s="213">
        <f>MAX(A50:A52)+1</f>
        <v>41</v>
      </c>
      <c r="B53" s="221" t="s">
        <v>400</v>
      </c>
      <c r="C53" s="192" t="s">
        <v>446</v>
      </c>
      <c r="D53" s="221" t="s">
        <v>34</v>
      </c>
      <c r="E53" s="220">
        <v>1</v>
      </c>
      <c r="F53" s="214"/>
      <c r="G53" s="222">
        <f>ROUND(E53*F53,2)</f>
        <v>0</v>
      </c>
      <c r="H53" s="216"/>
      <c r="I53" s="217">
        <f>ROUND(E53*H53,3)</f>
        <v>0</v>
      </c>
      <c r="J53" s="216"/>
      <c r="K53" s="218"/>
      <c r="L53" s="219">
        <v>0</v>
      </c>
    </row>
    <row r="54" spans="1:12" s="215" customFormat="1" ht="45">
      <c r="A54" s="213">
        <f>MAX(A51:A53)+1</f>
        <v>42</v>
      </c>
      <c r="B54" s="221" t="s">
        <v>401</v>
      </c>
      <c r="C54" s="192" t="s">
        <v>343</v>
      </c>
      <c r="D54" s="221" t="s">
        <v>34</v>
      </c>
      <c r="E54" s="220">
        <v>1</v>
      </c>
      <c r="F54" s="214"/>
      <c r="G54" s="222">
        <f>ROUND(E54*F54,2)</f>
        <v>0</v>
      </c>
      <c r="H54" s="216"/>
      <c r="I54" s="217">
        <f>ROUND(E54*H54,3)</f>
        <v>0</v>
      </c>
      <c r="J54" s="216"/>
      <c r="K54" s="218"/>
      <c r="L54" s="219">
        <v>0</v>
      </c>
    </row>
    <row r="55" spans="1:12" s="215" customFormat="1" ht="33.75">
      <c r="A55" s="213">
        <f>MAX(A52:A54)+1</f>
        <v>43</v>
      </c>
      <c r="B55" s="221" t="s">
        <v>402</v>
      </c>
      <c r="C55" s="192" t="s">
        <v>447</v>
      </c>
      <c r="D55" s="232" t="s">
        <v>34</v>
      </c>
      <c r="E55" s="220">
        <v>1</v>
      </c>
      <c r="F55" s="214"/>
      <c r="G55" s="222">
        <f>ROUND(E55*F55,2)</f>
        <v>0</v>
      </c>
      <c r="H55" s="216">
        <v>0</v>
      </c>
      <c r="I55" s="217">
        <f>ROUND(E55*H55,3)</f>
        <v>0</v>
      </c>
      <c r="J55" s="216"/>
      <c r="K55" s="218">
        <f>ROUND(E55*J55,3)</f>
        <v>0</v>
      </c>
      <c r="L55" s="233"/>
    </row>
    <row r="56" spans="1:12" s="215" customFormat="1" ht="22.5">
      <c r="A56" s="213">
        <f>MAX(A53:A55)+1</f>
        <v>44</v>
      </c>
      <c r="B56" s="221" t="s">
        <v>403</v>
      </c>
      <c r="C56" s="192" t="s">
        <v>448</v>
      </c>
      <c r="D56" s="221" t="s">
        <v>34</v>
      </c>
      <c r="E56" s="220">
        <v>1</v>
      </c>
      <c r="F56" s="214"/>
      <c r="G56" s="222">
        <f>ROUND(E56*F56,2)</f>
        <v>0</v>
      </c>
      <c r="H56" s="216"/>
      <c r="I56" s="217">
        <f>ROUND(E56*H56,3)</f>
        <v>0</v>
      </c>
      <c r="J56" s="216"/>
      <c r="K56" s="218"/>
      <c r="L56" s="219">
        <v>0</v>
      </c>
    </row>
    <row r="57" spans="1:12" s="240" customFormat="1" ht="56.25">
      <c r="A57" s="213">
        <f>MAX(A54:A56)+1</f>
        <v>45</v>
      </c>
      <c r="B57" s="221" t="s">
        <v>404</v>
      </c>
      <c r="C57" s="203" t="s">
        <v>344</v>
      </c>
      <c r="D57" s="235" t="s">
        <v>34</v>
      </c>
      <c r="E57" s="220">
        <v>1</v>
      </c>
      <c r="F57" s="214"/>
      <c r="G57" s="222">
        <f>ROUND(E57*F57,2)</f>
        <v>0</v>
      </c>
      <c r="H57" s="236">
        <v>0</v>
      </c>
      <c r="I57" s="237">
        <f>ROUND(E57*H57,3)</f>
        <v>0</v>
      </c>
      <c r="J57" s="236"/>
      <c r="K57" s="238">
        <f>ROUND(E57*J57,3)</f>
        <v>0</v>
      </c>
      <c r="L57" s="239"/>
    </row>
    <row r="58" spans="1:12" s="48" customFormat="1" ht="21.75" customHeight="1">
      <c r="A58" s="41"/>
      <c r="B58" s="225" t="s">
        <v>488</v>
      </c>
      <c r="C58" s="43" t="s">
        <v>449</v>
      </c>
      <c r="D58" s="44"/>
      <c r="E58" s="45"/>
      <c r="F58" s="46"/>
      <c r="G58" s="47">
        <f>SUBTOTAL(9,G59:G63)</f>
        <v>0</v>
      </c>
      <c r="H58" s="45"/>
      <c r="I58" s="47">
        <f>SUBTOTAL(9,I60:I85)</f>
        <v>0</v>
      </c>
      <c r="J58" s="45"/>
      <c r="K58" s="47"/>
      <c r="L58" s="47">
        <f>SUBTOTAL(9,L61:L85)</f>
        <v>0</v>
      </c>
    </row>
    <row r="59" spans="1:12" s="2" customFormat="1" ht="56.25">
      <c r="A59" s="34">
        <f>MAX(A56:A58)+1</f>
        <v>46</v>
      </c>
      <c r="B59" s="35" t="s">
        <v>491</v>
      </c>
      <c r="C59" s="192" t="s">
        <v>336</v>
      </c>
      <c r="D59" s="35" t="s">
        <v>34</v>
      </c>
      <c r="E59" s="37">
        <v>4</v>
      </c>
      <c r="F59" s="50"/>
      <c r="G59" s="38">
        <f>ROUND(E59*F59,2)</f>
        <v>0</v>
      </c>
      <c r="H59" s="39"/>
      <c r="I59" s="49">
        <f>ROUND(E59*H59,3)</f>
        <v>0</v>
      </c>
      <c r="J59" s="39"/>
      <c r="K59" s="40"/>
      <c r="L59" s="198">
        <v>0</v>
      </c>
    </row>
    <row r="60" spans="1:12" s="2" customFormat="1" ht="11.25">
      <c r="A60" s="34">
        <f>MAX(A57:A59)+1</f>
        <v>47</v>
      </c>
      <c r="B60" s="35" t="s">
        <v>492</v>
      </c>
      <c r="C60" s="192" t="s">
        <v>337</v>
      </c>
      <c r="D60" s="35" t="s">
        <v>34</v>
      </c>
      <c r="E60" s="37">
        <v>4</v>
      </c>
      <c r="F60" s="50"/>
      <c r="G60" s="38">
        <f>ROUND(E60*F60,2)</f>
        <v>0</v>
      </c>
      <c r="H60" s="39"/>
      <c r="I60" s="49">
        <f>ROUND(E60*H60,3)</f>
        <v>0</v>
      </c>
      <c r="J60" s="39"/>
      <c r="K60" s="40"/>
      <c r="L60" s="198">
        <v>0</v>
      </c>
    </row>
    <row r="61" spans="1:12" s="2" customFormat="1" ht="22.5">
      <c r="A61" s="34">
        <f>MAX(A58:A60)+1</f>
        <v>48</v>
      </c>
      <c r="B61" s="35" t="s">
        <v>493</v>
      </c>
      <c r="C61" s="192" t="s">
        <v>338</v>
      </c>
      <c r="D61" s="194" t="s">
        <v>34</v>
      </c>
      <c r="E61" s="37">
        <v>4</v>
      </c>
      <c r="F61" s="50"/>
      <c r="G61" s="38">
        <f>ROUND(E61*F61,2)</f>
        <v>0</v>
      </c>
      <c r="H61" s="39">
        <v>0</v>
      </c>
      <c r="I61" s="49">
        <f>ROUND(E61*H61,3)</f>
        <v>0</v>
      </c>
      <c r="J61" s="39"/>
      <c r="K61" s="40">
        <f>ROUND(E61*J61,3)</f>
        <v>0</v>
      </c>
      <c r="L61" s="193"/>
    </row>
    <row r="62" spans="1:12" s="2" customFormat="1" ht="22.5">
      <c r="A62" s="34">
        <f>MAX(A59:A61)+1</f>
        <v>49</v>
      </c>
      <c r="B62" s="35" t="s">
        <v>494</v>
      </c>
      <c r="C62" s="192" t="s">
        <v>339</v>
      </c>
      <c r="D62" s="35" t="s">
        <v>15</v>
      </c>
      <c r="E62" s="37">
        <v>320</v>
      </c>
      <c r="F62" s="50"/>
      <c r="G62" s="38">
        <f>ROUND(E62*F62,2)</f>
        <v>0</v>
      </c>
      <c r="H62" s="39"/>
      <c r="I62" s="49">
        <f>ROUND(E62*H62,3)</f>
        <v>0</v>
      </c>
      <c r="J62" s="39"/>
      <c r="K62" s="40"/>
      <c r="L62" s="219" t="s">
        <v>453</v>
      </c>
    </row>
    <row r="63" spans="1:12" s="207" customFormat="1" ht="22.5">
      <c r="A63" s="34">
        <f>MAX(A60:A62)+1</f>
        <v>50</v>
      </c>
      <c r="B63" s="35" t="s">
        <v>495</v>
      </c>
      <c r="C63" s="203" t="s">
        <v>340</v>
      </c>
      <c r="D63" s="208" t="s">
        <v>15</v>
      </c>
      <c r="E63" s="37">
        <v>497</v>
      </c>
      <c r="F63" s="50"/>
      <c r="G63" s="38">
        <f>ROUND(E63*F63,2)</f>
        <v>0</v>
      </c>
      <c r="H63" s="204">
        <v>0</v>
      </c>
      <c r="I63" s="205">
        <f>ROUND(E63*H63,3)</f>
        <v>0</v>
      </c>
      <c r="J63" s="204"/>
      <c r="K63" s="206">
        <f>ROUND(E63*J63,3)</f>
        <v>0</v>
      </c>
      <c r="L63" s="219" t="s">
        <v>440</v>
      </c>
    </row>
    <row r="64" spans="1:12" s="48" customFormat="1" ht="21.75" customHeight="1">
      <c r="A64" s="41"/>
      <c r="B64" s="225" t="s">
        <v>489</v>
      </c>
      <c r="C64" s="43" t="s">
        <v>450</v>
      </c>
      <c r="D64" s="44"/>
      <c r="E64" s="45"/>
      <c r="F64" s="46"/>
      <c r="G64" s="47">
        <f>SUBTOTAL(9,G65:G69)</f>
        <v>0</v>
      </c>
      <c r="H64" s="45"/>
      <c r="I64" s="47">
        <f>SUBTOTAL(9,I66:I92)</f>
        <v>0</v>
      </c>
      <c r="J64" s="45"/>
      <c r="K64" s="47"/>
      <c r="L64" s="47">
        <f>SUBTOTAL(9,L67:L92)</f>
        <v>0</v>
      </c>
    </row>
    <row r="65" spans="1:12" s="207" customFormat="1" ht="56.25">
      <c r="A65" s="34">
        <f t="shared" ref="A65:A69" si="3">MAX(A62:A64)+1</f>
        <v>51</v>
      </c>
      <c r="B65" s="35" t="s">
        <v>496</v>
      </c>
      <c r="C65" s="192" t="s">
        <v>336</v>
      </c>
      <c r="D65" s="35" t="s">
        <v>34</v>
      </c>
      <c r="E65" s="37">
        <v>4</v>
      </c>
      <c r="F65" s="50"/>
      <c r="G65" s="38">
        <f>ROUND(E65*F65,2)</f>
        <v>0</v>
      </c>
      <c r="H65" s="39"/>
      <c r="I65" s="49">
        <f>ROUND(E65*H65,3)</f>
        <v>0</v>
      </c>
      <c r="J65" s="39"/>
      <c r="K65" s="40"/>
      <c r="L65" s="198">
        <v>0</v>
      </c>
    </row>
    <row r="66" spans="1:12" s="207" customFormat="1" ht="11.25">
      <c r="A66" s="34">
        <f t="shared" si="3"/>
        <v>52</v>
      </c>
      <c r="B66" s="35" t="s">
        <v>497</v>
      </c>
      <c r="C66" s="192" t="s">
        <v>337</v>
      </c>
      <c r="D66" s="35" t="s">
        <v>34</v>
      </c>
      <c r="E66" s="37">
        <v>4</v>
      </c>
      <c r="F66" s="50"/>
      <c r="G66" s="38">
        <f>ROUND(E66*F66,2)</f>
        <v>0</v>
      </c>
      <c r="H66" s="39"/>
      <c r="I66" s="49">
        <f>ROUND(E66*H66,3)</f>
        <v>0</v>
      </c>
      <c r="J66" s="39"/>
      <c r="K66" s="40"/>
      <c r="L66" s="198">
        <v>0</v>
      </c>
    </row>
    <row r="67" spans="1:12" s="207" customFormat="1" ht="22.5">
      <c r="A67" s="34">
        <f t="shared" si="3"/>
        <v>53</v>
      </c>
      <c r="B67" s="35" t="s">
        <v>498</v>
      </c>
      <c r="C67" s="192" t="s">
        <v>338</v>
      </c>
      <c r="D67" s="194" t="s">
        <v>34</v>
      </c>
      <c r="E67" s="37">
        <v>4</v>
      </c>
      <c r="F67" s="50"/>
      <c r="G67" s="38">
        <f>ROUND(E67*F67,2)</f>
        <v>0</v>
      </c>
      <c r="H67" s="39">
        <v>0</v>
      </c>
      <c r="I67" s="49">
        <f>ROUND(E67*H67,3)</f>
        <v>0</v>
      </c>
      <c r="J67" s="39"/>
      <c r="K67" s="40">
        <f>ROUND(E67*J67,3)</f>
        <v>0</v>
      </c>
      <c r="L67" s="193"/>
    </row>
    <row r="68" spans="1:12" s="207" customFormat="1" ht="22.5">
      <c r="A68" s="34">
        <f t="shared" si="3"/>
        <v>54</v>
      </c>
      <c r="B68" s="35" t="s">
        <v>499</v>
      </c>
      <c r="C68" s="192" t="s">
        <v>339</v>
      </c>
      <c r="D68" s="35" t="s">
        <v>15</v>
      </c>
      <c r="E68" s="37">
        <v>320</v>
      </c>
      <c r="F68" s="50"/>
      <c r="G68" s="38">
        <f>ROUND(E68*F68,2)</f>
        <v>0</v>
      </c>
      <c r="H68" s="39"/>
      <c r="I68" s="49">
        <f>ROUND(E68*H68,3)</f>
        <v>0</v>
      </c>
      <c r="J68" s="39"/>
      <c r="K68" s="40"/>
      <c r="L68" s="219" t="s">
        <v>453</v>
      </c>
    </row>
    <row r="69" spans="1:12" s="207" customFormat="1" ht="22.5">
      <c r="A69" s="34">
        <f t="shared" si="3"/>
        <v>55</v>
      </c>
      <c r="B69" s="35" t="s">
        <v>500</v>
      </c>
      <c r="C69" s="203" t="s">
        <v>340</v>
      </c>
      <c r="D69" s="208" t="s">
        <v>15</v>
      </c>
      <c r="E69" s="37">
        <v>497</v>
      </c>
      <c r="F69" s="50"/>
      <c r="G69" s="38">
        <f>ROUND(E69*F69,2)</f>
        <v>0</v>
      </c>
      <c r="H69" s="204">
        <v>0</v>
      </c>
      <c r="I69" s="205">
        <f>ROUND(E69*H69,3)</f>
        <v>0</v>
      </c>
      <c r="J69" s="204"/>
      <c r="K69" s="206">
        <f>ROUND(E69*J69,3)</f>
        <v>0</v>
      </c>
      <c r="L69" s="219" t="s">
        <v>440</v>
      </c>
    </row>
    <row r="70" spans="1:12" s="48" customFormat="1" ht="21.75" customHeight="1">
      <c r="A70" s="41"/>
      <c r="B70" s="225" t="s">
        <v>490</v>
      </c>
      <c r="C70" s="43" t="s">
        <v>451</v>
      </c>
      <c r="D70" s="44"/>
      <c r="E70" s="45"/>
      <c r="F70" s="46"/>
      <c r="G70" s="47">
        <f>SUBTOTAL(9,G71:G76)</f>
        <v>0</v>
      </c>
      <c r="H70" s="45"/>
      <c r="I70" s="47">
        <f>SUBTOTAL(9,I72:I99)</f>
        <v>0</v>
      </c>
      <c r="J70" s="45"/>
      <c r="K70" s="47"/>
      <c r="L70" s="47">
        <f>SUBTOTAL(9,L73:L99)</f>
        <v>0</v>
      </c>
    </row>
    <row r="71" spans="1:12" s="207" customFormat="1" ht="56.25">
      <c r="A71" s="34">
        <f t="shared" ref="A71:A76" si="4">MAX(A68:A70)+1</f>
        <v>56</v>
      </c>
      <c r="B71" s="35" t="s">
        <v>501</v>
      </c>
      <c r="C71" s="192" t="s">
        <v>336</v>
      </c>
      <c r="D71" s="35" t="s">
        <v>34</v>
      </c>
      <c r="E71" s="37">
        <v>4</v>
      </c>
      <c r="F71" s="50"/>
      <c r="G71" s="38">
        <f t="shared" ref="G71:G76" si="5">ROUND(E71*F71,2)</f>
        <v>0</v>
      </c>
      <c r="H71" s="39"/>
      <c r="I71" s="49">
        <f t="shared" ref="I71:I76" si="6">ROUND(E71*H71,3)</f>
        <v>0</v>
      </c>
      <c r="J71" s="39"/>
      <c r="K71" s="40"/>
      <c r="L71" s="198">
        <v>0</v>
      </c>
    </row>
    <row r="72" spans="1:12" s="207" customFormat="1" ht="11.25">
      <c r="A72" s="34">
        <f t="shared" si="4"/>
        <v>57</v>
      </c>
      <c r="B72" s="35" t="s">
        <v>502</v>
      </c>
      <c r="C72" s="192" t="s">
        <v>337</v>
      </c>
      <c r="D72" s="35" t="s">
        <v>34</v>
      </c>
      <c r="E72" s="37">
        <v>4</v>
      </c>
      <c r="F72" s="50"/>
      <c r="G72" s="38">
        <f t="shared" si="5"/>
        <v>0</v>
      </c>
      <c r="H72" s="39"/>
      <c r="I72" s="49">
        <f t="shared" si="6"/>
        <v>0</v>
      </c>
      <c r="J72" s="39"/>
      <c r="K72" s="40"/>
      <c r="L72" s="198">
        <v>0</v>
      </c>
    </row>
    <row r="73" spans="1:12" s="207" customFormat="1" ht="22.5">
      <c r="A73" s="34">
        <f t="shared" si="4"/>
        <v>58</v>
      </c>
      <c r="B73" s="35" t="s">
        <v>503</v>
      </c>
      <c r="C73" s="192" t="s">
        <v>338</v>
      </c>
      <c r="D73" s="194" t="s">
        <v>34</v>
      </c>
      <c r="E73" s="37">
        <v>4</v>
      </c>
      <c r="F73" s="50"/>
      <c r="G73" s="38">
        <f t="shared" si="5"/>
        <v>0</v>
      </c>
      <c r="H73" s="39">
        <v>0</v>
      </c>
      <c r="I73" s="49">
        <f t="shared" si="6"/>
        <v>0</v>
      </c>
      <c r="J73" s="39"/>
      <c r="K73" s="40">
        <f>ROUND(E73*J73,3)</f>
        <v>0</v>
      </c>
      <c r="L73" s="193"/>
    </row>
    <row r="74" spans="1:12" s="207" customFormat="1" ht="22.5">
      <c r="A74" s="34">
        <f t="shared" si="4"/>
        <v>59</v>
      </c>
      <c r="B74" s="35" t="s">
        <v>504</v>
      </c>
      <c r="C74" s="192" t="s">
        <v>339</v>
      </c>
      <c r="D74" s="35" t="s">
        <v>15</v>
      </c>
      <c r="E74" s="37">
        <v>320</v>
      </c>
      <c r="F74" s="50"/>
      <c r="G74" s="38">
        <f t="shared" si="5"/>
        <v>0</v>
      </c>
      <c r="H74" s="39"/>
      <c r="I74" s="49">
        <f t="shared" si="6"/>
        <v>0</v>
      </c>
      <c r="J74" s="39"/>
      <c r="K74" s="40"/>
      <c r="L74" s="219" t="s">
        <v>453</v>
      </c>
    </row>
    <row r="75" spans="1:12" s="207" customFormat="1" ht="22.5">
      <c r="A75" s="34">
        <f t="shared" si="4"/>
        <v>60</v>
      </c>
      <c r="B75" s="35" t="s">
        <v>505</v>
      </c>
      <c r="C75" s="203" t="s">
        <v>340</v>
      </c>
      <c r="D75" s="208" t="s">
        <v>15</v>
      </c>
      <c r="E75" s="37">
        <v>497</v>
      </c>
      <c r="F75" s="50"/>
      <c r="G75" s="38">
        <f t="shared" si="5"/>
        <v>0</v>
      </c>
      <c r="H75" s="204">
        <v>0</v>
      </c>
      <c r="I75" s="205">
        <f t="shared" si="6"/>
        <v>0</v>
      </c>
      <c r="J75" s="204"/>
      <c r="K75" s="206">
        <f>ROUND(E75*J75,3)</f>
        <v>0</v>
      </c>
      <c r="L75" s="219" t="s">
        <v>440</v>
      </c>
    </row>
    <row r="76" spans="1:12" s="240" customFormat="1" ht="11.25">
      <c r="A76" s="34">
        <f t="shared" si="4"/>
        <v>61</v>
      </c>
      <c r="B76" s="35" t="s">
        <v>506</v>
      </c>
      <c r="C76" s="203" t="s">
        <v>452</v>
      </c>
      <c r="D76" s="235" t="s">
        <v>34</v>
      </c>
      <c r="E76" s="220">
        <v>4</v>
      </c>
      <c r="F76" s="214"/>
      <c r="G76" s="222">
        <f t="shared" si="5"/>
        <v>0</v>
      </c>
      <c r="H76" s="236">
        <v>0</v>
      </c>
      <c r="I76" s="237">
        <f t="shared" si="6"/>
        <v>0</v>
      </c>
      <c r="J76" s="236"/>
      <c r="K76" s="238">
        <f>ROUND(E76*J76,3)</f>
        <v>0</v>
      </c>
      <c r="L76" s="219"/>
    </row>
    <row r="77" spans="1:12" s="57" customFormat="1" ht="21" customHeight="1">
      <c r="A77" s="53"/>
      <c r="B77" s="54"/>
      <c r="C77" s="54"/>
      <c r="D77" s="55"/>
      <c r="E77" s="53"/>
      <c r="F77" s="53"/>
      <c r="G77" s="56"/>
      <c r="I77" s="58"/>
      <c r="J77" s="56"/>
      <c r="K77" s="58"/>
      <c r="L77" s="56"/>
    </row>
    <row r="78" spans="1:12" s="66" customFormat="1" ht="12">
      <c r="A78" s="59"/>
      <c r="B78" s="60"/>
      <c r="C78" s="61" t="s">
        <v>30</v>
      </c>
      <c r="D78" s="62"/>
      <c r="E78" s="63"/>
      <c r="F78" s="64"/>
      <c r="G78" s="64"/>
      <c r="H78" s="65"/>
    </row>
    <row r="79" spans="1:12" s="66" customFormat="1" ht="12">
      <c r="A79" s="59"/>
      <c r="B79" s="60"/>
      <c r="C79" s="61" t="s">
        <v>31</v>
      </c>
      <c r="D79" s="62"/>
      <c r="E79" s="63"/>
      <c r="F79" s="64"/>
      <c r="G79" s="64"/>
      <c r="H79" s="65"/>
    </row>
    <row r="80" spans="1:12" s="66" customFormat="1" ht="12">
      <c r="A80" s="59"/>
      <c r="B80" s="60"/>
      <c r="C80" s="61" t="s">
        <v>80</v>
      </c>
      <c r="D80" s="62"/>
      <c r="E80" s="63"/>
      <c r="F80" s="64"/>
      <c r="G80" s="64"/>
      <c r="H80" s="65"/>
    </row>
    <row r="81" spans="1:12" s="66" customFormat="1" ht="12">
      <c r="A81" s="59"/>
      <c r="B81" s="60"/>
      <c r="C81" s="61" t="s">
        <v>32</v>
      </c>
      <c r="D81" s="62"/>
      <c r="E81" s="63"/>
      <c r="F81" s="64"/>
      <c r="G81" s="64"/>
      <c r="H81" s="65"/>
    </row>
    <row r="82" spans="1:12" s="67" customFormat="1" ht="13.5" thickBot="1">
      <c r="G82" s="68"/>
      <c r="I82" s="69"/>
      <c r="J82" s="69"/>
      <c r="K82" s="69"/>
      <c r="L82" s="69"/>
    </row>
    <row r="83" spans="1:12" s="71" customFormat="1" ht="29.25" customHeight="1" thickBot="1">
      <c r="A83" s="253" t="s">
        <v>33</v>
      </c>
      <c r="B83" s="254"/>
      <c r="C83" s="254"/>
      <c r="D83" s="254"/>
      <c r="E83" s="254"/>
      <c r="F83" s="254"/>
      <c r="G83" s="254"/>
      <c r="H83" s="255"/>
      <c r="I83" s="70"/>
      <c r="J83" s="70"/>
      <c r="K83" s="70"/>
      <c r="L83" s="70"/>
    </row>
  </sheetData>
  <mergeCells count="1">
    <mergeCell ref="A83:H83"/>
  </mergeCells>
  <conditionalFormatting sqref="G13">
    <cfRule type="cellIs" dxfId="76" priority="99" stopIfTrue="1" operator="equal">
      <formula>0</formula>
    </cfRule>
  </conditionalFormatting>
  <conditionalFormatting sqref="G12">
    <cfRule type="cellIs" dxfId="75" priority="97" stopIfTrue="1" operator="equal">
      <formula>0</formula>
    </cfRule>
  </conditionalFormatting>
  <conditionalFormatting sqref="F11:G11">
    <cfRule type="cellIs" dxfId="74" priority="96" stopIfTrue="1" operator="equal">
      <formula>0</formula>
    </cfRule>
  </conditionalFormatting>
  <conditionalFormatting sqref="F21:G21">
    <cfRule type="cellIs" dxfId="73" priority="95" stopIfTrue="1" operator="equal">
      <formula>0</formula>
    </cfRule>
  </conditionalFormatting>
  <conditionalFormatting sqref="F12">
    <cfRule type="cellIs" dxfId="72" priority="92" stopIfTrue="1" operator="equal">
      <formula>0</formula>
    </cfRule>
  </conditionalFormatting>
  <conditionalFormatting sqref="F14:G14">
    <cfRule type="cellIs" dxfId="71" priority="93" stopIfTrue="1" operator="equal">
      <formula>0</formula>
    </cfRule>
  </conditionalFormatting>
  <conditionalFormatting sqref="F13">
    <cfRule type="cellIs" dxfId="70" priority="91" stopIfTrue="1" operator="equal">
      <formula>0</formula>
    </cfRule>
  </conditionalFormatting>
  <conditionalFormatting sqref="F15:G15">
    <cfRule type="cellIs" dxfId="69" priority="87" stopIfTrue="1" operator="equal">
      <formula>0</formula>
    </cfRule>
  </conditionalFormatting>
  <conditionalFormatting sqref="F44:G44">
    <cfRule type="cellIs" dxfId="68" priority="90" stopIfTrue="1" operator="equal">
      <formula>0</formula>
    </cfRule>
  </conditionalFormatting>
  <conditionalFormatting sqref="F43:G43">
    <cfRule type="cellIs" dxfId="67" priority="89" stopIfTrue="1" operator="equal">
      <formula>0</formula>
    </cfRule>
  </conditionalFormatting>
  <conditionalFormatting sqref="F22:G22">
    <cfRule type="cellIs" dxfId="66" priority="88" stopIfTrue="1" operator="equal">
      <formula>0</formula>
    </cfRule>
  </conditionalFormatting>
  <conditionalFormatting sqref="F20:G20">
    <cfRule type="cellIs" dxfId="65" priority="86" stopIfTrue="1" operator="equal">
      <formula>0</formula>
    </cfRule>
  </conditionalFormatting>
  <conditionalFormatting sqref="F19:G19">
    <cfRule type="cellIs" dxfId="64" priority="85" stopIfTrue="1" operator="equal">
      <formula>0</formula>
    </cfRule>
  </conditionalFormatting>
  <conditionalFormatting sqref="F18:G18">
    <cfRule type="cellIs" dxfId="63" priority="84" stopIfTrue="1" operator="equal">
      <formula>0</formula>
    </cfRule>
  </conditionalFormatting>
  <conditionalFormatting sqref="F16:G16">
    <cfRule type="cellIs" dxfId="62" priority="83" stopIfTrue="1" operator="equal">
      <formula>0</formula>
    </cfRule>
  </conditionalFormatting>
  <conditionalFormatting sqref="F17:G17">
    <cfRule type="cellIs" dxfId="61" priority="82" stopIfTrue="1" operator="equal">
      <formula>0</formula>
    </cfRule>
  </conditionalFormatting>
  <conditionalFormatting sqref="F45:G45">
    <cfRule type="cellIs" dxfId="60" priority="81" stopIfTrue="1" operator="equal">
      <formula>0</formula>
    </cfRule>
  </conditionalFormatting>
  <conditionalFormatting sqref="F31:G31">
    <cfRule type="cellIs" dxfId="59" priority="67" stopIfTrue="1" operator="equal">
      <formula>0</formula>
    </cfRule>
  </conditionalFormatting>
  <conditionalFormatting sqref="F46:G46">
    <cfRule type="cellIs" dxfId="58" priority="80" stopIfTrue="1" operator="equal">
      <formula>0</formula>
    </cfRule>
  </conditionalFormatting>
  <conditionalFormatting sqref="F48:G48">
    <cfRule type="cellIs" dxfId="57" priority="79" stopIfTrue="1" operator="equal">
      <formula>0</formula>
    </cfRule>
  </conditionalFormatting>
  <conditionalFormatting sqref="F47:G47">
    <cfRule type="cellIs" dxfId="56" priority="78" stopIfTrue="1" operator="equal">
      <formula>0</formula>
    </cfRule>
  </conditionalFormatting>
  <conditionalFormatting sqref="G25">
    <cfRule type="cellIs" dxfId="55" priority="77" stopIfTrue="1" operator="equal">
      <formula>0</formula>
    </cfRule>
  </conditionalFormatting>
  <conditionalFormatting sqref="G24">
    <cfRule type="cellIs" dxfId="54" priority="76" stopIfTrue="1" operator="equal">
      <formula>0</formula>
    </cfRule>
  </conditionalFormatting>
  <conditionalFormatting sqref="F23:G23">
    <cfRule type="cellIs" dxfId="53" priority="75" stopIfTrue="1" operator="equal">
      <formula>0</formula>
    </cfRule>
  </conditionalFormatting>
  <conditionalFormatting sqref="F33:G33">
    <cfRule type="cellIs" dxfId="52" priority="74" stopIfTrue="1" operator="equal">
      <formula>0</formula>
    </cfRule>
  </conditionalFormatting>
  <conditionalFormatting sqref="F24">
    <cfRule type="cellIs" dxfId="51" priority="72" stopIfTrue="1" operator="equal">
      <formula>0</formula>
    </cfRule>
  </conditionalFormatting>
  <conditionalFormatting sqref="F26:G26">
    <cfRule type="cellIs" dxfId="50" priority="73" stopIfTrue="1" operator="equal">
      <formula>0</formula>
    </cfRule>
  </conditionalFormatting>
  <conditionalFormatting sqref="F25">
    <cfRule type="cellIs" dxfId="49" priority="71" stopIfTrue="1" operator="equal">
      <formula>0</formula>
    </cfRule>
  </conditionalFormatting>
  <conditionalFormatting sqref="F27:G27">
    <cfRule type="cellIs" dxfId="48" priority="69" stopIfTrue="1" operator="equal">
      <formula>0</formula>
    </cfRule>
  </conditionalFormatting>
  <conditionalFormatting sqref="F34:G34">
    <cfRule type="cellIs" dxfId="47" priority="70" stopIfTrue="1" operator="equal">
      <formula>0</formula>
    </cfRule>
  </conditionalFormatting>
  <conditionalFormatting sqref="F32:G32">
    <cfRule type="cellIs" dxfId="46" priority="68" stopIfTrue="1" operator="equal">
      <formula>0</formula>
    </cfRule>
  </conditionalFormatting>
  <conditionalFormatting sqref="F30:G30">
    <cfRule type="cellIs" dxfId="45" priority="66" stopIfTrue="1" operator="equal">
      <formula>0</formula>
    </cfRule>
  </conditionalFormatting>
  <conditionalFormatting sqref="F28:G28">
    <cfRule type="cellIs" dxfId="44" priority="65" stopIfTrue="1" operator="equal">
      <formula>0</formula>
    </cfRule>
  </conditionalFormatting>
  <conditionalFormatting sqref="F29:G29">
    <cfRule type="cellIs" dxfId="43" priority="64" stopIfTrue="1" operator="equal">
      <formula>0</formula>
    </cfRule>
  </conditionalFormatting>
  <conditionalFormatting sqref="G37">
    <cfRule type="cellIs" dxfId="42" priority="63" stopIfTrue="1" operator="equal">
      <formula>0</formula>
    </cfRule>
  </conditionalFormatting>
  <conditionalFormatting sqref="G36">
    <cfRule type="cellIs" dxfId="41" priority="62" stopIfTrue="1" operator="equal">
      <formula>0</formula>
    </cfRule>
  </conditionalFormatting>
  <conditionalFormatting sqref="F35:G35">
    <cfRule type="cellIs" dxfId="40" priority="61" stopIfTrue="1" operator="equal">
      <formula>0</formula>
    </cfRule>
  </conditionalFormatting>
  <conditionalFormatting sqref="F36">
    <cfRule type="cellIs" dxfId="39" priority="58" stopIfTrue="1" operator="equal">
      <formula>0</formula>
    </cfRule>
  </conditionalFormatting>
  <conditionalFormatting sqref="F38:G38">
    <cfRule type="cellIs" dxfId="38" priority="59" stopIfTrue="1" operator="equal">
      <formula>0</formula>
    </cfRule>
  </conditionalFormatting>
  <conditionalFormatting sqref="F37">
    <cfRule type="cellIs" dxfId="37" priority="57" stopIfTrue="1" operator="equal">
      <formula>0</formula>
    </cfRule>
  </conditionalFormatting>
  <conditionalFormatting sqref="F39:G39">
    <cfRule type="cellIs" dxfId="36" priority="55" stopIfTrue="1" operator="equal">
      <formula>0</formula>
    </cfRule>
  </conditionalFormatting>
  <conditionalFormatting sqref="F42:G42">
    <cfRule type="cellIs" dxfId="35" priority="52" stopIfTrue="1" operator="equal">
      <formula>0</formula>
    </cfRule>
  </conditionalFormatting>
  <conditionalFormatting sqref="F40:G40">
    <cfRule type="cellIs" dxfId="34" priority="51" stopIfTrue="1" operator="equal">
      <formula>0</formula>
    </cfRule>
  </conditionalFormatting>
  <conditionalFormatting sqref="F41:G41">
    <cfRule type="cellIs" dxfId="33" priority="50" stopIfTrue="1" operator="equal">
      <formula>0</formula>
    </cfRule>
  </conditionalFormatting>
  <conditionalFormatting sqref="G51">
    <cfRule type="cellIs" dxfId="32" priority="49" stopIfTrue="1" operator="equal">
      <formula>0</formula>
    </cfRule>
  </conditionalFormatting>
  <conditionalFormatting sqref="F50:G50">
    <cfRule type="cellIs" dxfId="31" priority="48" stopIfTrue="1" operator="equal">
      <formula>0</formula>
    </cfRule>
  </conditionalFormatting>
  <conditionalFormatting sqref="F51">
    <cfRule type="cellIs" dxfId="30" priority="47" stopIfTrue="1" operator="equal">
      <formula>0</formula>
    </cfRule>
  </conditionalFormatting>
  <conditionalFormatting sqref="G55">
    <cfRule type="cellIs" dxfId="29" priority="46" stopIfTrue="1" operator="equal">
      <formula>0</formula>
    </cfRule>
  </conditionalFormatting>
  <conditionalFormatting sqref="G54">
    <cfRule type="cellIs" dxfId="28" priority="45" stopIfTrue="1" operator="equal">
      <formula>0</formula>
    </cfRule>
  </conditionalFormatting>
  <conditionalFormatting sqref="F53:G53">
    <cfRule type="cellIs" dxfId="27" priority="44" stopIfTrue="1" operator="equal">
      <formula>0</formula>
    </cfRule>
  </conditionalFormatting>
  <conditionalFormatting sqref="F54">
    <cfRule type="cellIs" dxfId="26" priority="41" stopIfTrue="1" operator="equal">
      <formula>0</formula>
    </cfRule>
  </conditionalFormatting>
  <conditionalFormatting sqref="F56:G56">
    <cfRule type="cellIs" dxfId="25" priority="42" stopIfTrue="1" operator="equal">
      <formula>0</formula>
    </cfRule>
  </conditionalFormatting>
  <conditionalFormatting sqref="F55">
    <cfRule type="cellIs" dxfId="24" priority="40" stopIfTrue="1" operator="equal">
      <formula>0</formula>
    </cfRule>
  </conditionalFormatting>
  <conditionalFormatting sqref="F57:G57">
    <cfRule type="cellIs" dxfId="23" priority="38" stopIfTrue="1" operator="equal">
      <formula>0</formula>
    </cfRule>
  </conditionalFormatting>
  <conditionalFormatting sqref="G61">
    <cfRule type="cellIs" dxfId="22" priority="23" stopIfTrue="1" operator="equal">
      <formula>0</formula>
    </cfRule>
  </conditionalFormatting>
  <conditionalFormatting sqref="G60">
    <cfRule type="cellIs" dxfId="21" priority="22" stopIfTrue="1" operator="equal">
      <formula>0</formula>
    </cfRule>
  </conditionalFormatting>
  <conditionalFormatting sqref="F59:G59">
    <cfRule type="cellIs" dxfId="20" priority="21" stopIfTrue="1" operator="equal">
      <formula>0</formula>
    </cfRule>
  </conditionalFormatting>
  <conditionalFormatting sqref="F60">
    <cfRule type="cellIs" dxfId="19" priority="19" stopIfTrue="1" operator="equal">
      <formula>0</formula>
    </cfRule>
  </conditionalFormatting>
  <conditionalFormatting sqref="F62:G62">
    <cfRule type="cellIs" dxfId="18" priority="20" stopIfTrue="1" operator="equal">
      <formula>0</formula>
    </cfRule>
  </conditionalFormatting>
  <conditionalFormatting sqref="F61">
    <cfRule type="cellIs" dxfId="17" priority="18" stopIfTrue="1" operator="equal">
      <formula>0</formula>
    </cfRule>
  </conditionalFormatting>
  <conditionalFormatting sqref="F63:G63">
    <cfRule type="cellIs" dxfId="16" priority="17" stopIfTrue="1" operator="equal">
      <formula>0</formula>
    </cfRule>
  </conditionalFormatting>
  <conditionalFormatting sqref="G67">
    <cfRule type="cellIs" dxfId="15" priority="16" stopIfTrue="1" operator="equal">
      <formula>0</formula>
    </cfRule>
  </conditionalFormatting>
  <conditionalFormatting sqref="G66">
    <cfRule type="cellIs" dxfId="14" priority="15" stopIfTrue="1" operator="equal">
      <formula>0</formula>
    </cfRule>
  </conditionalFormatting>
  <conditionalFormatting sqref="F65:G65">
    <cfRule type="cellIs" dxfId="13" priority="14" stopIfTrue="1" operator="equal">
      <formula>0</formula>
    </cfRule>
  </conditionalFormatting>
  <conditionalFormatting sqref="F66">
    <cfRule type="cellIs" dxfId="12" priority="12" stopIfTrue="1" operator="equal">
      <formula>0</formula>
    </cfRule>
  </conditionalFormatting>
  <conditionalFormatting sqref="F68:G68">
    <cfRule type="cellIs" dxfId="11" priority="13" stopIfTrue="1" operator="equal">
      <formula>0</formula>
    </cfRule>
  </conditionalFormatting>
  <conditionalFormatting sqref="F67">
    <cfRule type="cellIs" dxfId="10" priority="11" stopIfTrue="1" operator="equal">
      <formula>0</formula>
    </cfRule>
  </conditionalFormatting>
  <conditionalFormatting sqref="F69:G69">
    <cfRule type="cellIs" dxfId="9" priority="10" stopIfTrue="1" operator="equal">
      <formula>0</formula>
    </cfRule>
  </conditionalFormatting>
  <conditionalFormatting sqref="G73">
    <cfRule type="cellIs" dxfId="8" priority="9" stopIfTrue="1" operator="equal">
      <formula>0</formula>
    </cfRule>
  </conditionalFormatting>
  <conditionalFormatting sqref="G72">
    <cfRule type="cellIs" dxfId="7" priority="8" stopIfTrue="1" operator="equal">
      <formula>0</formula>
    </cfRule>
  </conditionalFormatting>
  <conditionalFormatting sqref="F71:G71">
    <cfRule type="cellIs" dxfId="6" priority="7" stopIfTrue="1" operator="equal">
      <formula>0</formula>
    </cfRule>
  </conditionalFormatting>
  <conditionalFormatting sqref="F72">
    <cfRule type="cellIs" dxfId="5" priority="5" stopIfTrue="1" operator="equal">
      <formula>0</formula>
    </cfRule>
  </conditionalFormatting>
  <conditionalFormatting sqref="F74:G74">
    <cfRule type="cellIs" dxfId="4" priority="6" stopIfTrue="1" operator="equal">
      <formula>0</formula>
    </cfRule>
  </conditionalFormatting>
  <conditionalFormatting sqref="F73">
    <cfRule type="cellIs" dxfId="3" priority="4" stopIfTrue="1" operator="equal">
      <formula>0</formula>
    </cfRule>
  </conditionalFormatting>
  <conditionalFormatting sqref="G76">
    <cfRule type="cellIs" dxfId="2" priority="3" stopIfTrue="1" operator="equal">
      <formula>0</formula>
    </cfRule>
  </conditionalFormatting>
  <conditionalFormatting sqref="F75:G75">
    <cfRule type="cellIs" dxfId="1" priority="2" stopIfTrue="1" operator="equal">
      <formula>0</formula>
    </cfRule>
  </conditionalFormatting>
  <conditionalFormatting sqref="F76">
    <cfRule type="cellIs" dxfId="0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53" fitToHeight="0" orientation="portrait" blackAndWhite="1" horizontalDpi="300" r:id="rId1"/>
  <headerFooter alignWithMargins="0">
    <oddFooter>&amp;RStrana &amp;P 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Souhrn</vt:lpstr>
      <vt:lpstr>VON</vt:lpstr>
      <vt:lpstr>SO_01</vt:lpstr>
      <vt:lpstr>SO_101</vt:lpstr>
      <vt:lpstr>SO_102</vt:lpstr>
      <vt:lpstr>SO_301</vt:lpstr>
      <vt:lpstr>SO_302</vt:lpstr>
      <vt:lpstr>SO_303</vt:lpstr>
      <vt:lpstr>SO_501</vt:lpstr>
      <vt:lpstr>SO_401</vt:lpstr>
      <vt:lpstr>SO_402</vt:lpstr>
      <vt:lpstr>SO_403</vt:lpstr>
      <vt:lpstr>SO_404</vt:lpstr>
      <vt:lpstr>SO_701</vt:lpstr>
      <vt:lpstr>SO_801</vt:lpstr>
      <vt:lpstr>SO_01!Názvy_tisku</vt:lpstr>
      <vt:lpstr>SO_101!Názvy_tisku</vt:lpstr>
      <vt:lpstr>SO_102!Názvy_tisku</vt:lpstr>
      <vt:lpstr>SO_301!Názvy_tisku</vt:lpstr>
      <vt:lpstr>SO_302!Názvy_tisku</vt:lpstr>
      <vt:lpstr>SO_303!Názvy_tisku</vt:lpstr>
      <vt:lpstr>SO_401!Názvy_tisku</vt:lpstr>
      <vt:lpstr>SO_402!Názvy_tisku</vt:lpstr>
      <vt:lpstr>SO_403!Názvy_tisku</vt:lpstr>
      <vt:lpstr>SO_404!Názvy_tisku</vt:lpstr>
      <vt:lpstr>SO_501!Názvy_tisku</vt:lpstr>
      <vt:lpstr>SO_701!Názvy_tisku</vt:lpstr>
      <vt:lpstr>SO_801!Názvy_tisku</vt:lpstr>
      <vt:lpstr>VON!Názvy_tisku</vt:lpstr>
      <vt:lpstr>SO_01!Oblast_tisku</vt:lpstr>
      <vt:lpstr>SO_101!Oblast_tisku</vt:lpstr>
      <vt:lpstr>SO_102!Oblast_tisku</vt:lpstr>
      <vt:lpstr>SO_301!Oblast_tisku</vt:lpstr>
      <vt:lpstr>SO_302!Oblast_tisku</vt:lpstr>
      <vt:lpstr>SO_303!Oblast_tisku</vt:lpstr>
      <vt:lpstr>SO_401!Oblast_tisku</vt:lpstr>
      <vt:lpstr>SO_402!Oblast_tisku</vt:lpstr>
      <vt:lpstr>SO_403!Oblast_tisku</vt:lpstr>
      <vt:lpstr>SO_404!Oblast_tisku</vt:lpstr>
      <vt:lpstr>SO_501!Oblast_tisku</vt:lpstr>
      <vt:lpstr>SO_701!Oblast_tisku</vt:lpstr>
      <vt:lpstr>SO_801!Oblast_tisku</vt:lpstr>
      <vt:lpstr>Souhrn!Oblast_tisku</vt:lpstr>
      <vt:lpstr>VON!Oblast_tisku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Vorálková Jana</dc:creator>
  <cp:lastModifiedBy>Miroslav Káninsky</cp:lastModifiedBy>
  <cp:lastPrinted>2016-03-11T05:59:23Z</cp:lastPrinted>
  <dcterms:created xsi:type="dcterms:W3CDTF">2009-11-02T14:21:31Z</dcterms:created>
  <dcterms:modified xsi:type="dcterms:W3CDTF">2016-03-23T10:34:08Z</dcterms:modified>
</cp:coreProperties>
</file>