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20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list'!$F$4</definedName>
    <definedName name="MJ">'Krycí list'!$G$4</definedName>
    <definedName name="Mont">'Rekapitulace'!$H$19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'Položky'!$A$1:$K$383</definedName>
    <definedName name="_xlnm.Print_Area" localSheetId="1">'Rekapitulace'!$A$1:$I$25</definedName>
    <definedName name="PocetMJ">'Krycí list'!$G$7</definedName>
    <definedName name="Poznamka">'Krycí list'!$B$37</definedName>
    <definedName name="Projektant">'Krycí list'!$C$7</definedName>
    <definedName name="PSV">'Rekapitulace'!$F$19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<sst xmlns="http://schemas.openxmlformats.org/spreadsheetml/2006/main" count="611" uniqueCount="451">
  <si>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</si>
  <si>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</si>
  <si>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</si>
  <si>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</si>
  <si>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</si>
  <si>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</si>
  <si>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</si>
  <si>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</si>
  <si>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</si>
  <si>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</si>
  <si>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</si>
  <si>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</si>
  <si>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</si>
  <si>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</si>
  <si>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</si>
  <si>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</si>
  <si>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</si>
  <si>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</si>
  <si>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</si>
  <si>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</si>
  <si>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</si>
  <si>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</si>
  <si>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</si>
  <si>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</si>
  <si>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</si>
  <si>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</si>
  <si>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</si>
  <si>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</si>
  <si>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</si>
  <si>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</si>
  <si>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</si>
  <si>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</si>
  <si>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</si>
  <si>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</si>
  <si>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</si>
  <si>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</si>
  <si>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</si>
  <si>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</si>
  <si>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</si>
  <si>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</si>
  <si>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</si>
  <si>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</si>
  <si>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</si>
  <si>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</si>
  <si>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</si>
  <si>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</si>
  <si>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</si>
  <si>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</si>
  <si>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</si>
  <si>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</si>
  <si>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</si>
  <si>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</si>
  <si>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</si>
  <si>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</si>
  <si>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</si>
  <si>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</si>
  <si>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</si>
  <si>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</si>
  <si>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</si>
  <si>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</si>
  <si>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</si>
  <si>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</si>
  <si>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</si>
  <si>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</si>
  <si>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</si>
  <si>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</si>
  <si>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</si>
  <si>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</si>
  <si>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</si>
  <si>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OPRAVA FASÁDY ZŠ KOMOCHOVA, KOLÍN</t>
  </si>
  <si>
    <t>62</t>
  </si>
  <si>
    <t>Upravy povrchů vnější</t>
  </si>
  <si>
    <t>622 42-5121.R00</t>
  </si>
  <si>
    <t>Oprava vnějších omítek štukových, čl. V, do 10 %</t>
  </si>
  <si>
    <t>m2</t>
  </si>
  <si>
    <t xml:space="preserve">;viz otlučení omítek </t>
  </si>
  <si>
    <t>622 47-1116.R00</t>
  </si>
  <si>
    <t>Úprava stěn aktivovaným štukem s přísadou</t>
  </si>
  <si>
    <t>;viz otlučení omítek s odpočtem 10% z opravy omítek štukových</t>
  </si>
  <si>
    <t>-2001,478*0,1</t>
  </si>
  <si>
    <t>622 47-1319.RS8</t>
  </si>
  <si>
    <t>Nátěr nebo nástřik stěn vnějších, složitost 5 hmota silikátová Keim barevná skupina II</t>
  </si>
  <si>
    <t>;viz otlučení omítek</t>
  </si>
  <si>
    <t>622 31-9434.RT5</t>
  </si>
  <si>
    <t>Zatepl.syst.stěn ETICS EPS70 F 140 mm s omítkou silikát 3,3 kg/m2</t>
  </si>
  <si>
    <t>;severní průčelí</t>
  </si>
  <si>
    <t>13,59*(15,6-1,15)</t>
  </si>
  <si>
    <t>;západní průčelí</t>
  </si>
  <si>
    <t>(6,75+4,3+4,98+6,35+12,02+7,6*2+12,15+2,67+0,5+7,33)*(15,6-1,15)</t>
  </si>
  <si>
    <t>8,78*11,5</t>
  </si>
  <si>
    <t>;přístavek tělocvičny</t>
  </si>
  <si>
    <t>(3,2+4,3+4,3+3,2)*(3,95-1,15)</t>
  </si>
  <si>
    <t>;tělocvična</t>
  </si>
  <si>
    <t>(3,01+3,15)*(4,8-1,15)+14,9*0,8</t>
  </si>
  <si>
    <t>;nářaďovna</t>
  </si>
  <si>
    <t>(4,0+10,88+4,0)*(4,3-1,15)</t>
  </si>
  <si>
    <t>;odpočty oken a dveří</t>
  </si>
  <si>
    <t>-1,25*2,37*(4+4+4)</t>
  </si>
  <si>
    <t>-0,8*2,3,7*3</t>
  </si>
  <si>
    <t>-2*2,96*7</t>
  </si>
  <si>
    <t>-2,0*2,58*14</t>
  </si>
  <si>
    <t>-1,3*2,2*2</t>
  </si>
  <si>
    <t>-1,2*2,37*2</t>
  </si>
  <si>
    <t>-1,2*1,6*3</t>
  </si>
  <si>
    <t>622 31-9124.RU1</t>
  </si>
  <si>
    <t>Zateplovací systém ETICSr, sokl, PERIMETR 140 mm s omítkou mozaikovou weber.pas marmolit 6,0 kg/m2</t>
  </si>
  <si>
    <t>;sokl</t>
  </si>
  <si>
    <t>;celkové otlučení omítek - zateplení eps</t>
  </si>
  <si>
    <t>1651,93-1310,836</t>
  </si>
  <si>
    <t>622 31-9454.RT5</t>
  </si>
  <si>
    <t>Zatepl.systém ostění ETICS, EPS70 F 40 mm s omítkou silikát 3,3 kg/m2</t>
  </si>
  <si>
    <t>(1,25+2,37*2)*0,2*12</t>
  </si>
  <si>
    <t>;(0,8+2,37*2)¨*0,2*3</t>
  </si>
  <si>
    <t>(2,0+2,96*2)*0,2*7</t>
  </si>
  <si>
    <t>(2,0+2,58*2)*0,2*14</t>
  </si>
  <si>
    <t>(1,3+2,2*2)*0,2*2</t>
  </si>
  <si>
    <t>(1,2+2,37*2)*0,2*2</t>
  </si>
  <si>
    <t>(1,2+1,6*2)*0,2*3</t>
  </si>
  <si>
    <t>622 49-1142.R00</t>
  </si>
  <si>
    <t>Nátěr kamen.soklu hydrofobní 2 x</t>
  </si>
  <si>
    <t>;severní a jižní průčelí</t>
  </si>
  <si>
    <t>(22,25+0,3)*1,45</t>
  </si>
  <si>
    <t>56*1,45</t>
  </si>
  <si>
    <t>622 90-2110.R00</t>
  </si>
  <si>
    <t>Očištění po opravách,kamenných říms a soklu</t>
  </si>
  <si>
    <t>;viz nátěr hydrofob.</t>
  </si>
  <si>
    <t>63</t>
  </si>
  <si>
    <t>Podlahy a podlahové konstrukce</t>
  </si>
  <si>
    <t>632 45-1024.R00</t>
  </si>
  <si>
    <t>Vyrovnávací potěr MC 15, v pásu, tl. 50 mm</t>
  </si>
  <si>
    <t xml:space="preserve">;pod parapaety </t>
  </si>
  <si>
    <t>;východní a jižní průčelí</t>
  </si>
  <si>
    <t>117,34*0,25</t>
  </si>
  <si>
    <t>;pod římsami</t>
  </si>
  <si>
    <t>198,71*0,2</t>
  </si>
  <si>
    <t>84,78*0,4</t>
  </si>
  <si>
    <t>6,6*0,35</t>
  </si>
  <si>
    <t>104,7*0,4</t>
  </si>
  <si>
    <t>711</t>
  </si>
  <si>
    <t>Izolace proti vodě</t>
  </si>
  <si>
    <t>711 13-1101.R00</t>
  </si>
  <si>
    <t>Montáž parozábrany vodorovná pásy na sucho</t>
  </si>
  <si>
    <t>;půdní prostor</t>
  </si>
  <si>
    <t>730,5</t>
  </si>
  <si>
    <t>673-52326</t>
  </si>
  <si>
    <t>Fólie speciál parozábrana</t>
  </si>
  <si>
    <t>730,5*1,1</t>
  </si>
  <si>
    <t>Izolace proti vlhkosti vodorovná pásy na sucho</t>
  </si>
  <si>
    <t>283-29098</t>
  </si>
  <si>
    <t>Fólie parotěsná PE tl. 0,40mm 4x25m</t>
  </si>
  <si>
    <t>713</t>
  </si>
  <si>
    <t>Izolace tepelné</t>
  </si>
  <si>
    <t>713 12-1121.RT1</t>
  </si>
  <si>
    <t>Izolace tepelná podlah na sucho, dvouvrstvá materiál ve specifikaci</t>
  </si>
  <si>
    <t>631-41338</t>
  </si>
  <si>
    <t>Deska čedičová  tl. 140 mm, š. 1200 mm</t>
  </si>
  <si>
    <t>140,7*1,025</t>
  </si>
  <si>
    <t>631-41339</t>
  </si>
  <si>
    <t>Deska čedičová  tl. 160 mm, š. 1200 mm</t>
  </si>
  <si>
    <t>631-66726</t>
  </si>
  <si>
    <t>Rohož Rotaflex tepelný pas TP 01 tl. 140 mm</t>
  </si>
  <si>
    <t>(730,5-140,7)*1,025</t>
  </si>
  <si>
    <t>631-66727</t>
  </si>
  <si>
    <t>Rohož Rotaflex tepelný pas TP 01 tl. 160 mm</t>
  </si>
  <si>
    <t>721</t>
  </si>
  <si>
    <t>Vnitřní kanalizace</t>
  </si>
  <si>
    <t>721 17-6214.R00</t>
  </si>
  <si>
    <t>Potrubí KG odpadní svislé DN 150 x 4,0 mm</t>
  </si>
  <si>
    <t>m</t>
  </si>
  <si>
    <t>;napojení svodů do kanalizace</t>
  </si>
  <si>
    <t>3*5</t>
  </si>
  <si>
    <t>764</t>
  </si>
  <si>
    <t>Konstrukce klempířské</t>
  </si>
  <si>
    <t>764 41-0850.R00</t>
  </si>
  <si>
    <t>Demontáž oplechování parapetů,rš od 100 do 330 mm</t>
  </si>
  <si>
    <t>117,24+71,35</t>
  </si>
  <si>
    <t>764 42-1850.R00</t>
  </si>
  <si>
    <t>Demontáž oplechování říms,rš od 250 do 330 mm</t>
  </si>
  <si>
    <t>198,71</t>
  </si>
  <si>
    <t>764 42-1870.R00</t>
  </si>
  <si>
    <t>Demontáž oplechování říms,rš od 400 do 500 mm</t>
  </si>
  <si>
    <t>84,8+104,7</t>
  </si>
  <si>
    <t>764 43-0840.R00</t>
  </si>
  <si>
    <t>Demontáž oplechování zdí,rš od 330 do 500 mm</t>
  </si>
  <si>
    <t>6,6</t>
  </si>
  <si>
    <t>764 45-4801.R00</t>
  </si>
  <si>
    <t>Demontáž odpadních trub kruhových,D 75 a 100 mm</t>
  </si>
  <si>
    <t>764 45-4803.R00</t>
  </si>
  <si>
    <t>Demontáž odpadních trub kruhových,D 150 mm</t>
  </si>
  <si>
    <t>63+31</t>
  </si>
  <si>
    <t>764 51-0010.RAB</t>
  </si>
  <si>
    <t>Oplechování parapetů z Cu plechu rš 330 mm</t>
  </si>
  <si>
    <t>;východní průčelí</t>
  </si>
  <si>
    <t>;K01</t>
  </si>
  <si>
    <t>2,17*4</t>
  </si>
  <si>
    <t>;K02</t>
  </si>
  <si>
    <t>2,17*8</t>
  </si>
  <si>
    <t>;K03</t>
  </si>
  <si>
    <t>1,45*8</t>
  </si>
  <si>
    <t>;K06</t>
  </si>
  <si>
    <t>0,8*27</t>
  </si>
  <si>
    <t>;K07</t>
  </si>
  <si>
    <t>2,0*16</t>
  </si>
  <si>
    <t>;jižní průčelí</t>
  </si>
  <si>
    <t>2,0*8</t>
  </si>
  <si>
    <t>;TĚLOCVIČNA</t>
  </si>
  <si>
    <t>;K04</t>
  </si>
  <si>
    <t>2,0*5</t>
  </si>
  <si>
    <t>764 53-0010.RAA</t>
  </si>
  <si>
    <t>Oplechování římsy z Cu plechu rš 250 mm</t>
  </si>
  <si>
    <t>;K08</t>
  </si>
  <si>
    <t>1,3+0,4+1,8+0,4+1,3+0,2+0,6+1,71*3+0,6+0,3+1,1+0,4+0,5+0,5+1,5+0,4</t>
  </si>
  <si>
    <t>1,5+0,5+0,5+0,4+1,2+0,3+0,6+1,71*3+0,6+0,2+1,3+0,4+1,8+0,4+1,3</t>
  </si>
  <si>
    <t>8,81+0,5+0,4+1,7*3+1,34</t>
  </si>
  <si>
    <t>;K09</t>
  </si>
  <si>
    <t>3,2*30</t>
  </si>
  <si>
    <t>3,2*8</t>
  </si>
  <si>
    <t>;K05</t>
  </si>
  <si>
    <t>(21,1-10)+3,15+2,1+2,3+2,2+2,3+2,1+3,15</t>
  </si>
  <si>
    <t>764 53-0010.RAD</t>
  </si>
  <si>
    <t>Oplechování římsy z Cu plechu rš 500 mm</t>
  </si>
  <si>
    <t>;K10</t>
  </si>
  <si>
    <t>8,5+0,2+13,7+0,3+3,5+0,5+0,4+1,36+4,41+1,36+0,4+0,5+3,5+0,3+13,7</t>
  </si>
  <si>
    <t>0,2+8,5</t>
  </si>
  <si>
    <t>14,75+0,3+8,4</t>
  </si>
  <si>
    <t>Oplechování zdí z Cu plechu rš 500 mm</t>
  </si>
  <si>
    <t>;zábradlí balkonu</t>
  </si>
  <si>
    <t>1,4*2+3,8</t>
  </si>
  <si>
    <t>764 55-4010.RAD</t>
  </si>
  <si>
    <t>Odpadní trouby z Cu plechu kruhové průměru 150 mm</t>
  </si>
  <si>
    <t>(15,6-3,0)*5</t>
  </si>
  <si>
    <t>764 92-8106.R00</t>
  </si>
  <si>
    <t>Z+M oplech.parapetů z popl.plechu vč.rohů rš 400</t>
  </si>
  <si>
    <t>;K12</t>
  </si>
  <si>
    <t>1,25*(5+4+4+9)</t>
  </si>
  <si>
    <t>;K13</t>
  </si>
  <si>
    <t>2,0*18</t>
  </si>
  <si>
    <t>;K14</t>
  </si>
  <si>
    <t>0,8*2</t>
  </si>
  <si>
    <t>1,25*5</t>
  </si>
  <si>
    <t>764 92-8304.R00</t>
  </si>
  <si>
    <t>Z+M oplechování římsy z poplast. plechu, rš 500 mm</t>
  </si>
  <si>
    <t>;K15</t>
  </si>
  <si>
    <t>8,3+1,2+4,1+7,65+0,5+2,35+11,55+7,6+1,3+1,4</t>
  </si>
  <si>
    <t>1,4+1,3+7,6+11,7+6,35+5,3+4,3+6,75+14,05</t>
  </si>
  <si>
    <t>764 92-9502.R00</t>
  </si>
  <si>
    <t>M odpadní trouby z popl.plechu, kruhové do D100 mm</t>
  </si>
  <si>
    <t>15,5*2</t>
  </si>
  <si>
    <t>764 92-9504.R00</t>
  </si>
  <si>
    <t>M odpadní trouby z popl.plechu, kruhové do D150 mm</t>
  </si>
  <si>
    <t>765</t>
  </si>
  <si>
    <t>Krytiny tvrdé</t>
  </si>
  <si>
    <t>765 31-6870.R00</t>
  </si>
  <si>
    <t>Demontáž krytiny z prejzů, tvrdá malta, do suti</t>
  </si>
  <si>
    <t>;lorunní římsa</t>
  </si>
  <si>
    <t>(8,5+0,15+13,7+0,3+3,5+0,5+5,2+0,5+3,5+0,5+13,7+0,15+8,5)*0,7</t>
  </si>
  <si>
    <t>;římsy atik</t>
  </si>
  <si>
    <t>(5,3+4,85*2)*0,5</t>
  </si>
  <si>
    <t>(8,4+0,3+14,75)*0,7</t>
  </si>
  <si>
    <t>;římsa atiky</t>
  </si>
  <si>
    <t>4,85*0,5</t>
  </si>
  <si>
    <t>(8,3+1,2+4,1+9,1+8,8)*0,7</t>
  </si>
  <si>
    <t>5,3*0,5</t>
  </si>
  <si>
    <t>14,05*0,7</t>
  </si>
  <si>
    <t xml:space="preserve">;římsa atiky </t>
  </si>
  <si>
    <t>(11,45+4,1+4,1)*0,7</t>
  </si>
  <si>
    <t>765 31-6131.RT1</t>
  </si>
  <si>
    <t>Zastřešení prejzy 38/20 cm, do malty s použitím suché maltové směsi</t>
  </si>
  <si>
    <t>;viz dmtz</t>
  </si>
  <si>
    <t>118,15</t>
  </si>
  <si>
    <t>765 31-6860.R00</t>
  </si>
  <si>
    <t>Demontáž krytiny z prejzů, zvětralá malta, do suti</t>
  </si>
  <si>
    <t>;střecha absidy tělocvičny</t>
  </si>
  <si>
    <t>(1,2+2,2)/2*4,6*2</t>
  </si>
  <si>
    <t>(2,2+0,0)/2*4,6*3</t>
  </si>
  <si>
    <t>765 31-0060.RA0</t>
  </si>
  <si>
    <t>Zastřešení pálenou krytinou prejzovou</t>
  </si>
  <si>
    <t>30,82</t>
  </si>
  <si>
    <t>765 31-1438.R00</t>
  </si>
  <si>
    <t>Hřeben prejzy, z hřebenáče č. 5, do malty</t>
  </si>
  <si>
    <t>765 31-1448.R00</t>
  </si>
  <si>
    <t>Nároží prejzy, z hřebenáčů č.5, do malty</t>
  </si>
  <si>
    <t>4,6*4</t>
  </si>
  <si>
    <t>765 31-1492.R00</t>
  </si>
  <si>
    <t>Prejzy - příplatek za sklon přes 60 do 75°</t>
  </si>
  <si>
    <t>767</t>
  </si>
  <si>
    <t>Konstrukce zámečnické</t>
  </si>
  <si>
    <t>767 99-6801.R00</t>
  </si>
  <si>
    <t>Demontáž atypických ocelových konstr. do 50 kg</t>
  </si>
  <si>
    <t>kg</t>
  </si>
  <si>
    <t>;konzole, vlajkoslávy</t>
  </si>
  <si>
    <t>767-1</t>
  </si>
  <si>
    <t>Demontáž a zpětná montáž occhranné sítě atiky</t>
  </si>
  <si>
    <t>kpl</t>
  </si>
  <si>
    <t>783</t>
  </si>
  <si>
    <t>Nátěry</t>
  </si>
  <si>
    <t>783 90-3812.R00</t>
  </si>
  <si>
    <t>Odmaštění saponáty</t>
  </si>
  <si>
    <t>;viz otloukání omítek</t>
  </si>
  <si>
    <t>2001,478+1651,93</t>
  </si>
  <si>
    <t>783 90-2811.R00</t>
  </si>
  <si>
    <t>Odstranění nátěrů odstraňovačem barev</t>
  </si>
  <si>
    <t>;viz omítky pro opravu</t>
  </si>
  <si>
    <t>94</t>
  </si>
  <si>
    <t>Lešení a stavební výtahy</t>
  </si>
  <si>
    <t>941 94-1052.R00</t>
  </si>
  <si>
    <t>Montáž lešení leh.řad.s podlahami,š.1,5 m, H 24 m</t>
  </si>
  <si>
    <t>(56+1,5+22,55+1,5)*16</t>
  </si>
  <si>
    <t>4,5*4,5*2</t>
  </si>
  <si>
    <t>8,5*7,5*2</t>
  </si>
  <si>
    <t>(3,5+1,5+4+1,5+3,5)*7,5</t>
  </si>
  <si>
    <t>(12,4+1,5+11,55+1,5+11,55+7,6+1,5+9,1+1,5*2+7,6+1,5)*16</t>
  </si>
  <si>
    <t>(11,55+6,35+1,5+5,3+1,5*2+4,3+1,5+6,8+1,5+14,1+1,5)*16</t>
  </si>
  <si>
    <t>13,56*16</t>
  </si>
  <si>
    <t>(21,2+1,5*2+4,1+1,5+4,1+1,5)*6,5</t>
  </si>
  <si>
    <t>10,8*12,5+10,8*8,5</t>
  </si>
  <si>
    <t>(2,0+2,1+2,0+2,1+2,0)*3,5</t>
  </si>
  <si>
    <t>(2,9+3,85)*4*2</t>
  </si>
  <si>
    <t>(3,9+10,9+3,9)*4</t>
  </si>
  <si>
    <t>941 94-1392.R00</t>
  </si>
  <si>
    <t>Příplatek za každý měsíc použití lešení k pol.1052</t>
  </si>
  <si>
    <t>4435,36*3</t>
  </si>
  <si>
    <t>944 94-4011.R00</t>
  </si>
  <si>
    <t>Montáž ochranné sítě z umělých vláken</t>
  </si>
  <si>
    <t>944 94-4031.R00</t>
  </si>
  <si>
    <t>Příplatek za každý měsíc použití sítí k pol. 4011</t>
  </si>
  <si>
    <t>944 94-5013.R00</t>
  </si>
  <si>
    <t>Montáž záchytné stříšky H 4,5 m, šířky nad 2 m</t>
  </si>
  <si>
    <t>944 94-5193.R00</t>
  </si>
  <si>
    <t>Příplatek za každý měsíc použ.stříšky, k pol. 5013</t>
  </si>
  <si>
    <t>6*3</t>
  </si>
  <si>
    <t>941 94-1852.R00</t>
  </si>
  <si>
    <t>Demontáž lešení leh.řad.s podlahami,š.1,5 m,H 24 m</t>
  </si>
  <si>
    <t>96</t>
  </si>
  <si>
    <t>Bourání konstrukcí</t>
  </si>
  <si>
    <t>965 04-3341.RT1</t>
  </si>
  <si>
    <t>Bourání podkladů bet., potěr tl. 10 cm, nad 4 m2 ručně mazanina tl. 5 - 8 cm s potěrem</t>
  </si>
  <si>
    <t>m3</t>
  </si>
  <si>
    <t>;pod parapety</t>
  </si>
  <si>
    <t>117,24*0,25*0,05</t>
  </si>
  <si>
    <t>71,35*0,25*0,05</t>
  </si>
  <si>
    <t>198,71*0,2*0,05</t>
  </si>
  <si>
    <t>84,78*0,4*0,05</t>
  </si>
  <si>
    <t>6,6*0,35*0,05</t>
  </si>
  <si>
    <t>104,7*0,4*0,05</t>
  </si>
  <si>
    <t>978 01-5321.R00</t>
  </si>
  <si>
    <t>Otlučení omítek vnějších MVC v složit.5-7 do 10 %</t>
  </si>
  <si>
    <t>;hlavní budova</t>
  </si>
  <si>
    <t>;od soklu ke korunové římse</t>
  </si>
  <si>
    <t>(56,0+0,15*2+0,3*2+0,5*2)*(16,5-1,43)</t>
  </si>
  <si>
    <t>;odpočet oken a dveří</t>
  </si>
  <si>
    <t>-0,85*2,96*8</t>
  </si>
  <si>
    <t>-2*2,96*8</t>
  </si>
  <si>
    <t>-1,27*2,96*2</t>
  </si>
  <si>
    <t>-2,175*(2,65+0,97)</t>
  </si>
  <si>
    <t>-0,85*2,58*(13+14)</t>
  </si>
  <si>
    <t>-0,85*3,815</t>
  </si>
  <si>
    <t>-2,0*2,58*(8+8)</t>
  </si>
  <si>
    <t>(22,55+0,3)*(16,5-1,43)</t>
  </si>
  <si>
    <t>;odpočet oken</t>
  </si>
  <si>
    <t>-2,0*2,96*4</t>
  </si>
  <si>
    <t>-2,0*2,58*4</t>
  </si>
  <si>
    <t>;přípočet profilací fasádních prvků 10% z mezisoučtu 945 m2</t>
  </si>
  <si>
    <t>945*0,1</t>
  </si>
  <si>
    <t>;přípočet ostění oken</t>
  </si>
  <si>
    <t>(0,85*2,96*2)*0,2*8</t>
  </si>
  <si>
    <t>(2,0+2,96*2)*0,28</t>
  </si>
  <si>
    <t>(1,27+2,96*2)*0,2*2</t>
  </si>
  <si>
    <t>(2,175+(2,65+0,97)*2)*0,2</t>
  </si>
  <si>
    <t>(0,85+2,58*2)*0,2*27</t>
  </si>
  <si>
    <t>(0,85+3,815*2)*0,2</t>
  </si>
  <si>
    <t>(2,0+2,58*2)*0,2*16</t>
  </si>
  <si>
    <t>(2,0+2,96*2)*0,2*4</t>
  </si>
  <si>
    <t>(2,0+2,58*2)*0,2*8</t>
  </si>
  <si>
    <t>;předsazený balkon</t>
  </si>
  <si>
    <t>(1,475+4,05+1,475)*3,3</t>
  </si>
  <si>
    <t xml:space="preserve">;vnitřní stěny zábradlí </t>
  </si>
  <si>
    <t>(1,1+3,255+1,1)*0,98</t>
  </si>
  <si>
    <t>;atikové štíty východního průčelí</t>
  </si>
  <si>
    <t>;hlavní včetně omítky ze strany střechy</t>
  </si>
  <si>
    <t>14,1+6,6+4,75</t>
  </si>
  <si>
    <t xml:space="preserve">;boční </t>
  </si>
  <si>
    <t>(16,7+4,2)*2</t>
  </si>
  <si>
    <t>;atikový štít jižního průčelí</t>
  </si>
  <si>
    <t>16,7+4,2</t>
  </si>
  <si>
    <t>;atika východního průčelí včetně strany střechy</t>
  </si>
  <si>
    <t>56*0,94+19,5*2*0,94</t>
  </si>
  <si>
    <t>;atika jižního průčelí včetně strany střechy</t>
  </si>
  <si>
    <t>22,55*0,94+16,75*0,94</t>
  </si>
  <si>
    <t>;přípočet profilací 10 %</t>
  </si>
  <si>
    <t>(23,1+65,34+25,45+41,8+20,9+89,3+36,94)*0,1</t>
  </si>
  <si>
    <t>;korunní římsa východního a jižního průčelí</t>
  </si>
  <si>
    <t>(56+22,75)*0,8</t>
  </si>
  <si>
    <t>;atiky západního průčelí včetně atikového zdiva</t>
  </si>
  <si>
    <t>;hlavní</t>
  </si>
  <si>
    <t>29,79</t>
  </si>
  <si>
    <t>12,9*2</t>
  </si>
  <si>
    <t>;atika severní</t>
  </si>
  <si>
    <t>30,1+6,5*0,94</t>
  </si>
  <si>
    <t>;přípočty profilací 10%</t>
  </si>
  <si>
    <t>(29,79+25,8+36,21)*0,1</t>
  </si>
  <si>
    <t>21,2*6,8+20,5*0,94</t>
  </si>
  <si>
    <t>-6,43*5</t>
  </si>
  <si>
    <t>;přípočet za profilaci 10%</t>
  </si>
  <si>
    <t>(163,43-32,15)*0,1</t>
  </si>
  <si>
    <t>;přípočet ostění</t>
  </si>
  <si>
    <t>(2,45*2+3,08)*0,2*5</t>
  </si>
  <si>
    <t>73,8</t>
  </si>
  <si>
    <t>57,4</t>
  </si>
  <si>
    <t>;absida</t>
  </si>
  <si>
    <t>(2,0+2,02+2,0+2,02+2,0)*4,6</t>
  </si>
  <si>
    <t>;korunní římsa severního a východního průčelí</t>
  </si>
  <si>
    <t>(14,2+12,2+2,19+12,02+7,6*2+8,78+15,75+10+4,1+1,15+7,7)*0,85</t>
  </si>
  <si>
    <t>(73,8+57,4+46,18)*0,1</t>
  </si>
  <si>
    <t>978 01-5241.R00</t>
  </si>
  <si>
    <t>Otlučení omítek vnějších MVC v složit.1-4 do 30 %</t>
  </si>
  <si>
    <t>13,59*15,6</t>
  </si>
  <si>
    <t>(6,75+4,3+4,98+6,35+12,02+7,6*2+12,15+2,67+0,5+7,33+4,1+1,15+7,7)*15,6</t>
  </si>
  <si>
    <t>(3,2+4,3+4,3+3,2)*3,95</t>
  </si>
  <si>
    <t>(3,01+3,15)*4,8+14,9*0,8</t>
  </si>
  <si>
    <t>(4,0+10,88+4,0)*4,3</t>
  </si>
  <si>
    <t>-0,8*2,37*3</t>
  </si>
  <si>
    <t>-2,0*2,96*7</t>
  </si>
  <si>
    <t>-2,0*2,58*(7+7)</t>
  </si>
  <si>
    <t>979 99-0101.R00</t>
  </si>
  <si>
    <t>Poplatek za skládku suti - směs betonu a cihel</t>
  </si>
  <si>
    <t>t</t>
  </si>
  <si>
    <t>1,5+17,58+0,12+60,59</t>
  </si>
  <si>
    <t>979 08-1111.R00</t>
  </si>
  <si>
    <t>Odvoz suti a vybour. hmot na skládku do 1 km</t>
  </si>
  <si>
    <t>979 08-1121.R00</t>
  </si>
  <si>
    <t>Příplatek k odvozu za každý další 1 km</t>
  </si>
  <si>
    <t>79,79*16</t>
  </si>
  <si>
    <t>M21</t>
  </si>
  <si>
    <t>Elektromontáže</t>
  </si>
  <si>
    <t>210 22-0101.RT2</t>
  </si>
  <si>
    <t>Vodiče svodové FeZn D do 10,Al 10,Cu 8 +podpěry včetně dodávky drátu FeZn 8 mm</t>
  </si>
  <si>
    <t>;jižní a východní průčelí</t>
  </si>
  <si>
    <t>16,5*3</t>
  </si>
  <si>
    <t>16,5*2</t>
  </si>
  <si>
    <t>6,5*2</t>
  </si>
  <si>
    <t>210 22-0301.RT3</t>
  </si>
  <si>
    <t>Svorka hromosvodová do 2 šroubů /SS, SZ, SO/ včetně dodávky svorky SZ</t>
  </si>
  <si>
    <t>kus</t>
  </si>
  <si>
    <t>210 22-0401.R00</t>
  </si>
  <si>
    <t>Označení svodu štítky, smaltované, umělá hmota</t>
  </si>
  <si>
    <t>210 22-0372.RT1</t>
  </si>
  <si>
    <t>Úhelník ochranný nebo trubka s držáky do zdiva včetně ochran.úhelníku + 2 držáky do zdi</t>
  </si>
  <si>
    <t>Město Kolín</t>
  </si>
  <si>
    <t>Výkaz výměr</t>
  </si>
  <si>
    <t>ZADÁNÍ STAVBY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</si>
</sst>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3" fontId="31" fillId="0" borderId="17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450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6" t="s">
        <v>2</v>
      </c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8"/>
    </row>
    <row r="6" spans="1:7" ht="12.75" customHeight="1">
      <c r="A6" s="8"/>
      <c r="B6" s="9"/>
      <c r="C6" s="10" t="s">
        <v>69</v>
      </c>
      <c r="D6" s="11"/>
      <c r="E6" s="11"/>
      <c r="F6" s="19"/>
      <c r="G6" s="13"/>
    </row>
    <row r="7" spans="1:9" ht="12.75">
      <c r="A7" s="14" t="s">
        <v>7</v>
      </c>
      <c r="B7" s="16"/>
      <c r="C7" s="20"/>
      <c r="D7" s="21"/>
      <c r="E7" s="22" t="s">
        <v>8</v>
      </c>
      <c r="F7" s="23"/>
      <c r="G7" s="24">
        <v>0</v>
      </c>
      <c r="H7" s="25"/>
      <c r="I7" s="25"/>
    </row>
    <row r="8" spans="1:7" ht="12.75">
      <c r="A8" s="14" t="s">
        <v>9</v>
      </c>
      <c r="B8" s="16"/>
      <c r="C8" s="20" t="s">
        <v>448</v>
      </c>
      <c r="D8" s="21"/>
      <c r="E8" s="17" t="s">
        <v>10</v>
      </c>
      <c r="F8" s="16"/>
      <c r="G8" s="26">
        <f>IF(PocetMJ=0,,ROUND((F30+F32)/PocetMJ,1))</f>
        <v>0</v>
      </c>
    </row>
    <row r="9" spans="1:7" ht="12.75">
      <c r="A9" s="27" t="s">
        <v>11</v>
      </c>
      <c r="B9" s="28"/>
      <c r="C9" s="28"/>
      <c r="D9" s="28"/>
      <c r="E9" s="29" t="s">
        <v>12</v>
      </c>
      <c r="F9" s="28"/>
      <c r="G9" s="30"/>
    </row>
    <row r="10" spans="1:57" ht="12.75">
      <c r="A10" s="31" t="s">
        <v>13</v>
      </c>
      <c r="B10" s="32"/>
      <c r="C10" s="32"/>
      <c r="D10" s="32"/>
      <c r="E10" s="12" t="s">
        <v>14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15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16</v>
      </c>
      <c r="B13" s="42"/>
      <c r="C13" s="43"/>
      <c r="D13" s="44" t="s">
        <v>17</v>
      </c>
      <c r="E13" s="45"/>
      <c r="F13" s="45"/>
      <c r="G13" s="43"/>
    </row>
    <row r="14" spans="1:7" ht="15.75" customHeight="1">
      <c r="A14" s="46"/>
      <c r="B14" s="47" t="s">
        <v>18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19</v>
      </c>
      <c r="B15" s="47" t="s">
        <v>20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21</v>
      </c>
      <c r="B16" s="47" t="s">
        <v>22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23</v>
      </c>
      <c r="B17" s="47" t="s">
        <v>24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25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26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27</v>
      </c>
      <c r="B21" s="32"/>
      <c r="C21" s="48">
        <f>C18+C20</f>
        <v>0</v>
      </c>
      <c r="D21" s="27" t="s">
        <v>28</v>
      </c>
      <c r="E21" s="52"/>
      <c r="F21" s="53"/>
      <c r="G21" s="48">
        <f>G22-SUM(G14:G20)</f>
        <v>0</v>
      </c>
    </row>
    <row r="22" spans="1:7" ht="15.75" customHeight="1" thickBot="1">
      <c r="A22" s="27" t="s">
        <v>29</v>
      </c>
      <c r="B22" s="28"/>
      <c r="C22" s="57">
        <f>C21+G22</f>
        <v>0</v>
      </c>
      <c r="D22" s="58" t="s">
        <v>30</v>
      </c>
      <c r="E22" s="59"/>
      <c r="F22" s="60"/>
      <c r="G22" s="48">
        <f>VRN</f>
        <v>0</v>
      </c>
    </row>
    <row r="23" spans="1:7" ht="12.75">
      <c r="A23" s="3" t="s">
        <v>31</v>
      </c>
      <c r="B23" s="5"/>
      <c r="C23" s="6" t="s">
        <v>32</v>
      </c>
      <c r="D23" s="5"/>
      <c r="E23" s="6" t="s">
        <v>33</v>
      </c>
      <c r="F23" s="5"/>
      <c r="G23" s="7"/>
    </row>
    <row r="24" spans="1:7" ht="12.75">
      <c r="A24" s="14"/>
      <c r="B24" s="16"/>
      <c r="C24" s="17" t="s">
        <v>34</v>
      </c>
      <c r="D24" s="16"/>
      <c r="E24" s="17" t="s">
        <v>34</v>
      </c>
      <c r="F24" s="16"/>
      <c r="G24" s="18"/>
    </row>
    <row r="25" spans="1:7" ht="12.75">
      <c r="A25" s="31" t="s">
        <v>35</v>
      </c>
      <c r="B25" s="61"/>
      <c r="C25" s="12" t="s">
        <v>35</v>
      </c>
      <c r="D25" s="32"/>
      <c r="E25" s="12" t="s">
        <v>35</v>
      </c>
      <c r="F25" s="32"/>
      <c r="G25" s="13"/>
    </row>
    <row r="26" spans="1:7" ht="12.75">
      <c r="A26" s="31"/>
      <c r="B26" s="62"/>
      <c r="C26" s="12" t="s">
        <v>36</v>
      </c>
      <c r="D26" s="32"/>
      <c r="E26" s="12" t="s">
        <v>37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38</v>
      </c>
      <c r="B29" s="16"/>
      <c r="C29" s="63">
        <v>0</v>
      </c>
      <c r="D29" s="16" t="s">
        <v>39</v>
      </c>
      <c r="E29" s="17"/>
      <c r="F29" s="64">
        <v>0</v>
      </c>
      <c r="G29" s="18"/>
    </row>
    <row r="30" spans="1:7" ht="12.75">
      <c r="A30" s="14" t="s">
        <v>38</v>
      </c>
      <c r="B30" s="16"/>
      <c r="C30" s="63">
        <v>15</v>
      </c>
      <c r="D30" s="16" t="s">
        <v>39</v>
      </c>
      <c r="E30" s="17"/>
      <c r="F30" s="64">
        <v>0</v>
      </c>
      <c r="G30" s="18"/>
    </row>
    <row r="31" spans="1:7" ht="12.75">
      <c r="A31" s="14" t="s">
        <v>40</v>
      </c>
      <c r="B31" s="16"/>
      <c r="C31" s="63">
        <v>15</v>
      </c>
      <c r="D31" s="16" t="s">
        <v>39</v>
      </c>
      <c r="E31" s="17"/>
      <c r="F31" s="65">
        <f>ROUND(PRODUCT(F30,C31/100),0)</f>
        <v>0</v>
      </c>
      <c r="G31" s="30"/>
    </row>
    <row r="32" spans="1:7" ht="12.75">
      <c r="A32" s="14" t="s">
        <v>38</v>
      </c>
      <c r="B32" s="16"/>
      <c r="C32" s="63">
        <v>21</v>
      </c>
      <c r="D32" s="16" t="s">
        <v>39</v>
      </c>
      <c r="E32" s="17"/>
      <c r="F32" s="64">
        <v>0</v>
      </c>
      <c r="G32" s="18"/>
    </row>
    <row r="33" spans="1:7" ht="12.75">
      <c r="A33" s="14" t="s">
        <v>40</v>
      </c>
      <c r="B33" s="16"/>
      <c r="C33" s="63">
        <v>21</v>
      </c>
      <c r="D33" s="16" t="s">
        <v>39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41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42</v>
      </c>
      <c r="B36" s="72"/>
      <c r="C36" s="72"/>
      <c r="D36" s="72"/>
      <c r="E36" s="72"/>
      <c r="F36" s="72"/>
      <c r="G36" s="72"/>
      <c r="H36" t="s">
        <v>3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3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3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3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3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3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3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3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3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3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6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4</v>
      </c>
      <c r="B1" s="77"/>
      <c r="C1" s="78" t="str">
        <f>CONCATENATE(cislostavby," ",nazevstavby)</f>
        <v> OPRAVA FASÁDY ZŠ KOMOCHOVA, KOLÍN</v>
      </c>
      <c r="D1" s="79"/>
      <c r="E1" s="80"/>
      <c r="F1" s="79"/>
      <c r="G1" s="81"/>
      <c r="H1" s="82"/>
      <c r="I1" s="83"/>
    </row>
    <row r="2" spans="1:9" ht="13.5" thickBot="1">
      <c r="A2" s="84" t="s">
        <v>0</v>
      </c>
      <c r="B2" s="85"/>
      <c r="C2" s="86" t="str">
        <f>CONCATENATE(cisloobjektu," ",nazevobjektu)</f>
        <v> 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43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44</v>
      </c>
      <c r="C6" s="93"/>
      <c r="D6" s="94"/>
      <c r="E6" s="95" t="s">
        <v>45</v>
      </c>
      <c r="F6" s="96" t="s">
        <v>46</v>
      </c>
      <c r="G6" s="96" t="s">
        <v>47</v>
      </c>
      <c r="H6" s="96" t="s">
        <v>48</v>
      </c>
      <c r="I6" s="97" t="s">
        <v>26</v>
      </c>
    </row>
    <row r="7" spans="1:9" s="32" customFormat="1" ht="12.75">
      <c r="A7" s="198" t="str">
        <f>Položky!B7</f>
        <v>62</v>
      </c>
      <c r="B7" s="98" t="str">
        <f>Položky!C7</f>
        <v>Upravy povrchů vnější</v>
      </c>
      <c r="C7" s="99"/>
      <c r="D7" s="100"/>
      <c r="E7" s="199">
        <f>Položky!BC57</f>
        <v>0</v>
      </c>
      <c r="F7" s="200">
        <f>Položky!BD57</f>
        <v>0</v>
      </c>
      <c r="G7" s="200">
        <f>Položky!BE57</f>
        <v>0</v>
      </c>
      <c r="H7" s="200">
        <f>Položky!BF57</f>
        <v>0</v>
      </c>
      <c r="I7" s="201">
        <f>Položky!BG57</f>
        <v>0</v>
      </c>
    </row>
    <row r="8" spans="1:9" s="32" customFormat="1" ht="12.75">
      <c r="A8" s="198" t="str">
        <f>Položky!B58</f>
        <v>63</v>
      </c>
      <c r="B8" s="98" t="str">
        <f>Položky!C58</f>
        <v>Podlahy a podlahové konstrukce</v>
      </c>
      <c r="C8" s="99"/>
      <c r="D8" s="100"/>
      <c r="E8" s="199">
        <f>Položky!BC70</f>
        <v>0</v>
      </c>
      <c r="F8" s="200">
        <f>Položky!BD70</f>
        <v>0</v>
      </c>
      <c r="G8" s="200">
        <f>Položky!BE70</f>
        <v>0</v>
      </c>
      <c r="H8" s="200">
        <f>Položky!BF70</f>
        <v>0</v>
      </c>
      <c r="I8" s="201">
        <f>Položky!BG70</f>
        <v>0</v>
      </c>
    </row>
    <row r="9" spans="1:9" s="32" customFormat="1" ht="12.75">
      <c r="A9" s="198" t="str">
        <f>Položky!B71</f>
        <v>711</v>
      </c>
      <c r="B9" s="98" t="str">
        <f>Položky!C71</f>
        <v>Izolace proti vodě</v>
      </c>
      <c r="C9" s="99"/>
      <c r="D9" s="100"/>
      <c r="E9" s="199">
        <f>Položky!BC80</f>
        <v>0</v>
      </c>
      <c r="F9" s="200">
        <f>Položky!BD80</f>
        <v>0</v>
      </c>
      <c r="G9" s="200">
        <f>Položky!BE80</f>
        <v>0</v>
      </c>
      <c r="H9" s="200">
        <f>Položky!BF80</f>
        <v>0</v>
      </c>
      <c r="I9" s="201">
        <f>Položky!BG80</f>
        <v>0</v>
      </c>
    </row>
    <row r="10" spans="1:9" s="32" customFormat="1" ht="12.75">
      <c r="A10" s="198" t="str">
        <f>Položky!B81</f>
        <v>713</v>
      </c>
      <c r="B10" s="98" t="str">
        <f>Položky!C81</f>
        <v>Izolace tepelné</v>
      </c>
      <c r="C10" s="99"/>
      <c r="D10" s="100"/>
      <c r="E10" s="199">
        <f>Položky!BC90</f>
        <v>0</v>
      </c>
      <c r="F10" s="200">
        <f>Položky!BD90</f>
        <v>0</v>
      </c>
      <c r="G10" s="200">
        <f>Položky!BE90</f>
        <v>0</v>
      </c>
      <c r="H10" s="200">
        <f>Položky!BF90</f>
        <v>0</v>
      </c>
      <c r="I10" s="201">
        <f>Položky!BG90</f>
        <v>0</v>
      </c>
    </row>
    <row r="11" spans="1:9" s="32" customFormat="1" ht="12.75">
      <c r="A11" s="198" t="str">
        <f>Položky!B91</f>
        <v>721</v>
      </c>
      <c r="B11" s="98" t="str">
        <f>Položky!C91</f>
        <v>Vnitřní kanalizace</v>
      </c>
      <c r="C11" s="99"/>
      <c r="D11" s="100"/>
      <c r="E11" s="199">
        <f>Položky!BC97</f>
        <v>0</v>
      </c>
      <c r="F11" s="200">
        <f>Položky!BD97</f>
        <v>0</v>
      </c>
      <c r="G11" s="200">
        <f>Položky!BE97</f>
        <v>0</v>
      </c>
      <c r="H11" s="200">
        <f>Položky!BF97</f>
        <v>0</v>
      </c>
      <c r="I11" s="201">
        <f>Položky!BG97</f>
        <v>0</v>
      </c>
    </row>
    <row r="12" spans="1:9" s="32" customFormat="1" ht="12.75">
      <c r="A12" s="198" t="str">
        <f>Položky!B98</f>
        <v>764</v>
      </c>
      <c r="B12" s="98" t="str">
        <f>Položky!C98</f>
        <v>Konstrukce klempířské</v>
      </c>
      <c r="C12" s="99"/>
      <c r="D12" s="100"/>
      <c r="E12" s="199">
        <f>Položky!BC175</f>
        <v>0</v>
      </c>
      <c r="F12" s="200">
        <f>Položky!BD175</f>
        <v>0</v>
      </c>
      <c r="G12" s="200">
        <f>Položky!BE175</f>
        <v>0</v>
      </c>
      <c r="H12" s="200">
        <f>Položky!BF175</f>
        <v>0</v>
      </c>
      <c r="I12" s="201">
        <f>Položky!BG175</f>
        <v>0</v>
      </c>
    </row>
    <row r="13" spans="1:9" s="32" customFormat="1" ht="12.75">
      <c r="A13" s="198" t="str">
        <f>Položky!B176</f>
        <v>765</v>
      </c>
      <c r="B13" s="98" t="str">
        <f>Položky!C176</f>
        <v>Krytiny tvrdé</v>
      </c>
      <c r="C13" s="99"/>
      <c r="D13" s="100"/>
      <c r="E13" s="199">
        <f>Položky!BC211</f>
        <v>0</v>
      </c>
      <c r="F13" s="200">
        <f>Položky!BD211</f>
        <v>0</v>
      </c>
      <c r="G13" s="200">
        <f>Položky!BE211</f>
        <v>0</v>
      </c>
      <c r="H13" s="200">
        <f>Položky!BF211</f>
        <v>0</v>
      </c>
      <c r="I13" s="201">
        <f>Položky!BG211</f>
        <v>0</v>
      </c>
    </row>
    <row r="14" spans="1:9" s="32" customFormat="1" ht="12.75">
      <c r="A14" s="198" t="str">
        <f>Položky!B212</f>
        <v>767</v>
      </c>
      <c r="B14" s="98" t="str">
        <f>Položky!C212</f>
        <v>Konstrukce zámečnické</v>
      </c>
      <c r="C14" s="99"/>
      <c r="D14" s="100"/>
      <c r="E14" s="199">
        <f>Položky!BC217</f>
        <v>0</v>
      </c>
      <c r="F14" s="200">
        <f>Položky!BD217</f>
        <v>0</v>
      </c>
      <c r="G14" s="200">
        <f>Položky!BE217</f>
        <v>0</v>
      </c>
      <c r="H14" s="200">
        <f>Položky!BF217</f>
        <v>0</v>
      </c>
      <c r="I14" s="201">
        <f>Položky!BG217</f>
        <v>0</v>
      </c>
    </row>
    <row r="15" spans="1:9" s="32" customFormat="1" ht="12.75">
      <c r="A15" s="198" t="str">
        <f>Položky!B218</f>
        <v>783</v>
      </c>
      <c r="B15" s="98" t="str">
        <f>Položky!C218</f>
        <v>Nátěry</v>
      </c>
      <c r="C15" s="99"/>
      <c r="D15" s="100"/>
      <c r="E15" s="199">
        <f>Položky!BC225</f>
        <v>0</v>
      </c>
      <c r="F15" s="200">
        <f>Položky!BD225</f>
        <v>0</v>
      </c>
      <c r="G15" s="200">
        <f>Položky!BE225</f>
        <v>0</v>
      </c>
      <c r="H15" s="200">
        <f>Položky!BF225</f>
        <v>0</v>
      </c>
      <c r="I15" s="201">
        <f>Položky!BG225</f>
        <v>0</v>
      </c>
    </row>
    <row r="16" spans="1:9" s="32" customFormat="1" ht="12.75">
      <c r="A16" s="198" t="str">
        <f>Položky!B226</f>
        <v>94</v>
      </c>
      <c r="B16" s="98" t="str">
        <f>Položky!C226</f>
        <v>Lešení a stavební výtahy</v>
      </c>
      <c r="C16" s="99"/>
      <c r="D16" s="100"/>
      <c r="E16" s="199">
        <f>Položky!BC253</f>
        <v>0</v>
      </c>
      <c r="F16" s="200">
        <f>Položky!BD253</f>
        <v>0</v>
      </c>
      <c r="G16" s="200">
        <f>Položky!BE253</f>
        <v>0</v>
      </c>
      <c r="H16" s="200">
        <f>Položky!BF253</f>
        <v>0</v>
      </c>
      <c r="I16" s="201">
        <f>Položky!BG253</f>
        <v>0</v>
      </c>
    </row>
    <row r="17" spans="1:9" s="32" customFormat="1" ht="12.75">
      <c r="A17" s="198" t="str">
        <f>Položky!B254</f>
        <v>96</v>
      </c>
      <c r="B17" s="98" t="str">
        <f>Položky!C254</f>
        <v>Bourání konstrukcí</v>
      </c>
      <c r="C17" s="99"/>
      <c r="D17" s="100"/>
      <c r="E17" s="199">
        <f>Položky!BC370</f>
        <v>0</v>
      </c>
      <c r="F17" s="200">
        <f>Položky!BD370</f>
        <v>0</v>
      </c>
      <c r="G17" s="200">
        <f>Položky!BE370</f>
        <v>0</v>
      </c>
      <c r="H17" s="200">
        <f>Položky!BF370</f>
        <v>0</v>
      </c>
      <c r="I17" s="201">
        <f>Položky!BG370</f>
        <v>0</v>
      </c>
    </row>
    <row r="18" spans="1:9" s="32" customFormat="1" ht="13.5" thickBot="1">
      <c r="A18" s="198" t="str">
        <f>Položky!B371</f>
        <v>M21</v>
      </c>
      <c r="B18" s="98" t="str">
        <f>Položky!C371</f>
        <v>Elektromontáže</v>
      </c>
      <c r="C18" s="99"/>
      <c r="D18" s="100"/>
      <c r="E18" s="199">
        <f>Položky!BC383</f>
        <v>0</v>
      </c>
      <c r="F18" s="200">
        <f>Položky!BD383</f>
        <v>0</v>
      </c>
      <c r="G18" s="200">
        <f>Položky!BE383</f>
        <v>0</v>
      </c>
      <c r="H18" s="200">
        <f>Položky!BF383</f>
        <v>0</v>
      </c>
      <c r="I18" s="201">
        <f>Položky!BG383</f>
        <v>0</v>
      </c>
    </row>
    <row r="19" spans="1:9" s="106" customFormat="1" ht="13.5" thickBot="1">
      <c r="A19" s="101"/>
      <c r="B19" s="93" t="s">
        <v>49</v>
      </c>
      <c r="C19" s="93"/>
      <c r="D19" s="102"/>
      <c r="E19" s="103">
        <f>SUM(E7:E18)</f>
        <v>0</v>
      </c>
      <c r="F19" s="104">
        <f>SUM(F7:F18)</f>
        <v>0</v>
      </c>
      <c r="G19" s="104">
        <f>SUM(G7:G18)</f>
        <v>0</v>
      </c>
      <c r="H19" s="104">
        <f>SUM(H7:H18)</f>
        <v>0</v>
      </c>
      <c r="I19" s="105">
        <f>SUM(I7:I18)</f>
        <v>0</v>
      </c>
    </row>
    <row r="20" spans="1:9" ht="12.75">
      <c r="A20" s="99"/>
      <c r="B20" s="99"/>
      <c r="C20" s="99"/>
      <c r="D20" s="99"/>
      <c r="E20" s="99"/>
      <c r="F20" s="99"/>
      <c r="G20" s="99"/>
      <c r="H20" s="99"/>
      <c r="I20" s="99"/>
    </row>
    <row r="21" spans="1:57" ht="19.5" customHeight="1">
      <c r="A21" s="107" t="s">
        <v>50</v>
      </c>
      <c r="B21" s="107"/>
      <c r="C21" s="107"/>
      <c r="D21" s="107"/>
      <c r="E21" s="107"/>
      <c r="F21" s="107"/>
      <c r="G21" s="108"/>
      <c r="H21" s="107"/>
      <c r="I21" s="107"/>
      <c r="BA21" s="33"/>
      <c r="BB21" s="33"/>
      <c r="BC21" s="33"/>
      <c r="BD21" s="33"/>
      <c r="BE21" s="33"/>
    </row>
    <row r="22" spans="1:9" ht="13.5" thickBot="1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ht="12.75">
      <c r="A23" s="110" t="s">
        <v>51</v>
      </c>
      <c r="B23" s="111"/>
      <c r="C23" s="111"/>
      <c r="D23" s="112"/>
      <c r="E23" s="113" t="s">
        <v>52</v>
      </c>
      <c r="F23" s="114" t="s">
        <v>53</v>
      </c>
      <c r="G23" s="115" t="s">
        <v>54</v>
      </c>
      <c r="H23" s="116"/>
      <c r="I23" s="117" t="s">
        <v>52</v>
      </c>
    </row>
    <row r="24" spans="1:53" ht="12.75">
      <c r="A24" s="118"/>
      <c r="B24" s="119"/>
      <c r="C24" s="119"/>
      <c r="D24" s="120"/>
      <c r="E24" s="121"/>
      <c r="F24" s="122"/>
      <c r="G24" s="123">
        <f>CHOOSE(BA24+1,HSV+PSV,HSV+PSV+Mont,HSV+PSV+Dodavka+Mont,HSV,PSV,Mont,Dodavka,Mont+Dodavka,0)</f>
        <v>0</v>
      </c>
      <c r="H24" s="124"/>
      <c r="I24" s="125">
        <f>E24+F24*G24/100</f>
        <v>0</v>
      </c>
      <c r="BA24">
        <v>8</v>
      </c>
    </row>
    <row r="25" spans="1:9" ht="13.5" thickBot="1">
      <c r="A25" s="126"/>
      <c r="B25" s="127" t="s">
        <v>55</v>
      </c>
      <c r="C25" s="128"/>
      <c r="D25" s="129"/>
      <c r="E25" s="130"/>
      <c r="F25" s="131"/>
      <c r="G25" s="131"/>
      <c r="H25" s="132">
        <f>SUM(H24:H24)</f>
        <v>0</v>
      </c>
      <c r="I25" s="133"/>
    </row>
    <row r="27" spans="2:9" ht="12.75">
      <c r="B27" s="106"/>
      <c r="F27" s="134"/>
      <c r="G27" s="135"/>
      <c r="H27" s="135"/>
      <c r="I27" s="136"/>
    </row>
    <row r="28" spans="6:9" ht="12.75">
      <c r="F28" s="134"/>
      <c r="G28" s="135"/>
      <c r="H28" s="135"/>
      <c r="I28" s="136"/>
    </row>
    <row r="29" spans="6:9" ht="12.75">
      <c r="F29" s="134"/>
      <c r="G29" s="135"/>
      <c r="H29" s="135"/>
      <c r="I29" s="136"/>
    </row>
    <row r="30" spans="6:9" ht="12.75">
      <c r="F30" s="134"/>
      <c r="G30" s="135"/>
      <c r="H30" s="135"/>
      <c r="I30" s="136"/>
    </row>
    <row r="31" spans="6:9" ht="12.75">
      <c r="F31" s="134"/>
      <c r="G31" s="135"/>
      <c r="H31" s="135"/>
      <c r="I31" s="136"/>
    </row>
    <row r="32" spans="6:9" ht="12.75"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</sheetData>
  <sheetProtection/>
  <mergeCells count="4">
    <mergeCell ref="A1:B1"/>
    <mergeCell ref="A2:B2"/>
    <mergeCell ref="G2:I2"/>
    <mergeCell ref="H25:I2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450"/>
  <sheetViews>
    <sheetView showGridLines="0" showZeros="0" zoomScale="80" zoomScaleNormal="80" zoomScalePageLayoutView="0" workbookViewId="0" topLeftCell="A1">
      <selection activeCell="A1" sqref="A1:I1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449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4</v>
      </c>
      <c r="B3" s="77"/>
      <c r="C3" s="78" t="str">
        <f>CONCATENATE(cislostavby," ",nazevstavby)</f>
        <v> OPRAVA FASÁDY ZŠ KOMOCHOVA, KOLÍN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0</v>
      </c>
      <c r="B4" s="85"/>
      <c r="C4" s="86" t="str">
        <f>CONCATENATE(cisloobjektu," ",nazevobjektu)</f>
        <v> 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56</v>
      </c>
      <c r="B6" s="154" t="s">
        <v>57</v>
      </c>
      <c r="C6" s="154" t="s">
        <v>58</v>
      </c>
      <c r="D6" s="154" t="s">
        <v>59</v>
      </c>
      <c r="E6" s="155" t="s">
        <v>60</v>
      </c>
      <c r="F6" s="154" t="s">
        <v>61</v>
      </c>
      <c r="G6" s="156" t="s">
        <v>62</v>
      </c>
      <c r="H6" s="157" t="s">
        <v>63</v>
      </c>
      <c r="I6" s="157" t="s">
        <v>64</v>
      </c>
      <c r="J6" s="157" t="s">
        <v>65</v>
      </c>
      <c r="K6" s="157" t="s">
        <v>66</v>
      </c>
    </row>
    <row r="7" spans="1:17" ht="12.75">
      <c r="A7" s="158" t="s">
        <v>67</v>
      </c>
      <c r="B7" s="159" t="s">
        <v>70</v>
      </c>
      <c r="C7" s="160" t="s">
        <v>71</v>
      </c>
      <c r="D7" s="161"/>
      <c r="E7" s="162"/>
      <c r="F7" s="162"/>
      <c r="G7" s="163"/>
      <c r="H7" s="164"/>
      <c r="I7" s="164"/>
      <c r="J7" s="164"/>
      <c r="K7" s="164"/>
      <c r="Q7" s="165"/>
    </row>
    <row r="8" spans="1:59" ht="12.75">
      <c r="A8" s="166">
        <v>1</v>
      </c>
      <c r="B8" s="167" t="s">
        <v>72</v>
      </c>
      <c r="C8" s="168" t="s">
        <v>73</v>
      </c>
      <c r="D8" s="169" t="s">
        <v>74</v>
      </c>
      <c r="E8" s="170">
        <v>2001.478</v>
      </c>
      <c r="F8" s="170">
        <v>0</v>
      </c>
      <c r="G8" s="171">
        <f>E8*F8</f>
        <v>0</v>
      </c>
      <c r="H8" s="172">
        <v>0.02257</v>
      </c>
      <c r="I8" s="172">
        <f>E8*H8</f>
        <v>45.17335846</v>
      </c>
      <c r="J8" s="172">
        <v>0</v>
      </c>
      <c r="K8" s="172">
        <f>E8*J8</f>
        <v>0</v>
      </c>
      <c r="Q8" s="165"/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5" t="s">
        <v>75</v>
      </c>
      <c r="D9" s="176"/>
      <c r="E9" s="177">
        <v>0</v>
      </c>
      <c r="F9" s="178"/>
      <c r="G9" s="179"/>
      <c r="H9" s="180"/>
      <c r="I9" s="180"/>
      <c r="J9" s="180"/>
      <c r="K9" s="180"/>
      <c r="O9" s="181"/>
      <c r="Q9" s="165"/>
    </row>
    <row r="10" spans="1:17" ht="12.75">
      <c r="A10" s="173"/>
      <c r="B10" s="174"/>
      <c r="C10" s="202">
        <v>2001478</v>
      </c>
      <c r="D10" s="176"/>
      <c r="E10" s="177">
        <v>2001.478</v>
      </c>
      <c r="F10" s="178"/>
      <c r="G10" s="179"/>
      <c r="H10" s="180"/>
      <c r="I10" s="180"/>
      <c r="J10" s="180"/>
      <c r="K10" s="180"/>
      <c r="M10" s="189"/>
      <c r="O10" s="181"/>
      <c r="Q10" s="165"/>
    </row>
    <row r="11" spans="1:59" ht="12.75">
      <c r="A11" s="166">
        <v>2</v>
      </c>
      <c r="B11" s="167" t="s">
        <v>76</v>
      </c>
      <c r="C11" s="168" t="s">
        <v>77</v>
      </c>
      <c r="D11" s="169" t="s">
        <v>74</v>
      </c>
      <c r="E11" s="170">
        <v>1801.3302</v>
      </c>
      <c r="F11" s="170">
        <v>0</v>
      </c>
      <c r="G11" s="171">
        <f>E11*F11</f>
        <v>0</v>
      </c>
      <c r="H11" s="172">
        <v>0.00598</v>
      </c>
      <c r="I11" s="172">
        <f>E11*H11</f>
        <v>10.771954596</v>
      </c>
      <c r="J11" s="172">
        <v>0</v>
      </c>
      <c r="K11" s="172">
        <f>E11*J11</f>
        <v>0</v>
      </c>
      <c r="Q11" s="165"/>
      <c r="BB11" s="138">
        <v>1</v>
      </c>
      <c r="BC11" s="138">
        <f>IF(BB11=1,G11,0)</f>
        <v>0</v>
      </c>
      <c r="BD11" s="138">
        <f>IF(BB11=2,G11,0)</f>
        <v>0</v>
      </c>
      <c r="BE11" s="138">
        <f>IF(BB11=3,G11,0)</f>
        <v>0</v>
      </c>
      <c r="BF11" s="138">
        <f>IF(BB11=4,G11,0)</f>
        <v>0</v>
      </c>
      <c r="BG11" s="138">
        <f>IF(BB11=5,G11,0)</f>
        <v>0</v>
      </c>
    </row>
    <row r="12" spans="1:17" ht="12.75">
      <c r="A12" s="173"/>
      <c r="B12" s="174"/>
      <c r="C12" s="175" t="s">
        <v>78</v>
      </c>
      <c r="D12" s="176"/>
      <c r="E12" s="177">
        <v>0</v>
      </c>
      <c r="F12" s="178"/>
      <c r="G12" s="179"/>
      <c r="H12" s="180"/>
      <c r="I12" s="180"/>
      <c r="J12" s="180"/>
      <c r="K12" s="180"/>
      <c r="O12" s="181"/>
      <c r="Q12" s="165"/>
    </row>
    <row r="13" spans="1:17" ht="12.75">
      <c r="A13" s="173"/>
      <c r="B13" s="174"/>
      <c r="C13" s="202">
        <v>2001478</v>
      </c>
      <c r="D13" s="176"/>
      <c r="E13" s="177">
        <v>2001.478</v>
      </c>
      <c r="F13" s="178"/>
      <c r="G13" s="179"/>
      <c r="H13" s="180"/>
      <c r="I13" s="180"/>
      <c r="J13" s="180"/>
      <c r="K13" s="180"/>
      <c r="M13" s="189"/>
      <c r="O13" s="181"/>
      <c r="Q13" s="165"/>
    </row>
    <row r="14" spans="1:17" ht="12.75">
      <c r="A14" s="173"/>
      <c r="B14" s="174"/>
      <c r="C14" s="175" t="s">
        <v>79</v>
      </c>
      <c r="D14" s="176"/>
      <c r="E14" s="177">
        <v>-200.1478</v>
      </c>
      <c r="F14" s="178"/>
      <c r="G14" s="179"/>
      <c r="H14" s="180"/>
      <c r="I14" s="180"/>
      <c r="J14" s="180"/>
      <c r="K14" s="180"/>
      <c r="O14" s="181"/>
      <c r="Q14" s="165"/>
    </row>
    <row r="15" spans="1:59" ht="25.5">
      <c r="A15" s="166">
        <v>3</v>
      </c>
      <c r="B15" s="167" t="s">
        <v>80</v>
      </c>
      <c r="C15" s="168" t="s">
        <v>81</v>
      </c>
      <c r="D15" s="169" t="s">
        <v>74</v>
      </c>
      <c r="E15" s="170">
        <v>2001.478</v>
      </c>
      <c r="F15" s="170">
        <v>0</v>
      </c>
      <c r="G15" s="171">
        <f>E15*F15</f>
        <v>0</v>
      </c>
      <c r="H15" s="172">
        <v>0.00052</v>
      </c>
      <c r="I15" s="172">
        <f>E15*H15</f>
        <v>1.0407685599999998</v>
      </c>
      <c r="J15" s="172">
        <v>0</v>
      </c>
      <c r="K15" s="172">
        <f>E15*J15</f>
        <v>0</v>
      </c>
      <c r="Q15" s="165"/>
      <c r="BB15" s="138">
        <v>1</v>
      </c>
      <c r="BC15" s="138">
        <f>IF(BB15=1,G15,0)</f>
        <v>0</v>
      </c>
      <c r="BD15" s="138">
        <f>IF(BB15=2,G15,0)</f>
        <v>0</v>
      </c>
      <c r="BE15" s="138">
        <f>IF(BB15=3,G15,0)</f>
        <v>0</v>
      </c>
      <c r="BF15" s="138">
        <f>IF(BB15=4,G15,0)</f>
        <v>0</v>
      </c>
      <c r="BG15" s="138">
        <f>IF(BB15=5,G15,0)</f>
        <v>0</v>
      </c>
    </row>
    <row r="16" spans="1:17" ht="12.75">
      <c r="A16" s="173"/>
      <c r="B16" s="174"/>
      <c r="C16" s="175" t="s">
        <v>82</v>
      </c>
      <c r="D16" s="176"/>
      <c r="E16" s="177">
        <v>0</v>
      </c>
      <c r="F16" s="178"/>
      <c r="G16" s="179"/>
      <c r="H16" s="180"/>
      <c r="I16" s="180"/>
      <c r="J16" s="180"/>
      <c r="K16" s="180"/>
      <c r="O16" s="181"/>
      <c r="Q16" s="165"/>
    </row>
    <row r="17" spans="1:17" ht="12.75">
      <c r="A17" s="173"/>
      <c r="B17" s="174"/>
      <c r="C17" s="202">
        <v>2001478</v>
      </c>
      <c r="D17" s="176"/>
      <c r="E17" s="177">
        <v>2001.478</v>
      </c>
      <c r="F17" s="178"/>
      <c r="G17" s="179"/>
      <c r="H17" s="180"/>
      <c r="I17" s="180"/>
      <c r="J17" s="180"/>
      <c r="K17" s="180"/>
      <c r="M17" s="189"/>
      <c r="O17" s="181"/>
      <c r="Q17" s="165"/>
    </row>
    <row r="18" spans="1:59" ht="25.5">
      <c r="A18" s="166">
        <v>4</v>
      </c>
      <c r="B18" s="167" t="s">
        <v>83</v>
      </c>
      <c r="C18" s="168" t="s">
        <v>84</v>
      </c>
      <c r="D18" s="169" t="s">
        <v>74</v>
      </c>
      <c r="E18" s="170">
        <v>1310.836</v>
      </c>
      <c r="F18" s="170">
        <v>0</v>
      </c>
      <c r="G18" s="171">
        <f>E18*F18</f>
        <v>0</v>
      </c>
      <c r="H18" s="172">
        <v>0.01406</v>
      </c>
      <c r="I18" s="172">
        <f>E18*H18</f>
        <v>18.43035416</v>
      </c>
      <c r="J18" s="172">
        <v>0</v>
      </c>
      <c r="K18" s="172">
        <f>E18*J18</f>
        <v>0</v>
      </c>
      <c r="Q18" s="165"/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5" t="s">
        <v>85</v>
      </c>
      <c r="D19" s="176"/>
      <c r="E19" s="177">
        <v>0</v>
      </c>
      <c r="F19" s="178"/>
      <c r="G19" s="179"/>
      <c r="H19" s="180"/>
      <c r="I19" s="180"/>
      <c r="J19" s="180"/>
      <c r="K19" s="180"/>
      <c r="O19" s="181"/>
      <c r="Q19" s="165"/>
    </row>
    <row r="20" spans="1:17" ht="12.75">
      <c r="A20" s="173"/>
      <c r="B20" s="174"/>
      <c r="C20" s="175" t="s">
        <v>86</v>
      </c>
      <c r="D20" s="176"/>
      <c r="E20" s="177">
        <v>196.3755</v>
      </c>
      <c r="F20" s="178"/>
      <c r="G20" s="179"/>
      <c r="H20" s="180"/>
      <c r="I20" s="180"/>
      <c r="J20" s="180"/>
      <c r="K20" s="180"/>
      <c r="O20" s="181"/>
      <c r="Q20" s="165"/>
    </row>
    <row r="21" spans="1:17" ht="12.75">
      <c r="A21" s="173"/>
      <c r="B21" s="174"/>
      <c r="C21" s="175" t="s">
        <v>87</v>
      </c>
      <c r="D21" s="176"/>
      <c r="E21" s="177">
        <v>0</v>
      </c>
      <c r="F21" s="178"/>
      <c r="G21" s="179"/>
      <c r="H21" s="180"/>
      <c r="I21" s="180"/>
      <c r="J21" s="180"/>
      <c r="K21" s="180"/>
      <c r="O21" s="181"/>
      <c r="Q21" s="165"/>
    </row>
    <row r="22" spans="1:17" ht="12.75">
      <c r="A22" s="173"/>
      <c r="B22" s="174"/>
      <c r="C22" s="175" t="s">
        <v>88</v>
      </c>
      <c r="D22" s="176"/>
      <c r="E22" s="177">
        <v>1044.0125</v>
      </c>
      <c r="F22" s="178"/>
      <c r="G22" s="179"/>
      <c r="H22" s="180"/>
      <c r="I22" s="180"/>
      <c r="J22" s="180"/>
      <c r="K22" s="180"/>
      <c r="O22" s="181"/>
      <c r="Q22" s="165"/>
    </row>
    <row r="23" spans="1:17" ht="12.75">
      <c r="A23" s="173"/>
      <c r="B23" s="174"/>
      <c r="C23" s="175" t="s">
        <v>89</v>
      </c>
      <c r="D23" s="176"/>
      <c r="E23" s="177">
        <v>100.97</v>
      </c>
      <c r="F23" s="178"/>
      <c r="G23" s="179"/>
      <c r="H23" s="180"/>
      <c r="I23" s="180"/>
      <c r="J23" s="180"/>
      <c r="K23" s="180"/>
      <c r="O23" s="181"/>
      <c r="Q23" s="165"/>
    </row>
    <row r="24" spans="1:17" ht="12.75">
      <c r="A24" s="173"/>
      <c r="B24" s="174"/>
      <c r="C24" s="175" t="s">
        <v>90</v>
      </c>
      <c r="D24" s="176"/>
      <c r="E24" s="177">
        <v>0</v>
      </c>
      <c r="F24" s="178"/>
      <c r="G24" s="179"/>
      <c r="H24" s="180"/>
      <c r="I24" s="180"/>
      <c r="J24" s="180"/>
      <c r="K24" s="180"/>
      <c r="O24" s="181"/>
      <c r="Q24" s="165"/>
    </row>
    <row r="25" spans="1:17" ht="12.75">
      <c r="A25" s="173"/>
      <c r="B25" s="174"/>
      <c r="C25" s="175" t="s">
        <v>91</v>
      </c>
      <c r="D25" s="176"/>
      <c r="E25" s="177">
        <v>42</v>
      </c>
      <c r="F25" s="178"/>
      <c r="G25" s="179"/>
      <c r="H25" s="180"/>
      <c r="I25" s="180"/>
      <c r="J25" s="180"/>
      <c r="K25" s="180"/>
      <c r="O25" s="181"/>
      <c r="Q25" s="165"/>
    </row>
    <row r="26" spans="1:17" ht="12.75">
      <c r="A26" s="173"/>
      <c r="B26" s="174"/>
      <c r="C26" s="175" t="s">
        <v>92</v>
      </c>
      <c r="D26" s="176"/>
      <c r="E26" s="177">
        <v>0</v>
      </c>
      <c r="F26" s="178"/>
      <c r="G26" s="179"/>
      <c r="H26" s="180"/>
      <c r="I26" s="180"/>
      <c r="J26" s="180"/>
      <c r="K26" s="180"/>
      <c r="O26" s="181"/>
      <c r="Q26" s="165"/>
    </row>
    <row r="27" spans="1:17" ht="12.75">
      <c r="A27" s="173"/>
      <c r="B27" s="174"/>
      <c r="C27" s="175" t="s">
        <v>93</v>
      </c>
      <c r="D27" s="176"/>
      <c r="E27" s="177">
        <v>34.404</v>
      </c>
      <c r="F27" s="178"/>
      <c r="G27" s="179"/>
      <c r="H27" s="180"/>
      <c r="I27" s="180"/>
      <c r="J27" s="180"/>
      <c r="K27" s="180"/>
      <c r="O27" s="181"/>
      <c r="Q27" s="165"/>
    </row>
    <row r="28" spans="1:17" ht="12.75">
      <c r="A28" s="173"/>
      <c r="B28" s="174"/>
      <c r="C28" s="175" t="s">
        <v>94</v>
      </c>
      <c r="D28" s="176"/>
      <c r="E28" s="177">
        <v>0</v>
      </c>
      <c r="F28" s="178"/>
      <c r="G28" s="179"/>
      <c r="H28" s="180"/>
      <c r="I28" s="180"/>
      <c r="J28" s="180"/>
      <c r="K28" s="180"/>
      <c r="O28" s="181"/>
      <c r="Q28" s="165"/>
    </row>
    <row r="29" spans="1:17" ht="12.75">
      <c r="A29" s="173"/>
      <c r="B29" s="174"/>
      <c r="C29" s="175" t="s">
        <v>95</v>
      </c>
      <c r="D29" s="176"/>
      <c r="E29" s="177">
        <v>59.472</v>
      </c>
      <c r="F29" s="178"/>
      <c r="G29" s="179"/>
      <c r="H29" s="180"/>
      <c r="I29" s="180"/>
      <c r="J29" s="180"/>
      <c r="K29" s="180"/>
      <c r="O29" s="181"/>
      <c r="Q29" s="165"/>
    </row>
    <row r="30" spans="1:17" ht="12.75">
      <c r="A30" s="173"/>
      <c r="B30" s="174"/>
      <c r="C30" s="175" t="s">
        <v>96</v>
      </c>
      <c r="D30" s="176"/>
      <c r="E30" s="177">
        <v>0</v>
      </c>
      <c r="F30" s="178"/>
      <c r="G30" s="179"/>
      <c r="H30" s="180"/>
      <c r="I30" s="180"/>
      <c r="J30" s="180"/>
      <c r="K30" s="180"/>
      <c r="O30" s="181"/>
      <c r="Q30" s="165"/>
    </row>
    <row r="31" spans="1:17" ht="12.75">
      <c r="A31" s="173"/>
      <c r="B31" s="174"/>
      <c r="C31" s="175" t="s">
        <v>97</v>
      </c>
      <c r="D31" s="176"/>
      <c r="E31" s="177">
        <v>-35.55</v>
      </c>
      <c r="F31" s="178"/>
      <c r="G31" s="179"/>
      <c r="H31" s="180"/>
      <c r="I31" s="180"/>
      <c r="J31" s="180"/>
      <c r="K31" s="180"/>
      <c r="O31" s="181"/>
      <c r="Q31" s="165"/>
    </row>
    <row r="32" spans="1:17" ht="12.75">
      <c r="A32" s="173"/>
      <c r="B32" s="174"/>
      <c r="C32" s="175" t="s">
        <v>98</v>
      </c>
      <c r="D32" s="176"/>
      <c r="E32" s="177">
        <v>0</v>
      </c>
      <c r="F32" s="178"/>
      <c r="G32" s="179"/>
      <c r="H32" s="180"/>
      <c r="I32" s="180"/>
      <c r="J32" s="180"/>
      <c r="K32" s="180"/>
      <c r="O32" s="181"/>
      <c r="Q32" s="165"/>
    </row>
    <row r="33" spans="1:17" ht="12.75">
      <c r="A33" s="173"/>
      <c r="B33" s="174"/>
      <c r="C33" s="175" t="s">
        <v>99</v>
      </c>
      <c r="D33" s="176"/>
      <c r="E33" s="177">
        <v>-41.44</v>
      </c>
      <c r="F33" s="178"/>
      <c r="G33" s="179"/>
      <c r="H33" s="180"/>
      <c r="I33" s="180"/>
      <c r="J33" s="180"/>
      <c r="K33" s="180"/>
      <c r="O33" s="181"/>
      <c r="Q33" s="165"/>
    </row>
    <row r="34" spans="1:17" ht="12.75">
      <c r="A34" s="173"/>
      <c r="B34" s="174"/>
      <c r="C34" s="175" t="s">
        <v>100</v>
      </c>
      <c r="D34" s="176"/>
      <c r="E34" s="177">
        <v>-72.24</v>
      </c>
      <c r="F34" s="178"/>
      <c r="G34" s="179"/>
      <c r="H34" s="180"/>
      <c r="I34" s="180"/>
      <c r="J34" s="180"/>
      <c r="K34" s="180"/>
      <c r="O34" s="181"/>
      <c r="Q34" s="165"/>
    </row>
    <row r="35" spans="1:17" ht="12.75">
      <c r="A35" s="173"/>
      <c r="B35" s="174"/>
      <c r="C35" s="175" t="s">
        <v>101</v>
      </c>
      <c r="D35" s="176"/>
      <c r="E35" s="177">
        <v>-5.72</v>
      </c>
      <c r="F35" s="178"/>
      <c r="G35" s="179"/>
      <c r="H35" s="180"/>
      <c r="I35" s="180"/>
      <c r="J35" s="180"/>
      <c r="K35" s="180"/>
      <c r="O35" s="181"/>
      <c r="Q35" s="165"/>
    </row>
    <row r="36" spans="1:17" ht="12.75">
      <c r="A36" s="173"/>
      <c r="B36" s="174"/>
      <c r="C36" s="175" t="s">
        <v>102</v>
      </c>
      <c r="D36" s="176"/>
      <c r="E36" s="177">
        <v>-5.688</v>
      </c>
      <c r="F36" s="178"/>
      <c r="G36" s="179"/>
      <c r="H36" s="180"/>
      <c r="I36" s="180"/>
      <c r="J36" s="180"/>
      <c r="K36" s="180"/>
      <c r="O36" s="181"/>
      <c r="Q36" s="165"/>
    </row>
    <row r="37" spans="1:17" ht="12.75">
      <c r="A37" s="173"/>
      <c r="B37" s="174"/>
      <c r="C37" s="175" t="s">
        <v>103</v>
      </c>
      <c r="D37" s="176"/>
      <c r="E37" s="177">
        <v>-5.76</v>
      </c>
      <c r="F37" s="178"/>
      <c r="G37" s="179"/>
      <c r="H37" s="180"/>
      <c r="I37" s="180"/>
      <c r="J37" s="180"/>
      <c r="K37" s="180"/>
      <c r="O37" s="181"/>
      <c r="Q37" s="165"/>
    </row>
    <row r="38" spans="1:59" ht="25.5">
      <c r="A38" s="166">
        <v>5</v>
      </c>
      <c r="B38" s="167" t="s">
        <v>104</v>
      </c>
      <c r="C38" s="168" t="s">
        <v>105</v>
      </c>
      <c r="D38" s="169" t="s">
        <v>74</v>
      </c>
      <c r="E38" s="170">
        <v>341.094</v>
      </c>
      <c r="F38" s="170">
        <v>0</v>
      </c>
      <c r="G38" s="171">
        <f>E38*F38</f>
        <v>0</v>
      </c>
      <c r="H38" s="172">
        <v>0.01888</v>
      </c>
      <c r="I38" s="172">
        <f>E38*H38</f>
        <v>6.4398547200000005</v>
      </c>
      <c r="J38" s="172">
        <v>0</v>
      </c>
      <c r="K38" s="172">
        <f>E38*J38</f>
        <v>0</v>
      </c>
      <c r="Q38" s="165"/>
      <c r="BB38" s="138">
        <v>1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17" ht="12.75">
      <c r="A39" s="173"/>
      <c r="B39" s="174"/>
      <c r="C39" s="175" t="s">
        <v>106</v>
      </c>
      <c r="D39" s="176"/>
      <c r="E39" s="177">
        <v>0</v>
      </c>
      <c r="F39" s="178"/>
      <c r="G39" s="179"/>
      <c r="H39" s="180"/>
      <c r="I39" s="180"/>
      <c r="J39" s="180"/>
      <c r="K39" s="180"/>
      <c r="O39" s="181"/>
      <c r="Q39" s="165"/>
    </row>
    <row r="40" spans="1:17" ht="12.75">
      <c r="A40" s="173"/>
      <c r="B40" s="174"/>
      <c r="C40" s="175" t="s">
        <v>107</v>
      </c>
      <c r="D40" s="176"/>
      <c r="E40" s="177">
        <v>0</v>
      </c>
      <c r="F40" s="178"/>
      <c r="G40" s="179"/>
      <c r="H40" s="180"/>
      <c r="I40" s="180"/>
      <c r="J40" s="180"/>
      <c r="K40" s="180"/>
      <c r="O40" s="181"/>
      <c r="Q40" s="165"/>
    </row>
    <row r="41" spans="1:17" ht="12.75">
      <c r="A41" s="173"/>
      <c r="B41" s="174"/>
      <c r="C41" s="175" t="s">
        <v>108</v>
      </c>
      <c r="D41" s="176"/>
      <c r="E41" s="177">
        <v>341.094</v>
      </c>
      <c r="F41" s="178"/>
      <c r="G41" s="179"/>
      <c r="H41" s="180"/>
      <c r="I41" s="180"/>
      <c r="J41" s="180"/>
      <c r="K41" s="180"/>
      <c r="O41" s="181"/>
      <c r="Q41" s="165"/>
    </row>
    <row r="42" spans="1:59" ht="25.5">
      <c r="A42" s="166">
        <v>6</v>
      </c>
      <c r="B42" s="167" t="s">
        <v>109</v>
      </c>
      <c r="C42" s="168" t="s">
        <v>110</v>
      </c>
      <c r="D42" s="169" t="s">
        <v>74</v>
      </c>
      <c r="E42" s="170">
        <v>52.808</v>
      </c>
      <c r="F42" s="170">
        <v>0</v>
      </c>
      <c r="G42" s="171">
        <f>E42*F42</f>
        <v>0</v>
      </c>
      <c r="H42" s="172">
        <v>0.01383</v>
      </c>
      <c r="I42" s="172">
        <f>E42*H42</f>
        <v>0.73033464</v>
      </c>
      <c r="J42" s="172">
        <v>0</v>
      </c>
      <c r="K42" s="172">
        <f>E42*J42</f>
        <v>0</v>
      </c>
      <c r="Q42" s="165"/>
      <c r="BB42" s="138">
        <v>1</v>
      </c>
      <c r="BC42" s="138">
        <f>IF(BB42=1,G42,0)</f>
        <v>0</v>
      </c>
      <c r="BD42" s="138">
        <f>IF(BB42=2,G42,0)</f>
        <v>0</v>
      </c>
      <c r="BE42" s="138">
        <f>IF(BB42=3,G42,0)</f>
        <v>0</v>
      </c>
      <c r="BF42" s="138">
        <f>IF(BB42=4,G42,0)</f>
        <v>0</v>
      </c>
      <c r="BG42" s="138">
        <f>IF(BB42=5,G42,0)</f>
        <v>0</v>
      </c>
    </row>
    <row r="43" spans="1:17" ht="12.75">
      <c r="A43" s="173"/>
      <c r="B43" s="174"/>
      <c r="C43" s="175" t="s">
        <v>111</v>
      </c>
      <c r="D43" s="176"/>
      <c r="E43" s="177">
        <v>14.376</v>
      </c>
      <c r="F43" s="178"/>
      <c r="G43" s="179"/>
      <c r="H43" s="180"/>
      <c r="I43" s="180"/>
      <c r="J43" s="180"/>
      <c r="K43" s="180"/>
      <c r="O43" s="181"/>
      <c r="Q43" s="165"/>
    </row>
    <row r="44" spans="1:17" ht="12.75">
      <c r="A44" s="173"/>
      <c r="B44" s="174"/>
      <c r="C44" s="175" t="s">
        <v>112</v>
      </c>
      <c r="D44" s="176"/>
      <c r="E44" s="177">
        <v>0</v>
      </c>
      <c r="F44" s="178"/>
      <c r="G44" s="179"/>
      <c r="H44" s="180"/>
      <c r="I44" s="180"/>
      <c r="J44" s="180"/>
      <c r="K44" s="180"/>
      <c r="O44" s="181"/>
      <c r="Q44" s="165"/>
    </row>
    <row r="45" spans="1:17" ht="12.75">
      <c r="A45" s="173"/>
      <c r="B45" s="174"/>
      <c r="C45" s="175" t="s">
        <v>113</v>
      </c>
      <c r="D45" s="176"/>
      <c r="E45" s="177">
        <v>11.088</v>
      </c>
      <c r="F45" s="178"/>
      <c r="G45" s="179"/>
      <c r="H45" s="180"/>
      <c r="I45" s="180"/>
      <c r="J45" s="180"/>
      <c r="K45" s="180"/>
      <c r="O45" s="181"/>
      <c r="Q45" s="165"/>
    </row>
    <row r="46" spans="1:17" ht="12.75">
      <c r="A46" s="173"/>
      <c r="B46" s="174"/>
      <c r="C46" s="175" t="s">
        <v>114</v>
      </c>
      <c r="D46" s="176"/>
      <c r="E46" s="177">
        <v>20.048</v>
      </c>
      <c r="F46" s="178"/>
      <c r="G46" s="179"/>
      <c r="H46" s="180"/>
      <c r="I46" s="180"/>
      <c r="J46" s="180"/>
      <c r="K46" s="180"/>
      <c r="O46" s="181"/>
      <c r="Q46" s="165"/>
    </row>
    <row r="47" spans="1:17" ht="12.75">
      <c r="A47" s="173"/>
      <c r="B47" s="174"/>
      <c r="C47" s="175" t="s">
        <v>115</v>
      </c>
      <c r="D47" s="176"/>
      <c r="E47" s="177">
        <v>2.28</v>
      </c>
      <c r="F47" s="178"/>
      <c r="G47" s="179"/>
      <c r="H47" s="180"/>
      <c r="I47" s="180"/>
      <c r="J47" s="180"/>
      <c r="K47" s="180"/>
      <c r="O47" s="181"/>
      <c r="Q47" s="165"/>
    </row>
    <row r="48" spans="1:17" ht="12.75">
      <c r="A48" s="173"/>
      <c r="B48" s="174"/>
      <c r="C48" s="175" t="s">
        <v>116</v>
      </c>
      <c r="D48" s="176"/>
      <c r="E48" s="177">
        <v>2.376</v>
      </c>
      <c r="F48" s="178"/>
      <c r="G48" s="179"/>
      <c r="H48" s="180"/>
      <c r="I48" s="180"/>
      <c r="J48" s="180"/>
      <c r="K48" s="180"/>
      <c r="O48" s="181"/>
      <c r="Q48" s="165"/>
    </row>
    <row r="49" spans="1:17" ht="12.75">
      <c r="A49" s="173"/>
      <c r="B49" s="174"/>
      <c r="C49" s="175" t="s">
        <v>117</v>
      </c>
      <c r="D49" s="176"/>
      <c r="E49" s="177">
        <v>2.64</v>
      </c>
      <c r="F49" s="178"/>
      <c r="G49" s="179"/>
      <c r="H49" s="180"/>
      <c r="I49" s="180"/>
      <c r="J49" s="180"/>
      <c r="K49" s="180"/>
      <c r="O49" s="181"/>
      <c r="Q49" s="165"/>
    </row>
    <row r="50" spans="1:59" ht="12.75">
      <c r="A50" s="166">
        <v>7</v>
      </c>
      <c r="B50" s="167" t="s">
        <v>118</v>
      </c>
      <c r="C50" s="168" t="s">
        <v>119</v>
      </c>
      <c r="D50" s="169" t="s">
        <v>74</v>
      </c>
      <c r="E50" s="170">
        <v>113.8975</v>
      </c>
      <c r="F50" s="170">
        <v>0</v>
      </c>
      <c r="G50" s="171">
        <f>E50*F50</f>
        <v>0</v>
      </c>
      <c r="H50" s="172">
        <v>0.00035</v>
      </c>
      <c r="I50" s="172">
        <f>E50*H50</f>
        <v>0.039864125</v>
      </c>
      <c r="J50" s="172">
        <v>0</v>
      </c>
      <c r="K50" s="172">
        <f>E50*J50</f>
        <v>0</v>
      </c>
      <c r="Q50" s="165"/>
      <c r="BB50" s="138">
        <v>1</v>
      </c>
      <c r="BC50" s="138">
        <f>IF(BB50=1,G50,0)</f>
        <v>0</v>
      </c>
      <c r="BD50" s="138">
        <f>IF(BB50=2,G50,0)</f>
        <v>0</v>
      </c>
      <c r="BE50" s="138">
        <f>IF(BB50=3,G50,0)</f>
        <v>0</v>
      </c>
      <c r="BF50" s="138">
        <f>IF(BB50=4,G50,0)</f>
        <v>0</v>
      </c>
      <c r="BG50" s="138">
        <f>IF(BB50=5,G50,0)</f>
        <v>0</v>
      </c>
    </row>
    <row r="51" spans="1:17" ht="12.75">
      <c r="A51" s="173"/>
      <c r="B51" s="174"/>
      <c r="C51" s="175" t="s">
        <v>120</v>
      </c>
      <c r="D51" s="176"/>
      <c r="E51" s="177">
        <v>0</v>
      </c>
      <c r="F51" s="178"/>
      <c r="G51" s="179"/>
      <c r="H51" s="180"/>
      <c r="I51" s="180"/>
      <c r="J51" s="180"/>
      <c r="K51" s="180"/>
      <c r="O51" s="181"/>
      <c r="Q51" s="165"/>
    </row>
    <row r="52" spans="1:17" ht="12.75">
      <c r="A52" s="173"/>
      <c r="B52" s="174"/>
      <c r="C52" s="175" t="s">
        <v>121</v>
      </c>
      <c r="D52" s="176"/>
      <c r="E52" s="177">
        <v>32.6975</v>
      </c>
      <c r="F52" s="178"/>
      <c r="G52" s="179"/>
      <c r="H52" s="180"/>
      <c r="I52" s="180"/>
      <c r="J52" s="180"/>
      <c r="K52" s="180"/>
      <c r="O52" s="181"/>
      <c r="Q52" s="165"/>
    </row>
    <row r="53" spans="1:17" ht="12.75">
      <c r="A53" s="173"/>
      <c r="B53" s="174"/>
      <c r="C53" s="175" t="s">
        <v>122</v>
      </c>
      <c r="D53" s="176"/>
      <c r="E53" s="177">
        <v>81.2</v>
      </c>
      <c r="F53" s="178"/>
      <c r="G53" s="179"/>
      <c r="H53" s="180"/>
      <c r="I53" s="180"/>
      <c r="J53" s="180"/>
      <c r="K53" s="180"/>
      <c r="O53" s="181"/>
      <c r="Q53" s="165"/>
    </row>
    <row r="54" spans="1:59" ht="12.75">
      <c r="A54" s="166">
        <v>8</v>
      </c>
      <c r="B54" s="167" t="s">
        <v>123</v>
      </c>
      <c r="C54" s="168" t="s">
        <v>124</v>
      </c>
      <c r="D54" s="169" t="s">
        <v>74</v>
      </c>
      <c r="E54" s="170">
        <v>113.8975</v>
      </c>
      <c r="F54" s="170">
        <v>0</v>
      </c>
      <c r="G54" s="171">
        <f>E54*F54</f>
        <v>0</v>
      </c>
      <c r="H54" s="172">
        <v>0</v>
      </c>
      <c r="I54" s="172">
        <f>E54*H54</f>
        <v>0</v>
      </c>
      <c r="J54" s="172">
        <v>0</v>
      </c>
      <c r="K54" s="172">
        <f>E54*J54</f>
        <v>0</v>
      </c>
      <c r="Q54" s="165"/>
      <c r="BB54" s="138">
        <v>1</v>
      </c>
      <c r="BC54" s="138">
        <f>IF(BB54=1,G54,0)</f>
        <v>0</v>
      </c>
      <c r="BD54" s="138">
        <f>IF(BB54=2,G54,0)</f>
        <v>0</v>
      </c>
      <c r="BE54" s="138">
        <f>IF(BB54=3,G54,0)</f>
        <v>0</v>
      </c>
      <c r="BF54" s="138">
        <f>IF(BB54=4,G54,0)</f>
        <v>0</v>
      </c>
      <c r="BG54" s="138">
        <f>IF(BB54=5,G54,0)</f>
        <v>0</v>
      </c>
    </row>
    <row r="55" spans="1:17" ht="12.75">
      <c r="A55" s="173"/>
      <c r="B55" s="174"/>
      <c r="C55" s="175" t="s">
        <v>125</v>
      </c>
      <c r="D55" s="176"/>
      <c r="E55" s="177">
        <v>0</v>
      </c>
      <c r="F55" s="178"/>
      <c r="G55" s="179"/>
      <c r="H55" s="180"/>
      <c r="I55" s="180"/>
      <c r="J55" s="180"/>
      <c r="K55" s="180"/>
      <c r="O55" s="181"/>
      <c r="Q55" s="165"/>
    </row>
    <row r="56" spans="1:17" ht="12.75">
      <c r="A56" s="173"/>
      <c r="B56" s="174"/>
      <c r="C56" s="202">
        <v>1138975</v>
      </c>
      <c r="D56" s="176"/>
      <c r="E56" s="177">
        <v>113.8975</v>
      </c>
      <c r="F56" s="178"/>
      <c r="G56" s="179"/>
      <c r="H56" s="180"/>
      <c r="I56" s="180"/>
      <c r="J56" s="180"/>
      <c r="K56" s="180"/>
      <c r="M56" s="189"/>
      <c r="O56" s="181"/>
      <c r="Q56" s="165"/>
    </row>
    <row r="57" spans="1:59" ht="12.75">
      <c r="A57" s="182"/>
      <c r="B57" s="183" t="s">
        <v>68</v>
      </c>
      <c r="C57" s="184" t="str">
        <f>CONCATENATE(B7," ",C7)</f>
        <v>62 Upravy povrchů vnější</v>
      </c>
      <c r="D57" s="182"/>
      <c r="E57" s="185"/>
      <c r="F57" s="185"/>
      <c r="G57" s="186">
        <f>SUM(G7:G56)</f>
        <v>0</v>
      </c>
      <c r="H57" s="187"/>
      <c r="I57" s="188">
        <f>SUM(I7:I56)</f>
        <v>82.62648926099999</v>
      </c>
      <c r="J57" s="187"/>
      <c r="K57" s="188">
        <f>SUM(K7:K56)</f>
        <v>0</v>
      </c>
      <c r="Q57" s="165"/>
      <c r="BC57" s="189">
        <f>SUM(BC7:BC56)</f>
        <v>0</v>
      </c>
      <c r="BD57" s="189">
        <f>SUM(BD7:BD56)</f>
        <v>0</v>
      </c>
      <c r="BE57" s="189">
        <f>SUM(BE7:BE56)</f>
        <v>0</v>
      </c>
      <c r="BF57" s="189">
        <f>SUM(BF7:BF56)</f>
        <v>0</v>
      </c>
      <c r="BG57" s="189">
        <f>SUM(BG7:BG56)</f>
        <v>0</v>
      </c>
    </row>
    <row r="58" spans="1:17" ht="12.75">
      <c r="A58" s="158" t="s">
        <v>67</v>
      </c>
      <c r="B58" s="159" t="s">
        <v>126</v>
      </c>
      <c r="C58" s="160" t="s">
        <v>127</v>
      </c>
      <c r="D58" s="161"/>
      <c r="E58" s="162"/>
      <c r="F58" s="162"/>
      <c r="G58" s="163"/>
      <c r="H58" s="164"/>
      <c r="I58" s="164"/>
      <c r="J58" s="164"/>
      <c r="K58" s="164"/>
      <c r="Q58" s="165"/>
    </row>
    <row r="59" spans="1:59" ht="12.75">
      <c r="A59" s="166">
        <v>9</v>
      </c>
      <c r="B59" s="167" t="s">
        <v>128</v>
      </c>
      <c r="C59" s="168" t="s">
        <v>129</v>
      </c>
      <c r="D59" s="169" t="s">
        <v>74</v>
      </c>
      <c r="E59" s="170">
        <v>147.179</v>
      </c>
      <c r="F59" s="170">
        <v>0</v>
      </c>
      <c r="G59" s="171">
        <f>E59*F59</f>
        <v>0</v>
      </c>
      <c r="H59" s="172">
        <v>0.1231</v>
      </c>
      <c r="I59" s="172">
        <f>E59*H59</f>
        <v>18.117734900000002</v>
      </c>
      <c r="J59" s="172">
        <v>0</v>
      </c>
      <c r="K59" s="172">
        <f>E59*J59</f>
        <v>0</v>
      </c>
      <c r="Q59" s="165"/>
      <c r="BB59" s="138">
        <v>1</v>
      </c>
      <c r="BC59" s="138">
        <f>IF(BB59=1,G59,0)</f>
        <v>0</v>
      </c>
      <c r="BD59" s="138">
        <f>IF(BB59=2,G59,0)</f>
        <v>0</v>
      </c>
      <c r="BE59" s="138">
        <f>IF(BB59=3,G59,0)</f>
        <v>0</v>
      </c>
      <c r="BF59" s="138">
        <f>IF(BB59=4,G59,0)</f>
        <v>0</v>
      </c>
      <c r="BG59" s="138">
        <f>IF(BB59=5,G59,0)</f>
        <v>0</v>
      </c>
    </row>
    <row r="60" spans="1:17" ht="12.75">
      <c r="A60" s="173"/>
      <c r="B60" s="174"/>
      <c r="C60" s="175" t="s">
        <v>130</v>
      </c>
      <c r="D60" s="176"/>
      <c r="E60" s="177">
        <v>0</v>
      </c>
      <c r="F60" s="178"/>
      <c r="G60" s="179"/>
      <c r="H60" s="180"/>
      <c r="I60" s="180"/>
      <c r="J60" s="180"/>
      <c r="K60" s="180"/>
      <c r="O60" s="181"/>
      <c r="Q60" s="165"/>
    </row>
    <row r="61" spans="1:17" ht="12.75">
      <c r="A61" s="173"/>
      <c r="B61" s="174"/>
      <c r="C61" s="175" t="s">
        <v>131</v>
      </c>
      <c r="D61" s="176"/>
      <c r="E61" s="177">
        <v>0</v>
      </c>
      <c r="F61" s="178"/>
      <c r="G61" s="179"/>
      <c r="H61" s="180"/>
      <c r="I61" s="180"/>
      <c r="J61" s="180"/>
      <c r="K61" s="180"/>
      <c r="O61" s="181"/>
      <c r="Q61" s="165"/>
    </row>
    <row r="62" spans="1:17" ht="12.75">
      <c r="A62" s="173"/>
      <c r="B62" s="174"/>
      <c r="C62" s="175" t="s">
        <v>132</v>
      </c>
      <c r="D62" s="176"/>
      <c r="E62" s="177">
        <v>29.335</v>
      </c>
      <c r="F62" s="178"/>
      <c r="G62" s="179"/>
      <c r="H62" s="180"/>
      <c r="I62" s="180"/>
      <c r="J62" s="180"/>
      <c r="K62" s="180"/>
      <c r="O62" s="181"/>
      <c r="Q62" s="165"/>
    </row>
    <row r="63" spans="1:17" ht="12.75">
      <c r="A63" s="173"/>
      <c r="B63" s="174"/>
      <c r="C63" s="175" t="s">
        <v>133</v>
      </c>
      <c r="D63" s="176"/>
      <c r="E63" s="177">
        <v>0</v>
      </c>
      <c r="F63" s="178"/>
      <c r="G63" s="179"/>
      <c r="H63" s="180"/>
      <c r="I63" s="180"/>
      <c r="J63" s="180"/>
      <c r="K63" s="180"/>
      <c r="O63" s="181"/>
      <c r="Q63" s="165"/>
    </row>
    <row r="64" spans="1:17" ht="12.75">
      <c r="A64" s="173"/>
      <c r="B64" s="174"/>
      <c r="C64" s="175" t="s">
        <v>131</v>
      </c>
      <c r="D64" s="176"/>
      <c r="E64" s="177">
        <v>0</v>
      </c>
      <c r="F64" s="178"/>
      <c r="G64" s="179"/>
      <c r="H64" s="180"/>
      <c r="I64" s="180"/>
      <c r="J64" s="180"/>
      <c r="K64" s="180"/>
      <c r="O64" s="181"/>
      <c r="Q64" s="165"/>
    </row>
    <row r="65" spans="1:17" ht="12.75">
      <c r="A65" s="173"/>
      <c r="B65" s="174"/>
      <c r="C65" s="175" t="s">
        <v>134</v>
      </c>
      <c r="D65" s="176"/>
      <c r="E65" s="177">
        <v>39.742</v>
      </c>
      <c r="F65" s="178"/>
      <c r="G65" s="179"/>
      <c r="H65" s="180"/>
      <c r="I65" s="180"/>
      <c r="J65" s="180"/>
      <c r="K65" s="180"/>
      <c r="O65" s="181"/>
      <c r="Q65" s="165"/>
    </row>
    <row r="66" spans="1:17" ht="12.75">
      <c r="A66" s="173"/>
      <c r="B66" s="174"/>
      <c r="C66" s="175" t="s">
        <v>135</v>
      </c>
      <c r="D66" s="176"/>
      <c r="E66" s="177">
        <v>33.912</v>
      </c>
      <c r="F66" s="178"/>
      <c r="G66" s="179"/>
      <c r="H66" s="180"/>
      <c r="I66" s="180"/>
      <c r="J66" s="180"/>
      <c r="K66" s="180"/>
      <c r="O66" s="181"/>
      <c r="Q66" s="165"/>
    </row>
    <row r="67" spans="1:17" ht="12.75">
      <c r="A67" s="173"/>
      <c r="B67" s="174"/>
      <c r="C67" s="175" t="s">
        <v>136</v>
      </c>
      <c r="D67" s="176"/>
      <c r="E67" s="177">
        <v>2.31</v>
      </c>
      <c r="F67" s="178"/>
      <c r="G67" s="179"/>
      <c r="H67" s="180"/>
      <c r="I67" s="180"/>
      <c r="J67" s="180"/>
      <c r="K67" s="180"/>
      <c r="O67" s="181"/>
      <c r="Q67" s="165"/>
    </row>
    <row r="68" spans="1:17" ht="12.75">
      <c r="A68" s="173"/>
      <c r="B68" s="174"/>
      <c r="C68" s="175" t="s">
        <v>87</v>
      </c>
      <c r="D68" s="176"/>
      <c r="E68" s="177">
        <v>0</v>
      </c>
      <c r="F68" s="178"/>
      <c r="G68" s="179"/>
      <c r="H68" s="180"/>
      <c r="I68" s="180"/>
      <c r="J68" s="180"/>
      <c r="K68" s="180"/>
      <c r="O68" s="181"/>
      <c r="Q68" s="165"/>
    </row>
    <row r="69" spans="1:17" ht="12.75">
      <c r="A69" s="173"/>
      <c r="B69" s="174"/>
      <c r="C69" s="175" t="s">
        <v>137</v>
      </c>
      <c r="D69" s="176"/>
      <c r="E69" s="177">
        <v>41.88</v>
      </c>
      <c r="F69" s="178"/>
      <c r="G69" s="179"/>
      <c r="H69" s="180"/>
      <c r="I69" s="180"/>
      <c r="J69" s="180"/>
      <c r="K69" s="180"/>
      <c r="O69" s="181"/>
      <c r="Q69" s="165"/>
    </row>
    <row r="70" spans="1:59" ht="12.75">
      <c r="A70" s="182"/>
      <c r="B70" s="183" t="s">
        <v>68</v>
      </c>
      <c r="C70" s="184" t="str">
        <f>CONCATENATE(B58," ",C58)</f>
        <v>63 Podlahy a podlahové konstrukce</v>
      </c>
      <c r="D70" s="182"/>
      <c r="E70" s="185"/>
      <c r="F70" s="185"/>
      <c r="G70" s="186">
        <f>SUM(G58:G69)</f>
        <v>0</v>
      </c>
      <c r="H70" s="187"/>
      <c r="I70" s="188">
        <f>SUM(I58:I69)</f>
        <v>18.117734900000002</v>
      </c>
      <c r="J70" s="187"/>
      <c r="K70" s="188">
        <f>SUM(K58:K69)</f>
        <v>0</v>
      </c>
      <c r="Q70" s="165"/>
      <c r="BC70" s="189">
        <f>SUM(BC58:BC69)</f>
        <v>0</v>
      </c>
      <c r="BD70" s="189">
        <f>SUM(BD58:BD69)</f>
        <v>0</v>
      </c>
      <c r="BE70" s="189">
        <f>SUM(BE58:BE69)</f>
        <v>0</v>
      </c>
      <c r="BF70" s="189">
        <f>SUM(BF58:BF69)</f>
        <v>0</v>
      </c>
      <c r="BG70" s="189">
        <f>SUM(BG58:BG69)</f>
        <v>0</v>
      </c>
    </row>
    <row r="71" spans="1:17" ht="12.75">
      <c r="A71" s="158" t="s">
        <v>67</v>
      </c>
      <c r="B71" s="159" t="s">
        <v>138</v>
      </c>
      <c r="C71" s="160" t="s">
        <v>139</v>
      </c>
      <c r="D71" s="161"/>
      <c r="E71" s="162"/>
      <c r="F71" s="162"/>
      <c r="G71" s="163"/>
      <c r="H71" s="164"/>
      <c r="I71" s="164"/>
      <c r="J71" s="164"/>
      <c r="K71" s="164"/>
      <c r="Q71" s="165"/>
    </row>
    <row r="72" spans="1:59" ht="12.75">
      <c r="A72" s="166">
        <v>10</v>
      </c>
      <c r="B72" s="167" t="s">
        <v>140</v>
      </c>
      <c r="C72" s="168" t="s">
        <v>141</v>
      </c>
      <c r="D72" s="169" t="s">
        <v>74</v>
      </c>
      <c r="E72" s="170">
        <v>730.5</v>
      </c>
      <c r="F72" s="170">
        <v>0</v>
      </c>
      <c r="G72" s="171">
        <f>E72*F72</f>
        <v>0</v>
      </c>
      <c r="H72" s="172">
        <v>0</v>
      </c>
      <c r="I72" s="172">
        <f>E72*H72</f>
        <v>0</v>
      </c>
      <c r="J72" s="172">
        <v>0</v>
      </c>
      <c r="K72" s="172">
        <f>E72*J72</f>
        <v>0</v>
      </c>
      <c r="Q72" s="165"/>
      <c r="BB72" s="138">
        <v>2</v>
      </c>
      <c r="BC72" s="138">
        <f>IF(BB72=1,G72,0)</f>
        <v>0</v>
      </c>
      <c r="BD72" s="138">
        <f>IF(BB72=2,G72,0)</f>
        <v>0</v>
      </c>
      <c r="BE72" s="138">
        <f>IF(BB72=3,G72,0)</f>
        <v>0</v>
      </c>
      <c r="BF72" s="138">
        <f>IF(BB72=4,G72,0)</f>
        <v>0</v>
      </c>
      <c r="BG72" s="138">
        <f>IF(BB72=5,G72,0)</f>
        <v>0</v>
      </c>
    </row>
    <row r="73" spans="1:17" ht="12.75">
      <c r="A73" s="173"/>
      <c r="B73" s="174"/>
      <c r="C73" s="175" t="s">
        <v>142</v>
      </c>
      <c r="D73" s="176"/>
      <c r="E73" s="177">
        <v>0</v>
      </c>
      <c r="F73" s="178"/>
      <c r="G73" s="179"/>
      <c r="H73" s="180"/>
      <c r="I73" s="180"/>
      <c r="J73" s="180"/>
      <c r="K73" s="180"/>
      <c r="O73" s="181"/>
      <c r="Q73" s="165"/>
    </row>
    <row r="74" spans="1:17" ht="12.75">
      <c r="A74" s="173"/>
      <c r="B74" s="174"/>
      <c r="C74" s="175" t="s">
        <v>143</v>
      </c>
      <c r="D74" s="176"/>
      <c r="E74" s="177">
        <v>730.5</v>
      </c>
      <c r="F74" s="178"/>
      <c r="G74" s="179"/>
      <c r="H74" s="180"/>
      <c r="I74" s="180"/>
      <c r="J74" s="180"/>
      <c r="K74" s="180"/>
      <c r="O74" s="181"/>
      <c r="Q74" s="165"/>
    </row>
    <row r="75" spans="1:59" ht="12.75">
      <c r="A75" s="166">
        <v>11</v>
      </c>
      <c r="B75" s="167" t="s">
        <v>144</v>
      </c>
      <c r="C75" s="168" t="s">
        <v>145</v>
      </c>
      <c r="D75" s="169" t="s">
        <v>74</v>
      </c>
      <c r="E75" s="170">
        <v>803.55</v>
      </c>
      <c r="F75" s="170">
        <v>0</v>
      </c>
      <c r="G75" s="171">
        <f>E75*F75</f>
        <v>0</v>
      </c>
      <c r="H75" s="172">
        <v>0.00014</v>
      </c>
      <c r="I75" s="172">
        <f>E75*H75</f>
        <v>0.11249699999999999</v>
      </c>
      <c r="J75" s="172">
        <v>0</v>
      </c>
      <c r="K75" s="172">
        <f>E75*J75</f>
        <v>0</v>
      </c>
      <c r="Q75" s="165"/>
      <c r="BB75" s="138">
        <v>2</v>
      </c>
      <c r="BC75" s="138">
        <f>IF(BB75=1,G75,0)</f>
        <v>0</v>
      </c>
      <c r="BD75" s="138">
        <f>IF(BB75=2,G75,0)</f>
        <v>0</v>
      </c>
      <c r="BE75" s="138">
        <f>IF(BB75=3,G75,0)</f>
        <v>0</v>
      </c>
      <c r="BF75" s="138">
        <f>IF(BB75=4,G75,0)</f>
        <v>0</v>
      </c>
      <c r="BG75" s="138">
        <f>IF(BB75=5,G75,0)</f>
        <v>0</v>
      </c>
    </row>
    <row r="76" spans="1:17" ht="12.75">
      <c r="A76" s="173"/>
      <c r="B76" s="174"/>
      <c r="C76" s="175" t="s">
        <v>146</v>
      </c>
      <c r="D76" s="176"/>
      <c r="E76" s="177">
        <v>803.55</v>
      </c>
      <c r="F76" s="178"/>
      <c r="G76" s="179"/>
      <c r="H76" s="180"/>
      <c r="I76" s="180"/>
      <c r="J76" s="180"/>
      <c r="K76" s="180"/>
      <c r="O76" s="181"/>
      <c r="Q76" s="165"/>
    </row>
    <row r="77" spans="1:59" ht="12.75">
      <c r="A77" s="166">
        <v>12</v>
      </c>
      <c r="B77" s="167" t="s">
        <v>140</v>
      </c>
      <c r="C77" s="168" t="s">
        <v>147</v>
      </c>
      <c r="D77" s="169" t="s">
        <v>74</v>
      </c>
      <c r="E77" s="170">
        <v>730.5</v>
      </c>
      <c r="F77" s="170">
        <v>0</v>
      </c>
      <c r="G77" s="171">
        <f>E77*F77</f>
        <v>0</v>
      </c>
      <c r="H77" s="172">
        <v>0</v>
      </c>
      <c r="I77" s="172">
        <f>E77*H77</f>
        <v>0</v>
      </c>
      <c r="J77" s="172">
        <v>0</v>
      </c>
      <c r="K77" s="172">
        <f>E77*J77</f>
        <v>0</v>
      </c>
      <c r="Q77" s="165"/>
      <c r="BB77" s="138">
        <v>2</v>
      </c>
      <c r="BC77" s="138">
        <f>IF(BB77=1,G77,0)</f>
        <v>0</v>
      </c>
      <c r="BD77" s="138">
        <f>IF(BB77=2,G77,0)</f>
        <v>0</v>
      </c>
      <c r="BE77" s="138">
        <f>IF(BB77=3,G77,0)</f>
        <v>0</v>
      </c>
      <c r="BF77" s="138">
        <f>IF(BB77=4,G77,0)</f>
        <v>0</v>
      </c>
      <c r="BG77" s="138">
        <f>IF(BB77=5,G77,0)</f>
        <v>0</v>
      </c>
    </row>
    <row r="78" spans="1:59" ht="12.75">
      <c r="A78" s="166">
        <v>13</v>
      </c>
      <c r="B78" s="167" t="s">
        <v>148</v>
      </c>
      <c r="C78" s="168" t="s">
        <v>149</v>
      </c>
      <c r="D78" s="169" t="s">
        <v>74</v>
      </c>
      <c r="E78" s="170">
        <v>803.55</v>
      </c>
      <c r="F78" s="170">
        <v>0</v>
      </c>
      <c r="G78" s="171">
        <f>E78*F78</f>
        <v>0</v>
      </c>
      <c r="H78" s="172">
        <v>0.00011</v>
      </c>
      <c r="I78" s="172">
        <f>E78*H78</f>
        <v>0.0883905</v>
      </c>
      <c r="J78" s="172">
        <v>0</v>
      </c>
      <c r="K78" s="172">
        <f>E78*J78</f>
        <v>0</v>
      </c>
      <c r="Q78" s="165"/>
      <c r="BB78" s="138">
        <v>2</v>
      </c>
      <c r="BC78" s="138">
        <f>IF(BB78=1,G78,0)</f>
        <v>0</v>
      </c>
      <c r="BD78" s="138">
        <f>IF(BB78=2,G78,0)</f>
        <v>0</v>
      </c>
      <c r="BE78" s="138">
        <f>IF(BB78=3,G78,0)</f>
        <v>0</v>
      </c>
      <c r="BF78" s="138">
        <f>IF(BB78=4,G78,0)</f>
        <v>0</v>
      </c>
      <c r="BG78" s="138">
        <f>IF(BB78=5,G78,0)</f>
        <v>0</v>
      </c>
    </row>
    <row r="79" spans="1:17" ht="12.75">
      <c r="A79" s="173"/>
      <c r="B79" s="174"/>
      <c r="C79" s="175" t="s">
        <v>146</v>
      </c>
      <c r="D79" s="176"/>
      <c r="E79" s="177">
        <v>803.55</v>
      </c>
      <c r="F79" s="178"/>
      <c r="G79" s="179"/>
      <c r="H79" s="180"/>
      <c r="I79" s="180"/>
      <c r="J79" s="180"/>
      <c r="K79" s="180"/>
      <c r="O79" s="181"/>
      <c r="Q79" s="165"/>
    </row>
    <row r="80" spans="1:59" ht="12.75">
      <c r="A80" s="182"/>
      <c r="B80" s="183" t="s">
        <v>68</v>
      </c>
      <c r="C80" s="184" t="str">
        <f>CONCATENATE(B71," ",C71)</f>
        <v>711 Izolace proti vodě</v>
      </c>
      <c r="D80" s="182"/>
      <c r="E80" s="185"/>
      <c r="F80" s="185"/>
      <c r="G80" s="186">
        <f>SUM(G71:G79)</f>
        <v>0</v>
      </c>
      <c r="H80" s="187"/>
      <c r="I80" s="188">
        <f>SUM(I71:I79)</f>
        <v>0.2008875</v>
      </c>
      <c r="J80" s="187"/>
      <c r="K80" s="188">
        <f>SUM(K71:K79)</f>
        <v>0</v>
      </c>
      <c r="Q80" s="165"/>
      <c r="BC80" s="189">
        <f>SUM(BC71:BC79)</f>
        <v>0</v>
      </c>
      <c r="BD80" s="189">
        <f>SUM(BD71:BD79)</f>
        <v>0</v>
      </c>
      <c r="BE80" s="189">
        <f>SUM(BE71:BE79)</f>
        <v>0</v>
      </c>
      <c r="BF80" s="189">
        <f>SUM(BF71:BF79)</f>
        <v>0</v>
      </c>
      <c r="BG80" s="189">
        <f>SUM(BG71:BG79)</f>
        <v>0</v>
      </c>
    </row>
    <row r="81" spans="1:17" ht="12.75">
      <c r="A81" s="158" t="s">
        <v>67</v>
      </c>
      <c r="B81" s="159" t="s">
        <v>150</v>
      </c>
      <c r="C81" s="160" t="s">
        <v>151</v>
      </c>
      <c r="D81" s="161"/>
      <c r="E81" s="162"/>
      <c r="F81" s="162"/>
      <c r="G81" s="163"/>
      <c r="H81" s="164"/>
      <c r="I81" s="164"/>
      <c r="J81" s="164"/>
      <c r="K81" s="164"/>
      <c r="Q81" s="165"/>
    </row>
    <row r="82" spans="1:59" ht="25.5">
      <c r="A82" s="166">
        <v>14</v>
      </c>
      <c r="B82" s="167" t="s">
        <v>152</v>
      </c>
      <c r="C82" s="168" t="s">
        <v>153</v>
      </c>
      <c r="D82" s="169" t="s">
        <v>74</v>
      </c>
      <c r="E82" s="170">
        <v>730.5</v>
      </c>
      <c r="F82" s="170">
        <v>0</v>
      </c>
      <c r="G82" s="171">
        <f>E82*F82</f>
        <v>0</v>
      </c>
      <c r="H82" s="172">
        <v>0</v>
      </c>
      <c r="I82" s="172">
        <f>E82*H82</f>
        <v>0</v>
      </c>
      <c r="J82" s="172">
        <v>0</v>
      </c>
      <c r="K82" s="172">
        <f>E82*J82</f>
        <v>0</v>
      </c>
      <c r="Q82" s="165"/>
      <c r="BB82" s="138">
        <v>2</v>
      </c>
      <c r="BC82" s="138">
        <f>IF(BB82=1,G82,0)</f>
        <v>0</v>
      </c>
      <c r="BD82" s="138">
        <f>IF(BB82=2,G82,0)</f>
        <v>0</v>
      </c>
      <c r="BE82" s="138">
        <f>IF(BB82=3,G82,0)</f>
        <v>0</v>
      </c>
      <c r="BF82" s="138">
        <f>IF(BB82=4,G82,0)</f>
        <v>0</v>
      </c>
      <c r="BG82" s="138">
        <f>IF(BB82=5,G82,0)</f>
        <v>0</v>
      </c>
    </row>
    <row r="83" spans="1:17" ht="12.75">
      <c r="A83" s="173"/>
      <c r="B83" s="174"/>
      <c r="C83" s="175" t="s">
        <v>143</v>
      </c>
      <c r="D83" s="176"/>
      <c r="E83" s="177">
        <v>730.5</v>
      </c>
      <c r="F83" s="178"/>
      <c r="G83" s="179"/>
      <c r="H83" s="180"/>
      <c r="I83" s="180"/>
      <c r="J83" s="180"/>
      <c r="K83" s="180"/>
      <c r="O83" s="181"/>
      <c r="Q83" s="165"/>
    </row>
    <row r="84" spans="1:59" ht="12.75">
      <c r="A84" s="166">
        <v>15</v>
      </c>
      <c r="B84" s="167" t="s">
        <v>154</v>
      </c>
      <c r="C84" s="168" t="s">
        <v>155</v>
      </c>
      <c r="D84" s="169" t="s">
        <v>74</v>
      </c>
      <c r="E84" s="170">
        <v>144.2175</v>
      </c>
      <c r="F84" s="170">
        <v>0</v>
      </c>
      <c r="G84" s="171">
        <f>E84*F84</f>
        <v>0</v>
      </c>
      <c r="H84" s="172">
        <v>0.0231</v>
      </c>
      <c r="I84" s="172">
        <f>E84*H84</f>
        <v>3.33142425</v>
      </c>
      <c r="J84" s="172">
        <v>0</v>
      </c>
      <c r="K84" s="172">
        <f>E84*J84</f>
        <v>0</v>
      </c>
      <c r="Q84" s="165"/>
      <c r="BB84" s="138">
        <v>2</v>
      </c>
      <c r="BC84" s="138">
        <f>IF(BB84=1,G84,0)</f>
        <v>0</v>
      </c>
      <c r="BD84" s="138">
        <f>IF(BB84=2,G84,0)</f>
        <v>0</v>
      </c>
      <c r="BE84" s="138">
        <f>IF(BB84=3,G84,0)</f>
        <v>0</v>
      </c>
      <c r="BF84" s="138">
        <f>IF(BB84=4,G84,0)</f>
        <v>0</v>
      </c>
      <c r="BG84" s="138">
        <f>IF(BB84=5,G84,0)</f>
        <v>0</v>
      </c>
    </row>
    <row r="85" spans="1:17" ht="12.75">
      <c r="A85" s="173"/>
      <c r="B85" s="174"/>
      <c r="C85" s="175" t="s">
        <v>156</v>
      </c>
      <c r="D85" s="176"/>
      <c r="E85" s="177">
        <v>144.2175</v>
      </c>
      <c r="F85" s="178"/>
      <c r="G85" s="179"/>
      <c r="H85" s="180"/>
      <c r="I85" s="180"/>
      <c r="J85" s="180"/>
      <c r="K85" s="180"/>
      <c r="O85" s="181"/>
      <c r="Q85" s="165"/>
    </row>
    <row r="86" spans="1:59" ht="12.75">
      <c r="A86" s="166">
        <v>16</v>
      </c>
      <c r="B86" s="167" t="s">
        <v>157</v>
      </c>
      <c r="C86" s="168" t="s">
        <v>158</v>
      </c>
      <c r="D86" s="169" t="s">
        <v>74</v>
      </c>
      <c r="E86" s="170">
        <v>144.2175</v>
      </c>
      <c r="F86" s="170">
        <v>0</v>
      </c>
      <c r="G86" s="171">
        <f>E86*F86</f>
        <v>0</v>
      </c>
      <c r="H86" s="172">
        <v>0.0264</v>
      </c>
      <c r="I86" s="172">
        <f>E86*H86</f>
        <v>3.8073420000000002</v>
      </c>
      <c r="J86" s="172">
        <v>0</v>
      </c>
      <c r="K86" s="172">
        <f>E86*J86</f>
        <v>0</v>
      </c>
      <c r="Q86" s="165"/>
      <c r="BB86" s="138">
        <v>2</v>
      </c>
      <c r="BC86" s="138">
        <f>IF(BB86=1,G86,0)</f>
        <v>0</v>
      </c>
      <c r="BD86" s="138">
        <f>IF(BB86=2,G86,0)</f>
        <v>0</v>
      </c>
      <c r="BE86" s="138">
        <f>IF(BB86=3,G86,0)</f>
        <v>0</v>
      </c>
      <c r="BF86" s="138">
        <f>IF(BB86=4,G86,0)</f>
        <v>0</v>
      </c>
      <c r="BG86" s="138">
        <f>IF(BB86=5,G86,0)</f>
        <v>0</v>
      </c>
    </row>
    <row r="87" spans="1:59" ht="12.75">
      <c r="A87" s="166">
        <v>17</v>
      </c>
      <c r="B87" s="167" t="s">
        <v>159</v>
      </c>
      <c r="C87" s="168" t="s">
        <v>160</v>
      </c>
      <c r="D87" s="169" t="s">
        <v>74</v>
      </c>
      <c r="E87" s="170">
        <v>604.545</v>
      </c>
      <c r="F87" s="170">
        <v>0</v>
      </c>
      <c r="G87" s="171">
        <f>E87*F87</f>
        <v>0</v>
      </c>
      <c r="H87" s="172">
        <v>0.00154</v>
      </c>
      <c r="I87" s="172">
        <f>E87*H87</f>
        <v>0.9309992999999999</v>
      </c>
      <c r="J87" s="172">
        <v>0</v>
      </c>
      <c r="K87" s="172">
        <f>E87*J87</f>
        <v>0</v>
      </c>
      <c r="Q87" s="165"/>
      <c r="BB87" s="138">
        <v>2</v>
      </c>
      <c r="BC87" s="138">
        <f>IF(BB87=1,G87,0)</f>
        <v>0</v>
      </c>
      <c r="BD87" s="138">
        <f>IF(BB87=2,G87,0)</f>
        <v>0</v>
      </c>
      <c r="BE87" s="138">
        <f>IF(BB87=3,G87,0)</f>
        <v>0</v>
      </c>
      <c r="BF87" s="138">
        <f>IF(BB87=4,G87,0)</f>
        <v>0</v>
      </c>
      <c r="BG87" s="138">
        <f>IF(BB87=5,G87,0)</f>
        <v>0</v>
      </c>
    </row>
    <row r="88" spans="1:17" ht="12.75">
      <c r="A88" s="173"/>
      <c r="B88" s="174"/>
      <c r="C88" s="175" t="s">
        <v>161</v>
      </c>
      <c r="D88" s="176"/>
      <c r="E88" s="177">
        <v>604.545</v>
      </c>
      <c r="F88" s="178"/>
      <c r="G88" s="179"/>
      <c r="H88" s="180"/>
      <c r="I88" s="180"/>
      <c r="J88" s="180"/>
      <c r="K88" s="180"/>
      <c r="O88" s="181"/>
      <c r="Q88" s="165"/>
    </row>
    <row r="89" spans="1:59" ht="12.75">
      <c r="A89" s="166">
        <v>18</v>
      </c>
      <c r="B89" s="167" t="s">
        <v>162</v>
      </c>
      <c r="C89" s="168" t="s">
        <v>163</v>
      </c>
      <c r="D89" s="169" t="s">
        <v>74</v>
      </c>
      <c r="E89" s="170">
        <v>604.545</v>
      </c>
      <c r="F89" s="170">
        <v>0</v>
      </c>
      <c r="G89" s="171">
        <f>E89*F89</f>
        <v>0</v>
      </c>
      <c r="H89" s="172">
        <v>0.00176</v>
      </c>
      <c r="I89" s="172">
        <f>E89*H89</f>
        <v>1.0639992</v>
      </c>
      <c r="J89" s="172">
        <v>0</v>
      </c>
      <c r="K89" s="172">
        <f>E89*J89</f>
        <v>0</v>
      </c>
      <c r="Q89" s="165"/>
      <c r="BB89" s="138">
        <v>2</v>
      </c>
      <c r="BC89" s="138">
        <f>IF(BB89=1,G89,0)</f>
        <v>0</v>
      </c>
      <c r="BD89" s="138">
        <f>IF(BB89=2,G89,0)</f>
        <v>0</v>
      </c>
      <c r="BE89" s="138">
        <f>IF(BB89=3,G89,0)</f>
        <v>0</v>
      </c>
      <c r="BF89" s="138">
        <f>IF(BB89=4,G89,0)</f>
        <v>0</v>
      </c>
      <c r="BG89" s="138">
        <f>IF(BB89=5,G89,0)</f>
        <v>0</v>
      </c>
    </row>
    <row r="90" spans="1:59" ht="12.75">
      <c r="A90" s="182"/>
      <c r="B90" s="183" t="s">
        <v>68</v>
      </c>
      <c r="C90" s="184" t="str">
        <f>CONCATENATE(B81," ",C81)</f>
        <v>713 Izolace tepelné</v>
      </c>
      <c r="D90" s="182"/>
      <c r="E90" s="185"/>
      <c r="F90" s="185"/>
      <c r="G90" s="186">
        <f>SUM(G81:G89)</f>
        <v>0</v>
      </c>
      <c r="H90" s="187"/>
      <c r="I90" s="188">
        <f>SUM(I81:I89)</f>
        <v>9.13376475</v>
      </c>
      <c r="J90" s="187"/>
      <c r="K90" s="188">
        <f>SUM(K81:K89)</f>
        <v>0</v>
      </c>
      <c r="Q90" s="165"/>
      <c r="BC90" s="189">
        <f>SUM(BC81:BC89)</f>
        <v>0</v>
      </c>
      <c r="BD90" s="189">
        <f>SUM(BD81:BD89)</f>
        <v>0</v>
      </c>
      <c r="BE90" s="189">
        <f>SUM(BE81:BE89)</f>
        <v>0</v>
      </c>
      <c r="BF90" s="189">
        <f>SUM(BF81:BF89)</f>
        <v>0</v>
      </c>
      <c r="BG90" s="189">
        <f>SUM(BG81:BG89)</f>
        <v>0</v>
      </c>
    </row>
    <row r="91" spans="1:17" ht="12.75">
      <c r="A91" s="158" t="s">
        <v>67</v>
      </c>
      <c r="B91" s="159" t="s">
        <v>164</v>
      </c>
      <c r="C91" s="160" t="s">
        <v>165</v>
      </c>
      <c r="D91" s="161"/>
      <c r="E91" s="162"/>
      <c r="F91" s="162"/>
      <c r="G91" s="163"/>
      <c r="H91" s="164"/>
      <c r="I91" s="164"/>
      <c r="J91" s="164"/>
      <c r="K91" s="164"/>
      <c r="Q91" s="165"/>
    </row>
    <row r="92" spans="1:59" ht="12.75">
      <c r="A92" s="166">
        <v>19</v>
      </c>
      <c r="B92" s="167" t="s">
        <v>166</v>
      </c>
      <c r="C92" s="168" t="s">
        <v>167</v>
      </c>
      <c r="D92" s="169" t="s">
        <v>168</v>
      </c>
      <c r="E92" s="170">
        <v>18</v>
      </c>
      <c r="F92" s="170">
        <v>0</v>
      </c>
      <c r="G92" s="171">
        <f>E92*F92</f>
        <v>0</v>
      </c>
      <c r="H92" s="172">
        <v>0.00281</v>
      </c>
      <c r="I92" s="172">
        <f>E92*H92</f>
        <v>0.05058</v>
      </c>
      <c r="J92" s="172">
        <v>0</v>
      </c>
      <c r="K92" s="172">
        <f>E92*J92</f>
        <v>0</v>
      </c>
      <c r="Q92" s="165"/>
      <c r="BB92" s="138">
        <v>2</v>
      </c>
      <c r="BC92" s="138">
        <f>IF(BB92=1,G92,0)</f>
        <v>0</v>
      </c>
      <c r="BD92" s="138">
        <f>IF(BB92=2,G92,0)</f>
        <v>0</v>
      </c>
      <c r="BE92" s="138">
        <f>IF(BB92=3,G92,0)</f>
        <v>0</v>
      </c>
      <c r="BF92" s="138">
        <f>IF(BB92=4,G92,0)</f>
        <v>0</v>
      </c>
      <c r="BG92" s="138">
        <f>IF(BB92=5,G92,0)</f>
        <v>0</v>
      </c>
    </row>
    <row r="93" spans="1:17" ht="12.75">
      <c r="A93" s="173"/>
      <c r="B93" s="174"/>
      <c r="C93" s="175" t="s">
        <v>131</v>
      </c>
      <c r="D93" s="176"/>
      <c r="E93" s="177">
        <v>0</v>
      </c>
      <c r="F93" s="178"/>
      <c r="G93" s="179"/>
      <c r="H93" s="180"/>
      <c r="I93" s="180"/>
      <c r="J93" s="180"/>
      <c r="K93" s="180"/>
      <c r="O93" s="181"/>
      <c r="Q93" s="165"/>
    </row>
    <row r="94" spans="1:17" ht="12.75">
      <c r="A94" s="173"/>
      <c r="B94" s="174"/>
      <c r="C94" s="175" t="s">
        <v>169</v>
      </c>
      <c r="D94" s="176"/>
      <c r="E94" s="177">
        <v>0</v>
      </c>
      <c r="F94" s="178"/>
      <c r="G94" s="179"/>
      <c r="H94" s="180"/>
      <c r="I94" s="180"/>
      <c r="J94" s="180"/>
      <c r="K94" s="180"/>
      <c r="O94" s="181"/>
      <c r="Q94" s="165"/>
    </row>
    <row r="95" spans="1:17" ht="12.75">
      <c r="A95" s="173"/>
      <c r="B95" s="174"/>
      <c r="C95" s="175" t="s">
        <v>170</v>
      </c>
      <c r="D95" s="176"/>
      <c r="E95" s="177">
        <v>15</v>
      </c>
      <c r="F95" s="178"/>
      <c r="G95" s="179"/>
      <c r="H95" s="180"/>
      <c r="I95" s="180"/>
      <c r="J95" s="180"/>
      <c r="K95" s="180"/>
      <c r="O95" s="181"/>
      <c r="Q95" s="165"/>
    </row>
    <row r="96" spans="1:17" ht="12.75">
      <c r="A96" s="173"/>
      <c r="B96" s="174"/>
      <c r="C96" s="175">
        <v>3</v>
      </c>
      <c r="D96" s="176"/>
      <c r="E96" s="177">
        <v>3</v>
      </c>
      <c r="F96" s="178"/>
      <c r="G96" s="179"/>
      <c r="H96" s="180"/>
      <c r="I96" s="180"/>
      <c r="J96" s="180"/>
      <c r="K96" s="180"/>
      <c r="O96" s="181"/>
      <c r="Q96" s="165"/>
    </row>
    <row r="97" spans="1:59" ht="12.75">
      <c r="A97" s="182"/>
      <c r="B97" s="183" t="s">
        <v>68</v>
      </c>
      <c r="C97" s="184" t="str">
        <f>CONCATENATE(B91," ",C91)</f>
        <v>721 Vnitřní kanalizace</v>
      </c>
      <c r="D97" s="182"/>
      <c r="E97" s="185"/>
      <c r="F97" s="185"/>
      <c r="G97" s="186">
        <f>SUM(G91:G96)</f>
        <v>0</v>
      </c>
      <c r="H97" s="187"/>
      <c r="I97" s="188">
        <f>SUM(I91:I96)</f>
        <v>0.05058</v>
      </c>
      <c r="J97" s="187"/>
      <c r="K97" s="188">
        <f>SUM(K91:K96)</f>
        <v>0</v>
      </c>
      <c r="Q97" s="165"/>
      <c r="BC97" s="189">
        <f>SUM(BC91:BC96)</f>
        <v>0</v>
      </c>
      <c r="BD97" s="189">
        <f>SUM(BD91:BD96)</f>
        <v>0</v>
      </c>
      <c r="BE97" s="189">
        <f>SUM(BE91:BE96)</f>
        <v>0</v>
      </c>
      <c r="BF97" s="189">
        <f>SUM(BF91:BF96)</f>
        <v>0</v>
      </c>
      <c r="BG97" s="189">
        <f>SUM(BG91:BG96)</f>
        <v>0</v>
      </c>
    </row>
    <row r="98" spans="1:17" ht="12.75">
      <c r="A98" s="158" t="s">
        <v>67</v>
      </c>
      <c r="B98" s="159" t="s">
        <v>171</v>
      </c>
      <c r="C98" s="160" t="s">
        <v>172</v>
      </c>
      <c r="D98" s="161"/>
      <c r="E98" s="162"/>
      <c r="F98" s="162"/>
      <c r="G98" s="163"/>
      <c r="H98" s="164"/>
      <c r="I98" s="164"/>
      <c r="J98" s="164"/>
      <c r="K98" s="164"/>
      <c r="Q98" s="165"/>
    </row>
    <row r="99" spans="1:59" ht="12.75">
      <c r="A99" s="166">
        <v>20</v>
      </c>
      <c r="B99" s="167" t="s">
        <v>173</v>
      </c>
      <c r="C99" s="168" t="s">
        <v>174</v>
      </c>
      <c r="D99" s="169" t="s">
        <v>168</v>
      </c>
      <c r="E99" s="170">
        <v>188.59</v>
      </c>
      <c r="F99" s="170">
        <v>0</v>
      </c>
      <c r="G99" s="171">
        <f>E99*F99</f>
        <v>0</v>
      </c>
      <c r="H99" s="172">
        <v>0</v>
      </c>
      <c r="I99" s="172">
        <f>E99*H99</f>
        <v>0</v>
      </c>
      <c r="J99" s="172">
        <v>-0.00135</v>
      </c>
      <c r="K99" s="172">
        <f>E99*J99</f>
        <v>-0.2545965</v>
      </c>
      <c r="Q99" s="165"/>
      <c r="BB99" s="138">
        <v>2</v>
      </c>
      <c r="BC99" s="138">
        <f>IF(BB99=1,G99,0)</f>
        <v>0</v>
      </c>
      <c r="BD99" s="138">
        <f>IF(BB99=2,G99,0)</f>
        <v>0</v>
      </c>
      <c r="BE99" s="138">
        <f>IF(BB99=3,G99,0)</f>
        <v>0</v>
      </c>
      <c r="BF99" s="138">
        <f>IF(BB99=4,G99,0)</f>
        <v>0</v>
      </c>
      <c r="BG99" s="138">
        <f>IF(BB99=5,G99,0)</f>
        <v>0</v>
      </c>
    </row>
    <row r="100" spans="1:17" ht="12.75">
      <c r="A100" s="173"/>
      <c r="B100" s="174"/>
      <c r="C100" s="175" t="s">
        <v>175</v>
      </c>
      <c r="D100" s="176"/>
      <c r="E100" s="177">
        <v>188.59</v>
      </c>
      <c r="F100" s="178"/>
      <c r="G100" s="179"/>
      <c r="H100" s="180"/>
      <c r="I100" s="180"/>
      <c r="J100" s="180"/>
      <c r="K100" s="180"/>
      <c r="O100" s="181"/>
      <c r="Q100" s="165"/>
    </row>
    <row r="101" spans="1:59" ht="12.75">
      <c r="A101" s="166">
        <v>21</v>
      </c>
      <c r="B101" s="167" t="s">
        <v>176</v>
      </c>
      <c r="C101" s="168" t="s">
        <v>177</v>
      </c>
      <c r="D101" s="169" t="s">
        <v>168</v>
      </c>
      <c r="E101" s="170">
        <v>198.71</v>
      </c>
      <c r="F101" s="170">
        <v>0</v>
      </c>
      <c r="G101" s="171">
        <f>E101*F101</f>
        <v>0</v>
      </c>
      <c r="H101" s="172">
        <v>0</v>
      </c>
      <c r="I101" s="172">
        <f>E101*H101</f>
        <v>0</v>
      </c>
      <c r="J101" s="172">
        <v>-0.00175</v>
      </c>
      <c r="K101" s="172">
        <f>E101*J101</f>
        <v>-0.3477425</v>
      </c>
      <c r="Q101" s="165"/>
      <c r="BB101" s="138">
        <v>2</v>
      </c>
      <c r="BC101" s="138">
        <f>IF(BB101=1,G101,0)</f>
        <v>0</v>
      </c>
      <c r="BD101" s="138">
        <f>IF(BB101=2,G101,0)</f>
        <v>0</v>
      </c>
      <c r="BE101" s="138">
        <f>IF(BB101=3,G101,0)</f>
        <v>0</v>
      </c>
      <c r="BF101" s="138">
        <f>IF(BB101=4,G101,0)</f>
        <v>0</v>
      </c>
      <c r="BG101" s="138">
        <f>IF(BB101=5,G101,0)</f>
        <v>0</v>
      </c>
    </row>
    <row r="102" spans="1:17" ht="12.75">
      <c r="A102" s="173"/>
      <c r="B102" s="174"/>
      <c r="C102" s="175" t="s">
        <v>178</v>
      </c>
      <c r="D102" s="176"/>
      <c r="E102" s="177">
        <v>198.71</v>
      </c>
      <c r="F102" s="178"/>
      <c r="G102" s="179"/>
      <c r="H102" s="180"/>
      <c r="I102" s="180"/>
      <c r="J102" s="180"/>
      <c r="K102" s="180"/>
      <c r="O102" s="181"/>
      <c r="Q102" s="165"/>
    </row>
    <row r="103" spans="1:59" ht="12.75">
      <c r="A103" s="166">
        <v>22</v>
      </c>
      <c r="B103" s="167" t="s">
        <v>179</v>
      </c>
      <c r="C103" s="168" t="s">
        <v>180</v>
      </c>
      <c r="D103" s="169" t="s">
        <v>168</v>
      </c>
      <c r="E103" s="170">
        <v>189.5</v>
      </c>
      <c r="F103" s="170">
        <v>0</v>
      </c>
      <c r="G103" s="171">
        <f>E103*F103</f>
        <v>0</v>
      </c>
      <c r="H103" s="172">
        <v>0</v>
      </c>
      <c r="I103" s="172">
        <f>E103*H103</f>
        <v>0</v>
      </c>
      <c r="J103" s="172">
        <v>-0.00252</v>
      </c>
      <c r="K103" s="172">
        <f>E103*J103</f>
        <v>-0.47754</v>
      </c>
      <c r="Q103" s="165"/>
      <c r="BB103" s="138">
        <v>2</v>
      </c>
      <c r="BC103" s="138">
        <f>IF(BB103=1,G103,0)</f>
        <v>0</v>
      </c>
      <c r="BD103" s="138">
        <f>IF(BB103=2,G103,0)</f>
        <v>0</v>
      </c>
      <c r="BE103" s="138">
        <f>IF(BB103=3,G103,0)</f>
        <v>0</v>
      </c>
      <c r="BF103" s="138">
        <f>IF(BB103=4,G103,0)</f>
        <v>0</v>
      </c>
      <c r="BG103" s="138">
        <f>IF(BB103=5,G103,0)</f>
        <v>0</v>
      </c>
    </row>
    <row r="104" spans="1:17" ht="12.75">
      <c r="A104" s="173"/>
      <c r="B104" s="174"/>
      <c r="C104" s="175" t="s">
        <v>181</v>
      </c>
      <c r="D104" s="176"/>
      <c r="E104" s="177">
        <v>189.5</v>
      </c>
      <c r="F104" s="178"/>
      <c r="G104" s="179"/>
      <c r="H104" s="180"/>
      <c r="I104" s="180"/>
      <c r="J104" s="180"/>
      <c r="K104" s="180"/>
      <c r="O104" s="181"/>
      <c r="Q104" s="165"/>
    </row>
    <row r="105" spans="1:59" ht="12.75">
      <c r="A105" s="166">
        <v>23</v>
      </c>
      <c r="B105" s="167" t="s">
        <v>182</v>
      </c>
      <c r="C105" s="168" t="s">
        <v>183</v>
      </c>
      <c r="D105" s="169" t="s">
        <v>168</v>
      </c>
      <c r="E105" s="170">
        <v>6.6</v>
      </c>
      <c r="F105" s="170">
        <v>0</v>
      </c>
      <c r="G105" s="171">
        <f>E105*F105</f>
        <v>0</v>
      </c>
      <c r="H105" s="172">
        <v>0</v>
      </c>
      <c r="I105" s="172">
        <f>E105*H105</f>
        <v>0</v>
      </c>
      <c r="J105" s="172">
        <v>-0.0023</v>
      </c>
      <c r="K105" s="172">
        <f>E105*J105</f>
        <v>-0.015179999999999999</v>
      </c>
      <c r="Q105" s="165"/>
      <c r="BB105" s="138">
        <v>2</v>
      </c>
      <c r="BC105" s="138">
        <f>IF(BB105=1,G105,0)</f>
        <v>0</v>
      </c>
      <c r="BD105" s="138">
        <f>IF(BB105=2,G105,0)</f>
        <v>0</v>
      </c>
      <c r="BE105" s="138">
        <f>IF(BB105=3,G105,0)</f>
        <v>0</v>
      </c>
      <c r="BF105" s="138">
        <f>IF(BB105=4,G105,0)</f>
        <v>0</v>
      </c>
      <c r="BG105" s="138">
        <f>IF(BB105=5,G105,0)</f>
        <v>0</v>
      </c>
    </row>
    <row r="106" spans="1:17" ht="12.75">
      <c r="A106" s="173"/>
      <c r="B106" s="174"/>
      <c r="C106" s="175" t="s">
        <v>184</v>
      </c>
      <c r="D106" s="176"/>
      <c r="E106" s="177">
        <v>6.6</v>
      </c>
      <c r="F106" s="178"/>
      <c r="G106" s="179"/>
      <c r="H106" s="180"/>
      <c r="I106" s="180"/>
      <c r="J106" s="180"/>
      <c r="K106" s="180"/>
      <c r="O106" s="181"/>
      <c r="Q106" s="165"/>
    </row>
    <row r="107" spans="1:59" ht="12.75">
      <c r="A107" s="166">
        <v>24</v>
      </c>
      <c r="B107" s="167" t="s">
        <v>185</v>
      </c>
      <c r="C107" s="168" t="s">
        <v>186</v>
      </c>
      <c r="D107" s="169" t="s">
        <v>168</v>
      </c>
      <c r="E107" s="170">
        <v>31</v>
      </c>
      <c r="F107" s="170">
        <v>0</v>
      </c>
      <c r="G107" s="171">
        <f>E107*F107</f>
        <v>0</v>
      </c>
      <c r="H107" s="172">
        <v>0</v>
      </c>
      <c r="I107" s="172">
        <f>E107*H107</f>
        <v>0</v>
      </c>
      <c r="J107" s="172">
        <v>-0.00226</v>
      </c>
      <c r="K107" s="172">
        <f>E107*J107</f>
        <v>-0.07006</v>
      </c>
      <c r="Q107" s="165"/>
      <c r="BB107" s="138">
        <v>2</v>
      </c>
      <c r="BC107" s="138">
        <f>IF(BB107=1,G107,0)</f>
        <v>0</v>
      </c>
      <c r="BD107" s="138">
        <f>IF(BB107=2,G107,0)</f>
        <v>0</v>
      </c>
      <c r="BE107" s="138">
        <f>IF(BB107=3,G107,0)</f>
        <v>0</v>
      </c>
      <c r="BF107" s="138">
        <f>IF(BB107=4,G107,0)</f>
        <v>0</v>
      </c>
      <c r="BG107" s="138">
        <f>IF(BB107=5,G107,0)</f>
        <v>0</v>
      </c>
    </row>
    <row r="108" spans="1:17" ht="12.75">
      <c r="A108" s="173"/>
      <c r="B108" s="174"/>
      <c r="C108" s="175">
        <v>31</v>
      </c>
      <c r="D108" s="176"/>
      <c r="E108" s="177">
        <v>31</v>
      </c>
      <c r="F108" s="178"/>
      <c r="G108" s="179"/>
      <c r="H108" s="180"/>
      <c r="I108" s="180"/>
      <c r="J108" s="180"/>
      <c r="K108" s="180"/>
      <c r="O108" s="181"/>
      <c r="Q108" s="165"/>
    </row>
    <row r="109" spans="1:59" ht="12.75">
      <c r="A109" s="166">
        <v>25</v>
      </c>
      <c r="B109" s="167" t="s">
        <v>187</v>
      </c>
      <c r="C109" s="168" t="s">
        <v>188</v>
      </c>
      <c r="D109" s="169" t="s">
        <v>168</v>
      </c>
      <c r="E109" s="170">
        <v>94</v>
      </c>
      <c r="F109" s="170">
        <v>0</v>
      </c>
      <c r="G109" s="171">
        <f>E109*F109</f>
        <v>0</v>
      </c>
      <c r="H109" s="172">
        <v>0</v>
      </c>
      <c r="I109" s="172">
        <f>E109*H109</f>
        <v>0</v>
      </c>
      <c r="J109" s="172">
        <v>-0.00356</v>
      </c>
      <c r="K109" s="172">
        <f>E109*J109</f>
        <v>-0.33464</v>
      </c>
      <c r="Q109" s="165"/>
      <c r="BB109" s="138">
        <v>2</v>
      </c>
      <c r="BC109" s="138">
        <f>IF(BB109=1,G109,0)</f>
        <v>0</v>
      </c>
      <c r="BD109" s="138">
        <f>IF(BB109=2,G109,0)</f>
        <v>0</v>
      </c>
      <c r="BE109" s="138">
        <f>IF(BB109=3,G109,0)</f>
        <v>0</v>
      </c>
      <c r="BF109" s="138">
        <f>IF(BB109=4,G109,0)</f>
        <v>0</v>
      </c>
      <c r="BG109" s="138">
        <f>IF(BB109=5,G109,0)</f>
        <v>0</v>
      </c>
    </row>
    <row r="110" spans="1:17" ht="12.75">
      <c r="A110" s="173"/>
      <c r="B110" s="174"/>
      <c r="C110" s="175" t="s">
        <v>189</v>
      </c>
      <c r="D110" s="176"/>
      <c r="E110" s="177">
        <v>94</v>
      </c>
      <c r="F110" s="178"/>
      <c r="G110" s="179"/>
      <c r="H110" s="180"/>
      <c r="I110" s="180"/>
      <c r="J110" s="180"/>
      <c r="K110" s="180"/>
      <c r="O110" s="181"/>
      <c r="Q110" s="165"/>
    </row>
    <row r="111" spans="1:59" ht="12.75">
      <c r="A111" s="166">
        <v>26</v>
      </c>
      <c r="B111" s="167" t="s">
        <v>190</v>
      </c>
      <c r="C111" s="168" t="s">
        <v>191</v>
      </c>
      <c r="D111" s="169" t="s">
        <v>168</v>
      </c>
      <c r="E111" s="170">
        <v>117.24</v>
      </c>
      <c r="F111" s="170">
        <v>0</v>
      </c>
      <c r="G111" s="171">
        <f>E111*F111</f>
        <v>0</v>
      </c>
      <c r="H111" s="172">
        <v>0.00416</v>
      </c>
      <c r="I111" s="172">
        <f>E111*H111</f>
        <v>0.48771839999999994</v>
      </c>
      <c r="J111" s="172">
        <v>0</v>
      </c>
      <c r="K111" s="172">
        <f>E111*J111</f>
        <v>0</v>
      </c>
      <c r="Q111" s="165"/>
      <c r="BB111" s="138">
        <v>2</v>
      </c>
      <c r="BC111" s="138">
        <f>IF(BB111=1,G111,0)</f>
        <v>0</v>
      </c>
      <c r="BD111" s="138">
        <f>IF(BB111=2,G111,0)</f>
        <v>0</v>
      </c>
      <c r="BE111" s="138">
        <f>IF(BB111=3,G111,0)</f>
        <v>0</v>
      </c>
      <c r="BF111" s="138">
        <f>IF(BB111=4,G111,0)</f>
        <v>0</v>
      </c>
      <c r="BG111" s="138">
        <f>IF(BB111=5,G111,0)</f>
        <v>0</v>
      </c>
    </row>
    <row r="112" spans="1:17" ht="12.75">
      <c r="A112" s="173"/>
      <c r="B112" s="174"/>
      <c r="C112" s="175" t="s">
        <v>192</v>
      </c>
      <c r="D112" s="176"/>
      <c r="E112" s="177">
        <v>0</v>
      </c>
      <c r="F112" s="178"/>
      <c r="G112" s="179"/>
      <c r="H112" s="180"/>
      <c r="I112" s="180"/>
      <c r="J112" s="180"/>
      <c r="K112" s="180"/>
      <c r="O112" s="181"/>
      <c r="Q112" s="165"/>
    </row>
    <row r="113" spans="1:17" ht="12.75">
      <c r="A113" s="173"/>
      <c r="B113" s="174"/>
      <c r="C113" s="175" t="s">
        <v>193</v>
      </c>
      <c r="D113" s="176"/>
      <c r="E113" s="177">
        <v>0</v>
      </c>
      <c r="F113" s="178"/>
      <c r="G113" s="179"/>
      <c r="H113" s="180"/>
      <c r="I113" s="180"/>
      <c r="J113" s="180"/>
      <c r="K113" s="180"/>
      <c r="O113" s="181"/>
      <c r="Q113" s="165"/>
    </row>
    <row r="114" spans="1:17" ht="12.75">
      <c r="A114" s="173"/>
      <c r="B114" s="174"/>
      <c r="C114" s="175" t="s">
        <v>194</v>
      </c>
      <c r="D114" s="176"/>
      <c r="E114" s="177">
        <v>8.68</v>
      </c>
      <c r="F114" s="178"/>
      <c r="G114" s="179"/>
      <c r="H114" s="180"/>
      <c r="I114" s="180"/>
      <c r="J114" s="180"/>
      <c r="K114" s="180"/>
      <c r="O114" s="181"/>
      <c r="Q114" s="165"/>
    </row>
    <row r="115" spans="1:17" ht="12.75">
      <c r="A115" s="173"/>
      <c r="B115" s="174"/>
      <c r="C115" s="175" t="s">
        <v>195</v>
      </c>
      <c r="D115" s="176"/>
      <c r="E115" s="177">
        <v>0</v>
      </c>
      <c r="F115" s="178"/>
      <c r="G115" s="179"/>
      <c r="H115" s="180"/>
      <c r="I115" s="180"/>
      <c r="J115" s="180"/>
      <c r="K115" s="180"/>
      <c r="O115" s="181"/>
      <c r="Q115" s="165"/>
    </row>
    <row r="116" spans="1:17" ht="12.75">
      <c r="A116" s="173"/>
      <c r="B116" s="174"/>
      <c r="C116" s="175" t="s">
        <v>196</v>
      </c>
      <c r="D116" s="176"/>
      <c r="E116" s="177">
        <v>17.36</v>
      </c>
      <c r="F116" s="178"/>
      <c r="G116" s="179"/>
      <c r="H116" s="180"/>
      <c r="I116" s="180"/>
      <c r="J116" s="180"/>
      <c r="K116" s="180"/>
      <c r="O116" s="181"/>
      <c r="Q116" s="165"/>
    </row>
    <row r="117" spans="1:17" ht="12.75">
      <c r="A117" s="173"/>
      <c r="B117" s="174"/>
      <c r="C117" s="175" t="s">
        <v>197</v>
      </c>
      <c r="D117" s="176"/>
      <c r="E117" s="177">
        <v>0</v>
      </c>
      <c r="F117" s="178"/>
      <c r="G117" s="179"/>
      <c r="H117" s="180"/>
      <c r="I117" s="180"/>
      <c r="J117" s="180"/>
      <c r="K117" s="180"/>
      <c r="O117" s="181"/>
      <c r="Q117" s="165"/>
    </row>
    <row r="118" spans="1:17" ht="12.75">
      <c r="A118" s="173"/>
      <c r="B118" s="174"/>
      <c r="C118" s="175" t="s">
        <v>198</v>
      </c>
      <c r="D118" s="176"/>
      <c r="E118" s="177">
        <v>11.6</v>
      </c>
      <c r="F118" s="178"/>
      <c r="G118" s="179"/>
      <c r="H118" s="180"/>
      <c r="I118" s="180"/>
      <c r="J118" s="180"/>
      <c r="K118" s="180"/>
      <c r="O118" s="181"/>
      <c r="Q118" s="165"/>
    </row>
    <row r="119" spans="1:17" ht="12.75">
      <c r="A119" s="173"/>
      <c r="B119" s="174"/>
      <c r="C119" s="175" t="s">
        <v>199</v>
      </c>
      <c r="D119" s="176"/>
      <c r="E119" s="177">
        <v>0</v>
      </c>
      <c r="F119" s="178"/>
      <c r="G119" s="179"/>
      <c r="H119" s="180"/>
      <c r="I119" s="180"/>
      <c r="J119" s="180"/>
      <c r="K119" s="180"/>
      <c r="O119" s="181"/>
      <c r="Q119" s="165"/>
    </row>
    <row r="120" spans="1:17" ht="12.75">
      <c r="A120" s="173"/>
      <c r="B120" s="174"/>
      <c r="C120" s="175" t="s">
        <v>200</v>
      </c>
      <c r="D120" s="176"/>
      <c r="E120" s="177">
        <v>21.6</v>
      </c>
      <c r="F120" s="178"/>
      <c r="G120" s="179"/>
      <c r="H120" s="180"/>
      <c r="I120" s="180"/>
      <c r="J120" s="180"/>
      <c r="K120" s="180"/>
      <c r="O120" s="181"/>
      <c r="Q120" s="165"/>
    </row>
    <row r="121" spans="1:17" ht="12.75">
      <c r="A121" s="173"/>
      <c r="B121" s="174"/>
      <c r="C121" s="175" t="s">
        <v>201</v>
      </c>
      <c r="D121" s="176"/>
      <c r="E121" s="177">
        <v>0</v>
      </c>
      <c r="F121" s="178"/>
      <c r="G121" s="179"/>
      <c r="H121" s="180"/>
      <c r="I121" s="180"/>
      <c r="J121" s="180"/>
      <c r="K121" s="180"/>
      <c r="O121" s="181"/>
      <c r="Q121" s="165"/>
    </row>
    <row r="122" spans="1:17" ht="12.75">
      <c r="A122" s="173"/>
      <c r="B122" s="174"/>
      <c r="C122" s="175" t="s">
        <v>202</v>
      </c>
      <c r="D122" s="176"/>
      <c r="E122" s="177">
        <v>32</v>
      </c>
      <c r="F122" s="178"/>
      <c r="G122" s="179"/>
      <c r="H122" s="180"/>
      <c r="I122" s="180"/>
      <c r="J122" s="180"/>
      <c r="K122" s="180"/>
      <c r="O122" s="181"/>
      <c r="Q122" s="165"/>
    </row>
    <row r="123" spans="1:17" ht="12.75">
      <c r="A123" s="173"/>
      <c r="B123" s="174"/>
      <c r="C123" s="175" t="s">
        <v>203</v>
      </c>
      <c r="D123" s="176"/>
      <c r="E123" s="177">
        <v>0</v>
      </c>
      <c r="F123" s="178"/>
      <c r="G123" s="179"/>
      <c r="H123" s="180"/>
      <c r="I123" s="180"/>
      <c r="J123" s="180"/>
      <c r="K123" s="180"/>
      <c r="O123" s="181"/>
      <c r="Q123" s="165"/>
    </row>
    <row r="124" spans="1:17" ht="12.75">
      <c r="A124" s="173"/>
      <c r="B124" s="174"/>
      <c r="C124" s="175" t="s">
        <v>201</v>
      </c>
      <c r="D124" s="176"/>
      <c r="E124" s="177">
        <v>0</v>
      </c>
      <c r="F124" s="178"/>
      <c r="G124" s="179"/>
      <c r="H124" s="180"/>
      <c r="I124" s="180"/>
      <c r="J124" s="180"/>
      <c r="K124" s="180"/>
      <c r="O124" s="181"/>
      <c r="Q124" s="165"/>
    </row>
    <row r="125" spans="1:17" ht="12.75">
      <c r="A125" s="173"/>
      <c r="B125" s="174"/>
      <c r="C125" s="175" t="s">
        <v>204</v>
      </c>
      <c r="D125" s="176"/>
      <c r="E125" s="177">
        <v>16</v>
      </c>
      <c r="F125" s="178"/>
      <c r="G125" s="179"/>
      <c r="H125" s="180"/>
      <c r="I125" s="180"/>
      <c r="J125" s="180"/>
      <c r="K125" s="180"/>
      <c r="O125" s="181"/>
      <c r="Q125" s="165"/>
    </row>
    <row r="126" spans="1:17" ht="12.75">
      <c r="A126" s="173"/>
      <c r="B126" s="174"/>
      <c r="C126" s="175" t="s">
        <v>205</v>
      </c>
      <c r="D126" s="176"/>
      <c r="E126" s="177">
        <v>0</v>
      </c>
      <c r="F126" s="178"/>
      <c r="G126" s="179"/>
      <c r="H126" s="180"/>
      <c r="I126" s="180"/>
      <c r="J126" s="180"/>
      <c r="K126" s="180"/>
      <c r="O126" s="181"/>
      <c r="Q126" s="165"/>
    </row>
    <row r="127" spans="1:17" ht="12.75">
      <c r="A127" s="173"/>
      <c r="B127" s="174"/>
      <c r="C127" s="175" t="s">
        <v>206</v>
      </c>
      <c r="D127" s="176"/>
      <c r="E127" s="177">
        <v>0</v>
      </c>
      <c r="F127" s="178"/>
      <c r="G127" s="179"/>
      <c r="H127" s="180"/>
      <c r="I127" s="180"/>
      <c r="J127" s="180"/>
      <c r="K127" s="180"/>
      <c r="O127" s="181"/>
      <c r="Q127" s="165"/>
    </row>
    <row r="128" spans="1:17" ht="12.75">
      <c r="A128" s="173"/>
      <c r="B128" s="174"/>
      <c r="C128" s="175" t="s">
        <v>207</v>
      </c>
      <c r="D128" s="176"/>
      <c r="E128" s="177">
        <v>10</v>
      </c>
      <c r="F128" s="178"/>
      <c r="G128" s="179"/>
      <c r="H128" s="180"/>
      <c r="I128" s="180"/>
      <c r="J128" s="180"/>
      <c r="K128" s="180"/>
      <c r="O128" s="181"/>
      <c r="Q128" s="165"/>
    </row>
    <row r="129" spans="1:59" ht="12.75">
      <c r="A129" s="166">
        <v>27</v>
      </c>
      <c r="B129" s="167" t="s">
        <v>208</v>
      </c>
      <c r="C129" s="168" t="s">
        <v>209</v>
      </c>
      <c r="D129" s="169" t="s">
        <v>168</v>
      </c>
      <c r="E129" s="170">
        <v>198.71</v>
      </c>
      <c r="F129" s="170">
        <v>0</v>
      </c>
      <c r="G129" s="171">
        <f>E129*F129</f>
        <v>0</v>
      </c>
      <c r="H129" s="172">
        <v>0.00364</v>
      </c>
      <c r="I129" s="172">
        <f>E129*H129</f>
        <v>0.7233044000000001</v>
      </c>
      <c r="J129" s="172">
        <v>0</v>
      </c>
      <c r="K129" s="172">
        <f>E129*J129</f>
        <v>0</v>
      </c>
      <c r="Q129" s="165"/>
      <c r="BB129" s="138">
        <v>2</v>
      </c>
      <c r="BC129" s="138">
        <f>IF(BB129=1,G129,0)</f>
        <v>0</v>
      </c>
      <c r="BD129" s="138">
        <f>IF(BB129=2,G129,0)</f>
        <v>0</v>
      </c>
      <c r="BE129" s="138">
        <f>IF(BB129=3,G129,0)</f>
        <v>0</v>
      </c>
      <c r="BF129" s="138">
        <f>IF(BB129=4,G129,0)</f>
        <v>0</v>
      </c>
      <c r="BG129" s="138">
        <f>IF(BB129=5,G129,0)</f>
        <v>0</v>
      </c>
    </row>
    <row r="130" spans="1:17" ht="12.75">
      <c r="A130" s="173"/>
      <c r="B130" s="174"/>
      <c r="C130" s="175" t="s">
        <v>210</v>
      </c>
      <c r="D130" s="176"/>
      <c r="E130" s="177">
        <v>0</v>
      </c>
      <c r="F130" s="178"/>
      <c r="G130" s="179"/>
      <c r="H130" s="180"/>
      <c r="I130" s="180"/>
      <c r="J130" s="180"/>
      <c r="K130" s="180"/>
      <c r="O130" s="181"/>
      <c r="Q130" s="165"/>
    </row>
    <row r="131" spans="1:17" ht="12.75">
      <c r="A131" s="173"/>
      <c r="B131" s="174"/>
      <c r="C131" s="175" t="s">
        <v>211</v>
      </c>
      <c r="D131" s="176"/>
      <c r="E131" s="177">
        <v>16.43</v>
      </c>
      <c r="F131" s="178"/>
      <c r="G131" s="179"/>
      <c r="H131" s="180"/>
      <c r="I131" s="180"/>
      <c r="J131" s="180"/>
      <c r="K131" s="180"/>
      <c r="O131" s="181"/>
      <c r="Q131" s="165"/>
    </row>
    <row r="132" spans="1:17" ht="12.75">
      <c r="A132" s="173"/>
      <c r="B132" s="174"/>
      <c r="C132" s="175" t="s">
        <v>212</v>
      </c>
      <c r="D132" s="176"/>
      <c r="E132" s="177">
        <v>16.13</v>
      </c>
      <c r="F132" s="178"/>
      <c r="G132" s="179"/>
      <c r="H132" s="180"/>
      <c r="I132" s="180"/>
      <c r="J132" s="180"/>
      <c r="K132" s="180"/>
      <c r="O132" s="181"/>
      <c r="Q132" s="165"/>
    </row>
    <row r="133" spans="1:17" ht="12.75">
      <c r="A133" s="173"/>
      <c r="B133" s="174"/>
      <c r="C133" s="175" t="s">
        <v>203</v>
      </c>
      <c r="D133" s="176"/>
      <c r="E133" s="177">
        <v>0</v>
      </c>
      <c r="F133" s="178"/>
      <c r="G133" s="179"/>
      <c r="H133" s="180"/>
      <c r="I133" s="180"/>
      <c r="J133" s="180"/>
      <c r="K133" s="180"/>
      <c r="O133" s="181"/>
      <c r="Q133" s="165"/>
    </row>
    <row r="134" spans="1:17" ht="12.75">
      <c r="A134" s="173"/>
      <c r="B134" s="174"/>
      <c r="C134" s="175" t="s">
        <v>213</v>
      </c>
      <c r="D134" s="176"/>
      <c r="E134" s="177">
        <v>16.15</v>
      </c>
      <c r="F134" s="178"/>
      <c r="G134" s="179"/>
      <c r="H134" s="180"/>
      <c r="I134" s="180"/>
      <c r="J134" s="180"/>
      <c r="K134" s="180"/>
      <c r="O134" s="181"/>
      <c r="Q134" s="165"/>
    </row>
    <row r="135" spans="1:17" ht="12.75">
      <c r="A135" s="173"/>
      <c r="B135" s="174"/>
      <c r="C135" s="175" t="s">
        <v>214</v>
      </c>
      <c r="D135" s="176"/>
      <c r="E135" s="177">
        <v>0</v>
      </c>
      <c r="F135" s="178"/>
      <c r="G135" s="179"/>
      <c r="H135" s="180"/>
      <c r="I135" s="180"/>
      <c r="J135" s="180"/>
      <c r="K135" s="180"/>
      <c r="O135" s="181"/>
      <c r="Q135" s="165"/>
    </row>
    <row r="136" spans="1:17" ht="12.75">
      <c r="A136" s="173"/>
      <c r="B136" s="174"/>
      <c r="C136" s="175" t="s">
        <v>215</v>
      </c>
      <c r="D136" s="176"/>
      <c r="E136" s="177">
        <v>96</v>
      </c>
      <c r="F136" s="178"/>
      <c r="G136" s="179"/>
      <c r="H136" s="180"/>
      <c r="I136" s="180"/>
      <c r="J136" s="180"/>
      <c r="K136" s="180"/>
      <c r="O136" s="181"/>
      <c r="Q136" s="165"/>
    </row>
    <row r="137" spans="1:17" ht="12.75">
      <c r="A137" s="173"/>
      <c r="B137" s="174"/>
      <c r="C137" s="175" t="s">
        <v>216</v>
      </c>
      <c r="D137" s="176"/>
      <c r="E137" s="177">
        <v>25.6</v>
      </c>
      <c r="F137" s="178"/>
      <c r="G137" s="179"/>
      <c r="H137" s="180"/>
      <c r="I137" s="180"/>
      <c r="J137" s="180"/>
      <c r="K137" s="180"/>
      <c r="O137" s="181"/>
      <c r="Q137" s="165"/>
    </row>
    <row r="138" spans="1:17" ht="12.75">
      <c r="A138" s="173"/>
      <c r="B138" s="174"/>
      <c r="C138" s="175" t="s">
        <v>92</v>
      </c>
      <c r="D138" s="176"/>
      <c r="E138" s="177">
        <v>0</v>
      </c>
      <c r="F138" s="178"/>
      <c r="G138" s="179"/>
      <c r="H138" s="180"/>
      <c r="I138" s="180"/>
      <c r="J138" s="180"/>
      <c r="K138" s="180"/>
      <c r="O138" s="181"/>
      <c r="Q138" s="165"/>
    </row>
    <row r="139" spans="1:17" ht="12.75">
      <c r="A139" s="173"/>
      <c r="B139" s="174"/>
      <c r="C139" s="175" t="s">
        <v>217</v>
      </c>
      <c r="D139" s="176"/>
      <c r="E139" s="177">
        <v>0</v>
      </c>
      <c r="F139" s="178"/>
      <c r="G139" s="179"/>
      <c r="H139" s="180"/>
      <c r="I139" s="180"/>
      <c r="J139" s="180"/>
      <c r="K139" s="180"/>
      <c r="O139" s="181"/>
      <c r="Q139" s="165"/>
    </row>
    <row r="140" spans="1:17" ht="12.75">
      <c r="A140" s="173"/>
      <c r="B140" s="174"/>
      <c r="C140" s="175" t="s">
        <v>218</v>
      </c>
      <c r="D140" s="176"/>
      <c r="E140" s="177">
        <v>28.4</v>
      </c>
      <c r="F140" s="178"/>
      <c r="G140" s="179"/>
      <c r="H140" s="180"/>
      <c r="I140" s="180"/>
      <c r="J140" s="180"/>
      <c r="K140" s="180"/>
      <c r="O140" s="181"/>
      <c r="Q140" s="165"/>
    </row>
    <row r="141" spans="1:59" ht="12.75">
      <c r="A141" s="166">
        <v>28</v>
      </c>
      <c r="B141" s="167" t="s">
        <v>219</v>
      </c>
      <c r="C141" s="168" t="s">
        <v>220</v>
      </c>
      <c r="D141" s="169" t="s">
        <v>168</v>
      </c>
      <c r="E141" s="170">
        <v>84.78</v>
      </c>
      <c r="F141" s="170">
        <v>0</v>
      </c>
      <c r="G141" s="171">
        <f>E141*F141</f>
        <v>0</v>
      </c>
      <c r="H141" s="172">
        <v>0.00513</v>
      </c>
      <c r="I141" s="172">
        <f>E141*H141</f>
        <v>0.4349214</v>
      </c>
      <c r="J141" s="172">
        <v>0</v>
      </c>
      <c r="K141" s="172">
        <f>E141*J141</f>
        <v>0</v>
      </c>
      <c r="Q141" s="165"/>
      <c r="BB141" s="138">
        <v>2</v>
      </c>
      <c r="BC141" s="138">
        <f>IF(BB141=1,G141,0)</f>
        <v>0</v>
      </c>
      <c r="BD141" s="138">
        <f>IF(BB141=2,G141,0)</f>
        <v>0</v>
      </c>
      <c r="BE141" s="138">
        <f>IF(BB141=3,G141,0)</f>
        <v>0</v>
      </c>
      <c r="BF141" s="138">
        <f>IF(BB141=4,G141,0)</f>
        <v>0</v>
      </c>
      <c r="BG141" s="138">
        <f>IF(BB141=5,G141,0)</f>
        <v>0</v>
      </c>
    </row>
    <row r="142" spans="1:17" ht="12.75">
      <c r="A142" s="173"/>
      <c r="B142" s="174"/>
      <c r="C142" s="175" t="s">
        <v>221</v>
      </c>
      <c r="D142" s="176"/>
      <c r="E142" s="177">
        <v>0</v>
      </c>
      <c r="F142" s="178"/>
      <c r="G142" s="179"/>
      <c r="H142" s="180"/>
      <c r="I142" s="180"/>
      <c r="J142" s="180"/>
      <c r="K142" s="180"/>
      <c r="O142" s="181"/>
      <c r="Q142" s="165"/>
    </row>
    <row r="143" spans="1:17" ht="12.75">
      <c r="A143" s="173"/>
      <c r="B143" s="174"/>
      <c r="C143" s="175" t="s">
        <v>192</v>
      </c>
      <c r="D143" s="176"/>
      <c r="E143" s="177">
        <v>0</v>
      </c>
      <c r="F143" s="178"/>
      <c r="G143" s="179"/>
      <c r="H143" s="180"/>
      <c r="I143" s="180"/>
      <c r="J143" s="180"/>
      <c r="K143" s="180"/>
      <c r="O143" s="181"/>
      <c r="Q143" s="165"/>
    </row>
    <row r="144" spans="1:17" ht="12.75">
      <c r="A144" s="173"/>
      <c r="B144" s="174"/>
      <c r="C144" s="175" t="s">
        <v>222</v>
      </c>
      <c r="D144" s="176"/>
      <c r="E144" s="177">
        <v>52.63</v>
      </c>
      <c r="F144" s="178"/>
      <c r="G144" s="179"/>
      <c r="H144" s="180"/>
      <c r="I144" s="180"/>
      <c r="J144" s="180"/>
      <c r="K144" s="180"/>
      <c r="O144" s="181"/>
      <c r="Q144" s="165"/>
    </row>
    <row r="145" spans="1:17" ht="12.75">
      <c r="A145" s="173"/>
      <c r="B145" s="174"/>
      <c r="C145" s="175" t="s">
        <v>223</v>
      </c>
      <c r="D145" s="176"/>
      <c r="E145" s="177">
        <v>8.7</v>
      </c>
      <c r="F145" s="178"/>
      <c r="G145" s="179"/>
      <c r="H145" s="180"/>
      <c r="I145" s="180"/>
      <c r="J145" s="180"/>
      <c r="K145" s="180"/>
      <c r="O145" s="181"/>
      <c r="Q145" s="165"/>
    </row>
    <row r="146" spans="1:17" ht="12.75">
      <c r="A146" s="173"/>
      <c r="B146" s="174"/>
      <c r="C146" s="175" t="s">
        <v>203</v>
      </c>
      <c r="D146" s="176"/>
      <c r="E146" s="177">
        <v>0</v>
      </c>
      <c r="F146" s="178"/>
      <c r="G146" s="179"/>
      <c r="H146" s="180"/>
      <c r="I146" s="180"/>
      <c r="J146" s="180"/>
      <c r="K146" s="180"/>
      <c r="O146" s="181"/>
      <c r="Q146" s="165"/>
    </row>
    <row r="147" spans="1:17" ht="12.75">
      <c r="A147" s="173"/>
      <c r="B147" s="174"/>
      <c r="C147" s="175" t="s">
        <v>224</v>
      </c>
      <c r="D147" s="176"/>
      <c r="E147" s="177">
        <v>23.45</v>
      </c>
      <c r="F147" s="178"/>
      <c r="G147" s="179"/>
      <c r="H147" s="180"/>
      <c r="I147" s="180"/>
      <c r="J147" s="180"/>
      <c r="K147" s="180"/>
      <c r="O147" s="181"/>
      <c r="Q147" s="165"/>
    </row>
    <row r="148" spans="1:59" ht="12.75">
      <c r="A148" s="166">
        <v>29</v>
      </c>
      <c r="B148" s="167" t="s">
        <v>219</v>
      </c>
      <c r="C148" s="168" t="s">
        <v>225</v>
      </c>
      <c r="D148" s="169" t="s">
        <v>168</v>
      </c>
      <c r="E148" s="170">
        <v>6.6</v>
      </c>
      <c r="F148" s="170">
        <v>0</v>
      </c>
      <c r="G148" s="171">
        <f>E148*F148</f>
        <v>0</v>
      </c>
      <c r="H148" s="172">
        <v>0.00513</v>
      </c>
      <c r="I148" s="172">
        <f>E148*H148</f>
        <v>0.033858</v>
      </c>
      <c r="J148" s="172">
        <v>0</v>
      </c>
      <c r="K148" s="172">
        <f>E148*J148</f>
        <v>0</v>
      </c>
      <c r="Q148" s="165"/>
      <c r="BB148" s="138">
        <v>2</v>
      </c>
      <c r="BC148" s="138">
        <f>IF(BB148=1,G148,0)</f>
        <v>0</v>
      </c>
      <c r="BD148" s="138">
        <f>IF(BB148=2,G148,0)</f>
        <v>0</v>
      </c>
      <c r="BE148" s="138">
        <f>IF(BB148=3,G148,0)</f>
        <v>0</v>
      </c>
      <c r="BF148" s="138">
        <f>IF(BB148=4,G148,0)</f>
        <v>0</v>
      </c>
      <c r="BG148" s="138">
        <f>IF(BB148=5,G148,0)</f>
        <v>0</v>
      </c>
    </row>
    <row r="149" spans="1:17" ht="12.75">
      <c r="A149" s="173"/>
      <c r="B149" s="174"/>
      <c r="C149" s="175" t="s">
        <v>192</v>
      </c>
      <c r="D149" s="176"/>
      <c r="E149" s="177">
        <v>0</v>
      </c>
      <c r="F149" s="178"/>
      <c r="G149" s="179"/>
      <c r="H149" s="180"/>
      <c r="I149" s="180"/>
      <c r="J149" s="180"/>
      <c r="K149" s="180"/>
      <c r="O149" s="181"/>
      <c r="Q149" s="165"/>
    </row>
    <row r="150" spans="1:17" ht="12.75">
      <c r="A150" s="173"/>
      <c r="B150" s="174"/>
      <c r="C150" s="175" t="s">
        <v>226</v>
      </c>
      <c r="D150" s="176"/>
      <c r="E150" s="177">
        <v>0</v>
      </c>
      <c r="F150" s="178"/>
      <c r="G150" s="179"/>
      <c r="H150" s="180"/>
      <c r="I150" s="180"/>
      <c r="J150" s="180"/>
      <c r="K150" s="180"/>
      <c r="O150" s="181"/>
      <c r="Q150" s="165"/>
    </row>
    <row r="151" spans="1:17" ht="12.75">
      <c r="A151" s="173"/>
      <c r="B151" s="174"/>
      <c r="C151" s="175" t="s">
        <v>227</v>
      </c>
      <c r="D151" s="176"/>
      <c r="E151" s="177">
        <v>6.6</v>
      </c>
      <c r="F151" s="178"/>
      <c r="G151" s="179"/>
      <c r="H151" s="180"/>
      <c r="I151" s="180"/>
      <c r="J151" s="180"/>
      <c r="K151" s="180"/>
      <c r="O151" s="181"/>
      <c r="Q151" s="165"/>
    </row>
    <row r="152" spans="1:59" ht="12.75">
      <c r="A152" s="166">
        <v>30</v>
      </c>
      <c r="B152" s="167" t="s">
        <v>228</v>
      </c>
      <c r="C152" s="168" t="s">
        <v>229</v>
      </c>
      <c r="D152" s="169" t="s">
        <v>168</v>
      </c>
      <c r="E152" s="170">
        <v>63</v>
      </c>
      <c r="F152" s="170">
        <v>0</v>
      </c>
      <c r="G152" s="171">
        <f>E152*F152</f>
        <v>0</v>
      </c>
      <c r="H152" s="172">
        <v>0.0042</v>
      </c>
      <c r="I152" s="172">
        <f>E152*H152</f>
        <v>0.2646</v>
      </c>
      <c r="J152" s="172">
        <v>0</v>
      </c>
      <c r="K152" s="172">
        <f>E152*J152</f>
        <v>0</v>
      </c>
      <c r="Q152" s="165"/>
      <c r="BB152" s="138">
        <v>2</v>
      </c>
      <c r="BC152" s="138">
        <f>IF(BB152=1,G152,0)</f>
        <v>0</v>
      </c>
      <c r="BD152" s="138">
        <f>IF(BB152=2,G152,0)</f>
        <v>0</v>
      </c>
      <c r="BE152" s="138">
        <f>IF(BB152=3,G152,0)</f>
        <v>0</v>
      </c>
      <c r="BF152" s="138">
        <f>IF(BB152=4,G152,0)</f>
        <v>0</v>
      </c>
      <c r="BG152" s="138">
        <f>IF(BB152=5,G152,0)</f>
        <v>0</v>
      </c>
    </row>
    <row r="153" spans="1:17" ht="12.75">
      <c r="A153" s="173"/>
      <c r="B153" s="174"/>
      <c r="C153" s="175" t="s">
        <v>230</v>
      </c>
      <c r="D153" s="176"/>
      <c r="E153" s="177">
        <v>63</v>
      </c>
      <c r="F153" s="178"/>
      <c r="G153" s="179"/>
      <c r="H153" s="180"/>
      <c r="I153" s="180"/>
      <c r="J153" s="180"/>
      <c r="K153" s="180"/>
      <c r="O153" s="181"/>
      <c r="Q153" s="165"/>
    </row>
    <row r="154" spans="1:59" ht="12.75">
      <c r="A154" s="166">
        <v>31</v>
      </c>
      <c r="B154" s="167" t="s">
        <v>231</v>
      </c>
      <c r="C154" s="168" t="s">
        <v>232</v>
      </c>
      <c r="D154" s="169" t="s">
        <v>168</v>
      </c>
      <c r="E154" s="170">
        <v>71.35</v>
      </c>
      <c r="F154" s="170">
        <v>0</v>
      </c>
      <c r="G154" s="171">
        <f>E154*F154</f>
        <v>0</v>
      </c>
      <c r="H154" s="172">
        <v>0.00158</v>
      </c>
      <c r="I154" s="172">
        <f>E154*H154</f>
        <v>0.11273299999999999</v>
      </c>
      <c r="J154" s="172">
        <v>0</v>
      </c>
      <c r="K154" s="172">
        <f>E154*J154</f>
        <v>0</v>
      </c>
      <c r="Q154" s="165"/>
      <c r="BB154" s="138">
        <v>2</v>
      </c>
      <c r="BC154" s="138">
        <f>IF(BB154=1,G154,0)</f>
        <v>0</v>
      </c>
      <c r="BD154" s="138">
        <f>IF(BB154=2,G154,0)</f>
        <v>0</v>
      </c>
      <c r="BE154" s="138">
        <f>IF(BB154=3,G154,0)</f>
        <v>0</v>
      </c>
      <c r="BF154" s="138">
        <f>IF(BB154=4,G154,0)</f>
        <v>0</v>
      </c>
      <c r="BG154" s="138">
        <f>IF(BB154=5,G154,0)</f>
        <v>0</v>
      </c>
    </row>
    <row r="155" spans="1:17" ht="12.75">
      <c r="A155" s="173"/>
      <c r="B155" s="174"/>
      <c r="C155" s="175" t="s">
        <v>87</v>
      </c>
      <c r="D155" s="176"/>
      <c r="E155" s="177">
        <v>0</v>
      </c>
      <c r="F155" s="178"/>
      <c r="G155" s="179"/>
      <c r="H155" s="180"/>
      <c r="I155" s="180"/>
      <c r="J155" s="180"/>
      <c r="K155" s="180"/>
      <c r="O155" s="181"/>
      <c r="Q155" s="165"/>
    </row>
    <row r="156" spans="1:17" ht="12.75">
      <c r="A156" s="173"/>
      <c r="B156" s="174"/>
      <c r="C156" s="175" t="s">
        <v>233</v>
      </c>
      <c r="D156" s="176"/>
      <c r="E156" s="177">
        <v>0</v>
      </c>
      <c r="F156" s="178"/>
      <c r="G156" s="179"/>
      <c r="H156" s="180"/>
      <c r="I156" s="180"/>
      <c r="J156" s="180"/>
      <c r="K156" s="180"/>
      <c r="O156" s="181"/>
      <c r="Q156" s="165"/>
    </row>
    <row r="157" spans="1:17" ht="12.75">
      <c r="A157" s="173"/>
      <c r="B157" s="174"/>
      <c r="C157" s="175" t="s">
        <v>234</v>
      </c>
      <c r="D157" s="176"/>
      <c r="E157" s="177">
        <v>27.5</v>
      </c>
      <c r="F157" s="178"/>
      <c r="G157" s="179"/>
      <c r="H157" s="180"/>
      <c r="I157" s="180"/>
      <c r="J157" s="180"/>
      <c r="K157" s="180"/>
      <c r="O157" s="181"/>
      <c r="Q157" s="165"/>
    </row>
    <row r="158" spans="1:17" ht="12.75">
      <c r="A158" s="173"/>
      <c r="B158" s="174"/>
      <c r="C158" s="175" t="s">
        <v>235</v>
      </c>
      <c r="D158" s="176"/>
      <c r="E158" s="177">
        <v>0</v>
      </c>
      <c r="F158" s="178"/>
      <c r="G158" s="179"/>
      <c r="H158" s="180"/>
      <c r="I158" s="180"/>
      <c r="J158" s="180"/>
      <c r="K158" s="180"/>
      <c r="O158" s="181"/>
      <c r="Q158" s="165"/>
    </row>
    <row r="159" spans="1:17" ht="12.75">
      <c r="A159" s="173"/>
      <c r="B159" s="174"/>
      <c r="C159" s="175" t="s">
        <v>236</v>
      </c>
      <c r="D159" s="176"/>
      <c r="E159" s="177">
        <v>36</v>
      </c>
      <c r="F159" s="178"/>
      <c r="G159" s="179"/>
      <c r="H159" s="180"/>
      <c r="I159" s="180"/>
      <c r="J159" s="180"/>
      <c r="K159" s="180"/>
      <c r="O159" s="181"/>
      <c r="Q159" s="165"/>
    </row>
    <row r="160" spans="1:17" ht="12.75">
      <c r="A160" s="173"/>
      <c r="B160" s="174"/>
      <c r="C160" s="175" t="s">
        <v>237</v>
      </c>
      <c r="D160" s="176"/>
      <c r="E160" s="177">
        <v>0</v>
      </c>
      <c r="F160" s="178"/>
      <c r="G160" s="179"/>
      <c r="H160" s="180"/>
      <c r="I160" s="180"/>
      <c r="J160" s="180"/>
      <c r="K160" s="180"/>
      <c r="O160" s="181"/>
      <c r="Q160" s="165"/>
    </row>
    <row r="161" spans="1:17" ht="12.75">
      <c r="A161" s="173"/>
      <c r="B161" s="174"/>
      <c r="C161" s="175" t="s">
        <v>238</v>
      </c>
      <c r="D161" s="176"/>
      <c r="E161" s="177">
        <v>1.6</v>
      </c>
      <c r="F161" s="178"/>
      <c r="G161" s="179"/>
      <c r="H161" s="180"/>
      <c r="I161" s="180"/>
      <c r="J161" s="180"/>
      <c r="K161" s="180"/>
      <c r="O161" s="181"/>
      <c r="Q161" s="165"/>
    </row>
    <row r="162" spans="1:17" ht="12.75">
      <c r="A162" s="173"/>
      <c r="B162" s="174"/>
      <c r="C162" s="175" t="s">
        <v>92</v>
      </c>
      <c r="D162" s="176"/>
      <c r="E162" s="177">
        <v>0</v>
      </c>
      <c r="F162" s="178"/>
      <c r="G162" s="179"/>
      <c r="H162" s="180"/>
      <c r="I162" s="180"/>
      <c r="J162" s="180"/>
      <c r="K162" s="180"/>
      <c r="O162" s="181"/>
      <c r="Q162" s="165"/>
    </row>
    <row r="163" spans="1:17" ht="12.75">
      <c r="A163" s="173"/>
      <c r="B163" s="174"/>
      <c r="C163" s="175" t="s">
        <v>239</v>
      </c>
      <c r="D163" s="176"/>
      <c r="E163" s="177">
        <v>6.25</v>
      </c>
      <c r="F163" s="178"/>
      <c r="G163" s="179"/>
      <c r="H163" s="180"/>
      <c r="I163" s="180"/>
      <c r="J163" s="180"/>
      <c r="K163" s="180"/>
      <c r="O163" s="181"/>
      <c r="Q163" s="165"/>
    </row>
    <row r="164" spans="1:59" ht="12.75">
      <c r="A164" s="166">
        <v>32</v>
      </c>
      <c r="B164" s="167" t="s">
        <v>240</v>
      </c>
      <c r="C164" s="168" t="s">
        <v>241</v>
      </c>
      <c r="D164" s="169" t="s">
        <v>168</v>
      </c>
      <c r="E164" s="170">
        <v>104.7</v>
      </c>
      <c r="F164" s="170">
        <v>0</v>
      </c>
      <c r="G164" s="171">
        <f>E164*F164</f>
        <v>0</v>
      </c>
      <c r="H164" s="172">
        <v>0.00158</v>
      </c>
      <c r="I164" s="172">
        <f>E164*H164</f>
        <v>0.16542600000000002</v>
      </c>
      <c r="J164" s="172">
        <v>0</v>
      </c>
      <c r="K164" s="172">
        <f>E164*J164</f>
        <v>0</v>
      </c>
      <c r="Q164" s="165"/>
      <c r="BB164" s="138">
        <v>2</v>
      </c>
      <c r="BC164" s="138">
        <f>IF(BB164=1,G164,0)</f>
        <v>0</v>
      </c>
      <c r="BD164" s="138">
        <f>IF(BB164=2,G164,0)</f>
        <v>0</v>
      </c>
      <c r="BE164" s="138">
        <f>IF(BB164=3,G164,0)</f>
        <v>0</v>
      </c>
      <c r="BF164" s="138">
        <f>IF(BB164=4,G164,0)</f>
        <v>0</v>
      </c>
      <c r="BG164" s="138">
        <f>IF(BB164=5,G164,0)</f>
        <v>0</v>
      </c>
    </row>
    <row r="165" spans="1:17" ht="12.75">
      <c r="A165" s="173"/>
      <c r="B165" s="174"/>
      <c r="C165" s="175" t="s">
        <v>87</v>
      </c>
      <c r="D165" s="176"/>
      <c r="E165" s="177">
        <v>0</v>
      </c>
      <c r="F165" s="178"/>
      <c r="G165" s="179"/>
      <c r="H165" s="180"/>
      <c r="I165" s="180"/>
      <c r="J165" s="180"/>
      <c r="K165" s="180"/>
      <c r="O165" s="181"/>
      <c r="Q165" s="165"/>
    </row>
    <row r="166" spans="1:17" ht="12.75">
      <c r="A166" s="173"/>
      <c r="B166" s="174"/>
      <c r="C166" s="175" t="s">
        <v>242</v>
      </c>
      <c r="D166" s="176"/>
      <c r="E166" s="177">
        <v>0</v>
      </c>
      <c r="F166" s="178"/>
      <c r="G166" s="179"/>
      <c r="H166" s="180"/>
      <c r="I166" s="180"/>
      <c r="J166" s="180"/>
      <c r="K166" s="180"/>
      <c r="O166" s="181"/>
      <c r="Q166" s="165"/>
    </row>
    <row r="167" spans="1:17" ht="12.75">
      <c r="A167" s="173"/>
      <c r="B167" s="174"/>
      <c r="C167" s="175" t="s">
        <v>243</v>
      </c>
      <c r="D167" s="176"/>
      <c r="E167" s="177">
        <v>45.95</v>
      </c>
      <c r="F167" s="178"/>
      <c r="G167" s="179"/>
      <c r="H167" s="180"/>
      <c r="I167" s="180"/>
      <c r="J167" s="180"/>
      <c r="K167" s="180"/>
      <c r="O167" s="181"/>
      <c r="Q167" s="165"/>
    </row>
    <row r="168" spans="1:17" ht="12.75">
      <c r="A168" s="173"/>
      <c r="B168" s="174"/>
      <c r="C168" s="175" t="s">
        <v>244</v>
      </c>
      <c r="D168" s="176"/>
      <c r="E168" s="177">
        <v>58.75</v>
      </c>
      <c r="F168" s="178"/>
      <c r="G168" s="179"/>
      <c r="H168" s="180"/>
      <c r="I168" s="180"/>
      <c r="J168" s="180"/>
      <c r="K168" s="180"/>
      <c r="O168" s="181"/>
      <c r="Q168" s="165"/>
    </row>
    <row r="169" spans="1:59" ht="12.75">
      <c r="A169" s="166">
        <v>33</v>
      </c>
      <c r="B169" s="167" t="s">
        <v>245</v>
      </c>
      <c r="C169" s="168" t="s">
        <v>246</v>
      </c>
      <c r="D169" s="169" t="s">
        <v>168</v>
      </c>
      <c r="E169" s="170">
        <v>31</v>
      </c>
      <c r="F169" s="170">
        <v>0</v>
      </c>
      <c r="G169" s="171">
        <f>E169*F169</f>
        <v>0</v>
      </c>
      <c r="H169" s="172">
        <v>0.00027</v>
      </c>
      <c r="I169" s="172">
        <f>E169*H169</f>
        <v>0.00837</v>
      </c>
      <c r="J169" s="172">
        <v>0</v>
      </c>
      <c r="K169" s="172">
        <f>E169*J169</f>
        <v>0</v>
      </c>
      <c r="Q169" s="165"/>
      <c r="BB169" s="138">
        <v>2</v>
      </c>
      <c r="BC169" s="138">
        <f>IF(BB169=1,G169,0)</f>
        <v>0</v>
      </c>
      <c r="BD169" s="138">
        <f>IF(BB169=2,G169,0)</f>
        <v>0</v>
      </c>
      <c r="BE169" s="138">
        <f>IF(BB169=3,G169,0)</f>
        <v>0</v>
      </c>
      <c r="BF169" s="138">
        <f>IF(BB169=4,G169,0)</f>
        <v>0</v>
      </c>
      <c r="BG169" s="138">
        <f>IF(BB169=5,G169,0)</f>
        <v>0</v>
      </c>
    </row>
    <row r="170" spans="1:17" ht="12.75">
      <c r="A170" s="173"/>
      <c r="B170" s="174"/>
      <c r="C170" s="175" t="s">
        <v>85</v>
      </c>
      <c r="D170" s="176"/>
      <c r="E170" s="177">
        <v>0</v>
      </c>
      <c r="F170" s="178"/>
      <c r="G170" s="179"/>
      <c r="H170" s="180"/>
      <c r="I170" s="180"/>
      <c r="J170" s="180"/>
      <c r="K170" s="180"/>
      <c r="O170" s="181"/>
      <c r="Q170" s="165"/>
    </row>
    <row r="171" spans="1:17" ht="12.75">
      <c r="A171" s="173"/>
      <c r="B171" s="174"/>
      <c r="C171" s="175" t="s">
        <v>247</v>
      </c>
      <c r="D171" s="176"/>
      <c r="E171" s="177">
        <v>31</v>
      </c>
      <c r="F171" s="178"/>
      <c r="G171" s="179"/>
      <c r="H171" s="180"/>
      <c r="I171" s="180"/>
      <c r="J171" s="180"/>
      <c r="K171" s="180"/>
      <c r="O171" s="181"/>
      <c r="Q171" s="165"/>
    </row>
    <row r="172" spans="1:59" ht="12.75">
      <c r="A172" s="166">
        <v>34</v>
      </c>
      <c r="B172" s="167" t="s">
        <v>248</v>
      </c>
      <c r="C172" s="168" t="s">
        <v>249</v>
      </c>
      <c r="D172" s="169" t="s">
        <v>168</v>
      </c>
      <c r="E172" s="170">
        <v>31</v>
      </c>
      <c r="F172" s="170">
        <v>0</v>
      </c>
      <c r="G172" s="171">
        <f>E172*F172</f>
        <v>0</v>
      </c>
      <c r="H172" s="172">
        <v>0.00027</v>
      </c>
      <c r="I172" s="172">
        <f>E172*H172</f>
        <v>0.00837</v>
      </c>
      <c r="J172" s="172">
        <v>0</v>
      </c>
      <c r="K172" s="172">
        <f>E172*J172</f>
        <v>0</v>
      </c>
      <c r="Q172" s="165"/>
      <c r="BB172" s="138">
        <v>2</v>
      </c>
      <c r="BC172" s="138">
        <f>IF(BB172=1,G172,0)</f>
        <v>0</v>
      </c>
      <c r="BD172" s="138">
        <f>IF(BB172=2,G172,0)</f>
        <v>0</v>
      </c>
      <c r="BE172" s="138">
        <f>IF(BB172=3,G172,0)</f>
        <v>0</v>
      </c>
      <c r="BF172" s="138">
        <f>IF(BB172=4,G172,0)</f>
        <v>0</v>
      </c>
      <c r="BG172" s="138">
        <f>IF(BB172=5,G172,0)</f>
        <v>0</v>
      </c>
    </row>
    <row r="173" spans="1:17" ht="12.75">
      <c r="A173" s="173"/>
      <c r="B173" s="174"/>
      <c r="C173" s="175" t="s">
        <v>85</v>
      </c>
      <c r="D173" s="176"/>
      <c r="E173" s="177">
        <v>0</v>
      </c>
      <c r="F173" s="178"/>
      <c r="G173" s="179"/>
      <c r="H173" s="180"/>
      <c r="I173" s="180"/>
      <c r="J173" s="180"/>
      <c r="K173" s="180"/>
      <c r="O173" s="181"/>
      <c r="Q173" s="165"/>
    </row>
    <row r="174" spans="1:17" ht="12.75">
      <c r="A174" s="173"/>
      <c r="B174" s="174"/>
      <c r="C174" s="175" t="s">
        <v>247</v>
      </c>
      <c r="D174" s="176"/>
      <c r="E174" s="177">
        <v>31</v>
      </c>
      <c r="F174" s="178"/>
      <c r="G174" s="179"/>
      <c r="H174" s="180"/>
      <c r="I174" s="180"/>
      <c r="J174" s="180"/>
      <c r="K174" s="180"/>
      <c r="O174" s="181"/>
      <c r="Q174" s="165"/>
    </row>
    <row r="175" spans="1:59" ht="12.75">
      <c r="A175" s="182"/>
      <c r="B175" s="183" t="s">
        <v>68</v>
      </c>
      <c r="C175" s="184" t="str">
        <f>CONCATENATE(B98," ",C98)</f>
        <v>764 Konstrukce klempířské</v>
      </c>
      <c r="D175" s="182"/>
      <c r="E175" s="185"/>
      <c r="F175" s="185"/>
      <c r="G175" s="186">
        <f>SUM(G98:G174)</f>
        <v>0</v>
      </c>
      <c r="H175" s="187"/>
      <c r="I175" s="188">
        <f>SUM(I98:I174)</f>
        <v>2.2393012000000008</v>
      </c>
      <c r="J175" s="187"/>
      <c r="K175" s="188">
        <f>SUM(K98:K174)</f>
        <v>-1.499759</v>
      </c>
      <c r="Q175" s="165"/>
      <c r="BC175" s="189">
        <f>SUM(BC98:BC174)</f>
        <v>0</v>
      </c>
      <c r="BD175" s="189">
        <f>SUM(BD98:BD174)</f>
        <v>0</v>
      </c>
      <c r="BE175" s="189">
        <f>SUM(BE98:BE174)</f>
        <v>0</v>
      </c>
      <c r="BF175" s="189">
        <f>SUM(BF98:BF174)</f>
        <v>0</v>
      </c>
      <c r="BG175" s="189">
        <f>SUM(BG98:BG174)</f>
        <v>0</v>
      </c>
    </row>
    <row r="176" spans="1:17" ht="12.75">
      <c r="A176" s="158" t="s">
        <v>67</v>
      </c>
      <c r="B176" s="159" t="s">
        <v>250</v>
      </c>
      <c r="C176" s="160" t="s">
        <v>251</v>
      </c>
      <c r="D176" s="161"/>
      <c r="E176" s="162"/>
      <c r="F176" s="162"/>
      <c r="G176" s="163"/>
      <c r="H176" s="164"/>
      <c r="I176" s="164"/>
      <c r="J176" s="164"/>
      <c r="K176" s="164"/>
      <c r="Q176" s="165"/>
    </row>
    <row r="177" spans="1:59" ht="12.75">
      <c r="A177" s="166">
        <v>35</v>
      </c>
      <c r="B177" s="167" t="s">
        <v>252</v>
      </c>
      <c r="C177" s="168" t="s">
        <v>253</v>
      </c>
      <c r="D177" s="169" t="s">
        <v>74</v>
      </c>
      <c r="E177" s="170">
        <v>118.145</v>
      </c>
      <c r="F177" s="170">
        <v>0</v>
      </c>
      <c r="G177" s="171">
        <f>E177*F177</f>
        <v>0</v>
      </c>
      <c r="H177" s="172">
        <v>0</v>
      </c>
      <c r="I177" s="172">
        <f>E177*H177</f>
        <v>0</v>
      </c>
      <c r="J177" s="172">
        <v>-0.118</v>
      </c>
      <c r="K177" s="172">
        <f>E177*J177</f>
        <v>-13.941109999999998</v>
      </c>
      <c r="Q177" s="165"/>
      <c r="BB177" s="138">
        <v>2</v>
      </c>
      <c r="BC177" s="138">
        <f>IF(BB177=1,G177,0)</f>
        <v>0</v>
      </c>
      <c r="BD177" s="138">
        <f>IF(BB177=2,G177,0)</f>
        <v>0</v>
      </c>
      <c r="BE177" s="138">
        <f>IF(BB177=3,G177,0)</f>
        <v>0</v>
      </c>
      <c r="BF177" s="138">
        <f>IF(BB177=4,G177,0)</f>
        <v>0</v>
      </c>
      <c r="BG177" s="138">
        <f>IF(BB177=5,G177,0)</f>
        <v>0</v>
      </c>
    </row>
    <row r="178" spans="1:17" ht="12.75">
      <c r="A178" s="173"/>
      <c r="B178" s="174"/>
      <c r="C178" s="175" t="s">
        <v>192</v>
      </c>
      <c r="D178" s="176"/>
      <c r="E178" s="177">
        <v>0</v>
      </c>
      <c r="F178" s="178"/>
      <c r="G178" s="179"/>
      <c r="H178" s="180"/>
      <c r="I178" s="180"/>
      <c r="J178" s="180"/>
      <c r="K178" s="180"/>
      <c r="O178" s="181"/>
      <c r="Q178" s="165"/>
    </row>
    <row r="179" spans="1:17" ht="12.75">
      <c r="A179" s="173"/>
      <c r="B179" s="174"/>
      <c r="C179" s="175" t="s">
        <v>254</v>
      </c>
      <c r="D179" s="176"/>
      <c r="E179" s="177">
        <v>0</v>
      </c>
      <c r="F179" s="178"/>
      <c r="G179" s="179"/>
      <c r="H179" s="180"/>
      <c r="I179" s="180"/>
      <c r="J179" s="180"/>
      <c r="K179" s="180"/>
      <c r="O179" s="181"/>
      <c r="Q179" s="165"/>
    </row>
    <row r="180" spans="1:17" ht="12.75">
      <c r="A180" s="173"/>
      <c r="B180" s="174"/>
      <c r="C180" s="175" t="s">
        <v>255</v>
      </c>
      <c r="D180" s="176"/>
      <c r="E180" s="177">
        <v>41.09</v>
      </c>
      <c r="F180" s="178"/>
      <c r="G180" s="179"/>
      <c r="H180" s="180"/>
      <c r="I180" s="180"/>
      <c r="J180" s="180"/>
      <c r="K180" s="180"/>
      <c r="O180" s="181"/>
      <c r="Q180" s="165"/>
    </row>
    <row r="181" spans="1:17" ht="12.75">
      <c r="A181" s="173"/>
      <c r="B181" s="174"/>
      <c r="C181" s="175" t="s">
        <v>256</v>
      </c>
      <c r="D181" s="176"/>
      <c r="E181" s="177">
        <v>0</v>
      </c>
      <c r="F181" s="178"/>
      <c r="G181" s="179"/>
      <c r="H181" s="180"/>
      <c r="I181" s="180"/>
      <c r="J181" s="180"/>
      <c r="K181" s="180"/>
      <c r="O181" s="181"/>
      <c r="Q181" s="165"/>
    </row>
    <row r="182" spans="1:17" ht="12.75">
      <c r="A182" s="173"/>
      <c r="B182" s="174"/>
      <c r="C182" s="175" t="s">
        <v>257</v>
      </c>
      <c r="D182" s="176"/>
      <c r="E182" s="177">
        <v>7.5</v>
      </c>
      <c r="F182" s="178"/>
      <c r="G182" s="179"/>
      <c r="H182" s="180"/>
      <c r="I182" s="180"/>
      <c r="J182" s="180"/>
      <c r="K182" s="180"/>
      <c r="O182" s="181"/>
      <c r="Q182" s="165"/>
    </row>
    <row r="183" spans="1:17" ht="12.75">
      <c r="A183" s="173"/>
      <c r="B183" s="174"/>
      <c r="C183" s="175" t="s">
        <v>203</v>
      </c>
      <c r="D183" s="176"/>
      <c r="E183" s="177">
        <v>0</v>
      </c>
      <c r="F183" s="178"/>
      <c r="G183" s="179"/>
      <c r="H183" s="180"/>
      <c r="I183" s="180"/>
      <c r="J183" s="180"/>
      <c r="K183" s="180"/>
      <c r="O183" s="181"/>
      <c r="Q183" s="165"/>
    </row>
    <row r="184" spans="1:17" ht="12.75">
      <c r="A184" s="173"/>
      <c r="B184" s="174"/>
      <c r="C184" s="175" t="s">
        <v>258</v>
      </c>
      <c r="D184" s="176"/>
      <c r="E184" s="177">
        <v>16.415</v>
      </c>
      <c r="F184" s="178"/>
      <c r="G184" s="179"/>
      <c r="H184" s="180"/>
      <c r="I184" s="180"/>
      <c r="J184" s="180"/>
      <c r="K184" s="180"/>
      <c r="O184" s="181"/>
      <c r="Q184" s="165"/>
    </row>
    <row r="185" spans="1:17" ht="12.75">
      <c r="A185" s="173"/>
      <c r="B185" s="174"/>
      <c r="C185" s="175" t="s">
        <v>259</v>
      </c>
      <c r="D185" s="176"/>
      <c r="E185" s="177">
        <v>0</v>
      </c>
      <c r="F185" s="178"/>
      <c r="G185" s="179"/>
      <c r="H185" s="180"/>
      <c r="I185" s="180"/>
      <c r="J185" s="180"/>
      <c r="K185" s="180"/>
      <c r="O185" s="181"/>
      <c r="Q185" s="165"/>
    </row>
    <row r="186" spans="1:17" ht="12.75">
      <c r="A186" s="173"/>
      <c r="B186" s="174"/>
      <c r="C186" s="175" t="s">
        <v>260</v>
      </c>
      <c r="D186" s="176"/>
      <c r="E186" s="177">
        <v>2.425</v>
      </c>
      <c r="F186" s="178"/>
      <c r="G186" s="179"/>
      <c r="H186" s="180"/>
      <c r="I186" s="180"/>
      <c r="J186" s="180"/>
      <c r="K186" s="180"/>
      <c r="O186" s="181"/>
      <c r="Q186" s="165"/>
    </row>
    <row r="187" spans="1:17" ht="12.75">
      <c r="A187" s="173"/>
      <c r="B187" s="174"/>
      <c r="C187" s="175" t="s">
        <v>87</v>
      </c>
      <c r="D187" s="176"/>
      <c r="E187" s="177">
        <v>0</v>
      </c>
      <c r="F187" s="178"/>
      <c r="G187" s="179"/>
      <c r="H187" s="180"/>
      <c r="I187" s="180"/>
      <c r="J187" s="180"/>
      <c r="K187" s="180"/>
      <c r="O187" s="181"/>
      <c r="Q187" s="165"/>
    </row>
    <row r="188" spans="1:17" ht="12.75">
      <c r="A188" s="173"/>
      <c r="B188" s="174"/>
      <c r="C188" s="175" t="s">
        <v>261</v>
      </c>
      <c r="D188" s="176"/>
      <c r="E188" s="177">
        <v>22.05</v>
      </c>
      <c r="F188" s="178"/>
      <c r="G188" s="179"/>
      <c r="H188" s="180"/>
      <c r="I188" s="180"/>
      <c r="J188" s="180"/>
      <c r="K188" s="180"/>
      <c r="O188" s="181"/>
      <c r="Q188" s="165"/>
    </row>
    <row r="189" spans="1:17" ht="12.75">
      <c r="A189" s="173"/>
      <c r="B189" s="174"/>
      <c r="C189" s="175" t="s">
        <v>259</v>
      </c>
      <c r="D189" s="176"/>
      <c r="E189" s="177">
        <v>0</v>
      </c>
      <c r="F189" s="178"/>
      <c r="G189" s="179"/>
      <c r="H189" s="180"/>
      <c r="I189" s="180"/>
      <c r="J189" s="180"/>
      <c r="K189" s="180"/>
      <c r="O189" s="181"/>
      <c r="Q189" s="165"/>
    </row>
    <row r="190" spans="1:17" ht="12.75">
      <c r="A190" s="173"/>
      <c r="B190" s="174"/>
      <c r="C190" s="175" t="s">
        <v>262</v>
      </c>
      <c r="D190" s="176"/>
      <c r="E190" s="177">
        <v>2.65</v>
      </c>
      <c r="F190" s="178"/>
      <c r="G190" s="179"/>
      <c r="H190" s="180"/>
      <c r="I190" s="180"/>
      <c r="J190" s="180"/>
      <c r="K190" s="180"/>
      <c r="O190" s="181"/>
      <c r="Q190" s="165"/>
    </row>
    <row r="191" spans="1:17" ht="12.75">
      <c r="A191" s="173"/>
      <c r="B191" s="174"/>
      <c r="C191" s="175" t="s">
        <v>85</v>
      </c>
      <c r="D191" s="176"/>
      <c r="E191" s="177">
        <v>0</v>
      </c>
      <c r="F191" s="178"/>
      <c r="G191" s="179"/>
      <c r="H191" s="180"/>
      <c r="I191" s="180"/>
      <c r="J191" s="180"/>
      <c r="K191" s="180"/>
      <c r="O191" s="181"/>
      <c r="Q191" s="165"/>
    </row>
    <row r="192" spans="1:17" ht="12.75">
      <c r="A192" s="173"/>
      <c r="B192" s="174"/>
      <c r="C192" s="175" t="s">
        <v>263</v>
      </c>
      <c r="D192" s="176"/>
      <c r="E192" s="177">
        <v>9.835</v>
      </c>
      <c r="F192" s="178"/>
      <c r="G192" s="179"/>
      <c r="H192" s="180"/>
      <c r="I192" s="180"/>
      <c r="J192" s="180"/>
      <c r="K192" s="180"/>
      <c r="O192" s="181"/>
      <c r="Q192" s="165"/>
    </row>
    <row r="193" spans="1:17" ht="12.75">
      <c r="A193" s="173"/>
      <c r="B193" s="174"/>
      <c r="C193" s="175" t="s">
        <v>264</v>
      </c>
      <c r="D193" s="176"/>
      <c r="E193" s="177">
        <v>0</v>
      </c>
      <c r="F193" s="178"/>
      <c r="G193" s="179"/>
      <c r="H193" s="180"/>
      <c r="I193" s="180"/>
      <c r="J193" s="180"/>
      <c r="K193" s="180"/>
      <c r="O193" s="181"/>
      <c r="Q193" s="165"/>
    </row>
    <row r="194" spans="1:17" ht="12.75">
      <c r="A194" s="173"/>
      <c r="B194" s="174"/>
      <c r="C194" s="175" t="s">
        <v>260</v>
      </c>
      <c r="D194" s="176"/>
      <c r="E194" s="177">
        <v>2.425</v>
      </c>
      <c r="F194" s="178"/>
      <c r="G194" s="179"/>
      <c r="H194" s="180"/>
      <c r="I194" s="180"/>
      <c r="J194" s="180"/>
      <c r="K194" s="180"/>
      <c r="O194" s="181"/>
      <c r="Q194" s="165"/>
    </row>
    <row r="195" spans="1:17" ht="12.75">
      <c r="A195" s="173"/>
      <c r="B195" s="174"/>
      <c r="C195" s="175" t="s">
        <v>92</v>
      </c>
      <c r="D195" s="176"/>
      <c r="E195" s="177">
        <v>0</v>
      </c>
      <c r="F195" s="178"/>
      <c r="G195" s="179"/>
      <c r="H195" s="180"/>
      <c r="I195" s="180"/>
      <c r="J195" s="180"/>
      <c r="K195" s="180"/>
      <c r="O195" s="181"/>
      <c r="Q195" s="165"/>
    </row>
    <row r="196" spans="1:17" ht="12.75">
      <c r="A196" s="173"/>
      <c r="B196" s="174"/>
      <c r="C196" s="175" t="s">
        <v>265</v>
      </c>
      <c r="D196" s="176"/>
      <c r="E196" s="177">
        <v>13.755</v>
      </c>
      <c r="F196" s="178"/>
      <c r="G196" s="179"/>
      <c r="H196" s="180"/>
      <c r="I196" s="180"/>
      <c r="J196" s="180"/>
      <c r="K196" s="180"/>
      <c r="O196" s="181"/>
      <c r="Q196" s="165"/>
    </row>
    <row r="197" spans="1:59" ht="25.5">
      <c r="A197" s="166">
        <v>36</v>
      </c>
      <c r="B197" s="167" t="s">
        <v>266</v>
      </c>
      <c r="C197" s="168" t="s">
        <v>267</v>
      </c>
      <c r="D197" s="169" t="s">
        <v>74</v>
      </c>
      <c r="E197" s="170">
        <v>118.15</v>
      </c>
      <c r="F197" s="170">
        <v>0</v>
      </c>
      <c r="G197" s="171">
        <f>E197*F197</f>
        <v>0</v>
      </c>
      <c r="H197" s="172">
        <v>0.0926</v>
      </c>
      <c r="I197" s="172">
        <f>E197*H197</f>
        <v>10.94069</v>
      </c>
      <c r="J197" s="172">
        <v>0</v>
      </c>
      <c r="K197" s="172">
        <f>E197*J197</f>
        <v>0</v>
      </c>
      <c r="Q197" s="165"/>
      <c r="BB197" s="138">
        <v>2</v>
      </c>
      <c r="BC197" s="138">
        <f>IF(BB197=1,G197,0)</f>
        <v>0</v>
      </c>
      <c r="BD197" s="138">
        <f>IF(BB197=2,G197,0)</f>
        <v>0</v>
      </c>
      <c r="BE197" s="138">
        <f>IF(BB197=3,G197,0)</f>
        <v>0</v>
      </c>
      <c r="BF197" s="138">
        <f>IF(BB197=4,G197,0)</f>
        <v>0</v>
      </c>
      <c r="BG197" s="138">
        <f>IF(BB197=5,G197,0)</f>
        <v>0</v>
      </c>
    </row>
    <row r="198" spans="1:17" ht="12.75">
      <c r="A198" s="173"/>
      <c r="B198" s="174"/>
      <c r="C198" s="175" t="s">
        <v>268</v>
      </c>
      <c r="D198" s="176"/>
      <c r="E198" s="177">
        <v>0</v>
      </c>
      <c r="F198" s="178"/>
      <c r="G198" s="179"/>
      <c r="H198" s="180"/>
      <c r="I198" s="180"/>
      <c r="J198" s="180"/>
      <c r="K198" s="180"/>
      <c r="O198" s="181"/>
      <c r="Q198" s="165"/>
    </row>
    <row r="199" spans="1:17" ht="12.75">
      <c r="A199" s="173"/>
      <c r="B199" s="174"/>
      <c r="C199" s="175" t="s">
        <v>269</v>
      </c>
      <c r="D199" s="176"/>
      <c r="E199" s="177">
        <v>118.15</v>
      </c>
      <c r="F199" s="178"/>
      <c r="G199" s="179"/>
      <c r="H199" s="180"/>
      <c r="I199" s="180"/>
      <c r="J199" s="180"/>
      <c r="K199" s="180"/>
      <c r="O199" s="181"/>
      <c r="Q199" s="165"/>
    </row>
    <row r="200" spans="1:59" ht="12.75">
      <c r="A200" s="166">
        <v>37</v>
      </c>
      <c r="B200" s="167" t="s">
        <v>270</v>
      </c>
      <c r="C200" s="168" t="s">
        <v>271</v>
      </c>
      <c r="D200" s="169" t="s">
        <v>74</v>
      </c>
      <c r="E200" s="170">
        <v>30.82</v>
      </c>
      <c r="F200" s="170">
        <v>0</v>
      </c>
      <c r="G200" s="171">
        <f>E200*F200</f>
        <v>0</v>
      </c>
      <c r="H200" s="172">
        <v>0</v>
      </c>
      <c r="I200" s="172">
        <f>E200*H200</f>
        <v>0</v>
      </c>
      <c r="J200" s="172">
        <v>-0.118</v>
      </c>
      <c r="K200" s="172">
        <f>E200*J200</f>
        <v>-3.6367599999999998</v>
      </c>
      <c r="Q200" s="165"/>
      <c r="BB200" s="138">
        <v>2</v>
      </c>
      <c r="BC200" s="138">
        <f>IF(BB200=1,G200,0)</f>
        <v>0</v>
      </c>
      <c r="BD200" s="138">
        <f>IF(BB200=2,G200,0)</f>
        <v>0</v>
      </c>
      <c r="BE200" s="138">
        <f>IF(BB200=3,G200,0)</f>
        <v>0</v>
      </c>
      <c r="BF200" s="138">
        <f>IF(BB200=4,G200,0)</f>
        <v>0</v>
      </c>
      <c r="BG200" s="138">
        <f>IF(BB200=5,G200,0)</f>
        <v>0</v>
      </c>
    </row>
    <row r="201" spans="1:17" ht="12.75">
      <c r="A201" s="173"/>
      <c r="B201" s="174"/>
      <c r="C201" s="175" t="s">
        <v>272</v>
      </c>
      <c r="D201" s="176"/>
      <c r="E201" s="177">
        <v>0</v>
      </c>
      <c r="F201" s="178"/>
      <c r="G201" s="179"/>
      <c r="H201" s="180"/>
      <c r="I201" s="180"/>
      <c r="J201" s="180"/>
      <c r="K201" s="180"/>
      <c r="O201" s="181"/>
      <c r="Q201" s="165"/>
    </row>
    <row r="202" spans="1:17" ht="12.75">
      <c r="A202" s="173"/>
      <c r="B202" s="174"/>
      <c r="C202" s="175" t="s">
        <v>273</v>
      </c>
      <c r="D202" s="176"/>
      <c r="E202" s="177">
        <v>15.64</v>
      </c>
      <c r="F202" s="178"/>
      <c r="G202" s="179"/>
      <c r="H202" s="180"/>
      <c r="I202" s="180"/>
      <c r="J202" s="180"/>
      <c r="K202" s="180"/>
      <c r="O202" s="181"/>
      <c r="Q202" s="165"/>
    </row>
    <row r="203" spans="1:17" ht="12.75">
      <c r="A203" s="173"/>
      <c r="B203" s="174"/>
      <c r="C203" s="175" t="s">
        <v>274</v>
      </c>
      <c r="D203" s="176"/>
      <c r="E203" s="177">
        <v>15.18</v>
      </c>
      <c r="F203" s="178"/>
      <c r="G203" s="179"/>
      <c r="H203" s="180"/>
      <c r="I203" s="180"/>
      <c r="J203" s="180"/>
      <c r="K203" s="180"/>
      <c r="O203" s="181"/>
      <c r="Q203" s="165"/>
    </row>
    <row r="204" spans="1:59" ht="12.75">
      <c r="A204" s="166">
        <v>38</v>
      </c>
      <c r="B204" s="167" t="s">
        <v>275</v>
      </c>
      <c r="C204" s="168" t="s">
        <v>276</v>
      </c>
      <c r="D204" s="169" t="s">
        <v>74</v>
      </c>
      <c r="E204" s="170">
        <v>30.82</v>
      </c>
      <c r="F204" s="170">
        <v>0</v>
      </c>
      <c r="G204" s="171">
        <f>E204*F204</f>
        <v>0</v>
      </c>
      <c r="H204" s="172">
        <v>0.1194</v>
      </c>
      <c r="I204" s="172">
        <f>E204*H204</f>
        <v>3.679908</v>
      </c>
      <c r="J204" s="172">
        <v>0</v>
      </c>
      <c r="K204" s="172">
        <f>E204*J204</f>
        <v>0</v>
      </c>
      <c r="Q204" s="165"/>
      <c r="BB204" s="138">
        <v>2</v>
      </c>
      <c r="BC204" s="138">
        <f>IF(BB204=1,G204,0)</f>
        <v>0</v>
      </c>
      <c r="BD204" s="138">
        <f>IF(BB204=2,G204,0)</f>
        <v>0</v>
      </c>
      <c r="BE204" s="138">
        <f>IF(BB204=3,G204,0)</f>
        <v>0</v>
      </c>
      <c r="BF204" s="138">
        <f>IF(BB204=4,G204,0)</f>
        <v>0</v>
      </c>
      <c r="BG204" s="138">
        <f>IF(BB204=5,G204,0)</f>
        <v>0</v>
      </c>
    </row>
    <row r="205" spans="1:17" ht="12.75">
      <c r="A205" s="173"/>
      <c r="B205" s="174"/>
      <c r="C205" s="175" t="s">
        <v>268</v>
      </c>
      <c r="D205" s="176"/>
      <c r="E205" s="177">
        <v>0</v>
      </c>
      <c r="F205" s="178"/>
      <c r="G205" s="179"/>
      <c r="H205" s="180"/>
      <c r="I205" s="180"/>
      <c r="J205" s="180"/>
      <c r="K205" s="180"/>
      <c r="O205" s="181"/>
      <c r="Q205" s="165"/>
    </row>
    <row r="206" spans="1:17" ht="12.75">
      <c r="A206" s="173"/>
      <c r="B206" s="174"/>
      <c r="C206" s="175" t="s">
        <v>277</v>
      </c>
      <c r="D206" s="176"/>
      <c r="E206" s="177">
        <v>30.82</v>
      </c>
      <c r="F206" s="178"/>
      <c r="G206" s="179"/>
      <c r="H206" s="180"/>
      <c r="I206" s="180"/>
      <c r="J206" s="180"/>
      <c r="K206" s="180"/>
      <c r="O206" s="181"/>
      <c r="Q206" s="165"/>
    </row>
    <row r="207" spans="1:59" ht="12.75">
      <c r="A207" s="166">
        <v>39</v>
      </c>
      <c r="B207" s="167" t="s">
        <v>278</v>
      </c>
      <c r="C207" s="168" t="s">
        <v>279</v>
      </c>
      <c r="D207" s="169" t="s">
        <v>168</v>
      </c>
      <c r="E207" s="170">
        <v>1.2</v>
      </c>
      <c r="F207" s="170">
        <v>0</v>
      </c>
      <c r="G207" s="171">
        <f>E207*F207</f>
        <v>0</v>
      </c>
      <c r="H207" s="172">
        <v>0.03689</v>
      </c>
      <c r="I207" s="172">
        <f>E207*H207</f>
        <v>0.044267999999999995</v>
      </c>
      <c r="J207" s="172">
        <v>0</v>
      </c>
      <c r="K207" s="172">
        <f>E207*J207</f>
        <v>0</v>
      </c>
      <c r="Q207" s="165"/>
      <c r="BB207" s="138">
        <v>2</v>
      </c>
      <c r="BC207" s="138">
        <f>IF(BB207=1,G207,0)</f>
        <v>0</v>
      </c>
      <c r="BD207" s="138">
        <f>IF(BB207=2,G207,0)</f>
        <v>0</v>
      </c>
      <c r="BE207" s="138">
        <f>IF(BB207=3,G207,0)</f>
        <v>0</v>
      </c>
      <c r="BF207" s="138">
        <f>IF(BB207=4,G207,0)</f>
        <v>0</v>
      </c>
      <c r="BG207" s="138">
        <f>IF(BB207=5,G207,0)</f>
        <v>0</v>
      </c>
    </row>
    <row r="208" spans="1:59" ht="12.75">
      <c r="A208" s="166">
        <v>40</v>
      </c>
      <c r="B208" s="167" t="s">
        <v>280</v>
      </c>
      <c r="C208" s="168" t="s">
        <v>281</v>
      </c>
      <c r="D208" s="169" t="s">
        <v>168</v>
      </c>
      <c r="E208" s="170">
        <v>18.4</v>
      </c>
      <c r="F208" s="170">
        <v>0</v>
      </c>
      <c r="G208" s="171">
        <f>E208*F208</f>
        <v>0</v>
      </c>
      <c r="H208" s="172">
        <v>0.03689</v>
      </c>
      <c r="I208" s="172">
        <f>E208*H208</f>
        <v>0.6787759999999999</v>
      </c>
      <c r="J208" s="172">
        <v>0</v>
      </c>
      <c r="K208" s="172">
        <f>E208*J208</f>
        <v>0</v>
      </c>
      <c r="Q208" s="165"/>
      <c r="BB208" s="138">
        <v>2</v>
      </c>
      <c r="BC208" s="138">
        <f>IF(BB208=1,G208,0)</f>
        <v>0</v>
      </c>
      <c r="BD208" s="138">
        <f>IF(BB208=2,G208,0)</f>
        <v>0</v>
      </c>
      <c r="BE208" s="138">
        <f>IF(BB208=3,G208,0)</f>
        <v>0</v>
      </c>
      <c r="BF208" s="138">
        <f>IF(BB208=4,G208,0)</f>
        <v>0</v>
      </c>
      <c r="BG208" s="138">
        <f>IF(BB208=5,G208,0)</f>
        <v>0</v>
      </c>
    </row>
    <row r="209" spans="1:17" ht="12.75">
      <c r="A209" s="173"/>
      <c r="B209" s="174"/>
      <c r="C209" s="175" t="s">
        <v>282</v>
      </c>
      <c r="D209" s="176"/>
      <c r="E209" s="177">
        <v>18.4</v>
      </c>
      <c r="F209" s="178"/>
      <c r="G209" s="179"/>
      <c r="H209" s="180"/>
      <c r="I209" s="180"/>
      <c r="J209" s="180"/>
      <c r="K209" s="180"/>
      <c r="O209" s="181"/>
      <c r="Q209" s="165"/>
    </row>
    <row r="210" spans="1:59" ht="12.75">
      <c r="A210" s="166">
        <v>41</v>
      </c>
      <c r="B210" s="167" t="s">
        <v>283</v>
      </c>
      <c r="C210" s="168" t="s">
        <v>284</v>
      </c>
      <c r="D210" s="169" t="s">
        <v>74</v>
      </c>
      <c r="E210" s="170">
        <v>30.82</v>
      </c>
      <c r="F210" s="170">
        <v>0</v>
      </c>
      <c r="G210" s="171">
        <f>E210*F210</f>
        <v>0</v>
      </c>
      <c r="H210" s="172">
        <v>2E-05</v>
      </c>
      <c r="I210" s="172">
        <f>E210*H210</f>
        <v>0.0006164</v>
      </c>
      <c r="J210" s="172">
        <v>0</v>
      </c>
      <c r="K210" s="172">
        <f>E210*J210</f>
        <v>0</v>
      </c>
      <c r="Q210" s="165"/>
      <c r="BB210" s="138">
        <v>2</v>
      </c>
      <c r="BC210" s="138">
        <f>IF(BB210=1,G210,0)</f>
        <v>0</v>
      </c>
      <c r="BD210" s="138">
        <f>IF(BB210=2,G210,0)</f>
        <v>0</v>
      </c>
      <c r="BE210" s="138">
        <f>IF(BB210=3,G210,0)</f>
        <v>0</v>
      </c>
      <c r="BF210" s="138">
        <f>IF(BB210=4,G210,0)</f>
        <v>0</v>
      </c>
      <c r="BG210" s="138">
        <f>IF(BB210=5,G210,0)</f>
        <v>0</v>
      </c>
    </row>
    <row r="211" spans="1:59" ht="12.75">
      <c r="A211" s="182"/>
      <c r="B211" s="183" t="s">
        <v>68</v>
      </c>
      <c r="C211" s="184" t="str">
        <f>CONCATENATE(B176," ",C176)</f>
        <v>765 Krytiny tvrdé</v>
      </c>
      <c r="D211" s="182"/>
      <c r="E211" s="185"/>
      <c r="F211" s="185"/>
      <c r="G211" s="186">
        <f>SUM(G176:G210)</f>
        <v>0</v>
      </c>
      <c r="H211" s="187"/>
      <c r="I211" s="188">
        <f>SUM(I176:I210)</f>
        <v>15.344258400000001</v>
      </c>
      <c r="J211" s="187"/>
      <c r="K211" s="188">
        <f>SUM(K176:K210)</f>
        <v>-17.577869999999997</v>
      </c>
      <c r="Q211" s="165"/>
      <c r="BC211" s="189">
        <f>SUM(BC176:BC210)</f>
        <v>0</v>
      </c>
      <c r="BD211" s="189">
        <f>SUM(BD176:BD210)</f>
        <v>0</v>
      </c>
      <c r="BE211" s="189">
        <f>SUM(BE176:BE210)</f>
        <v>0</v>
      </c>
      <c r="BF211" s="189">
        <f>SUM(BF176:BF210)</f>
        <v>0</v>
      </c>
      <c r="BG211" s="189">
        <f>SUM(BG176:BG210)</f>
        <v>0</v>
      </c>
    </row>
    <row r="212" spans="1:17" ht="12.75">
      <c r="A212" s="158" t="s">
        <v>67</v>
      </c>
      <c r="B212" s="159" t="s">
        <v>285</v>
      </c>
      <c r="C212" s="160" t="s">
        <v>286</v>
      </c>
      <c r="D212" s="161"/>
      <c r="E212" s="162"/>
      <c r="F212" s="162"/>
      <c r="G212" s="163"/>
      <c r="H212" s="164"/>
      <c r="I212" s="164"/>
      <c r="J212" s="164"/>
      <c r="K212" s="164"/>
      <c r="Q212" s="165"/>
    </row>
    <row r="213" spans="1:59" ht="12.75">
      <c r="A213" s="166">
        <v>42</v>
      </c>
      <c r="B213" s="167" t="s">
        <v>287</v>
      </c>
      <c r="C213" s="168" t="s">
        <v>288</v>
      </c>
      <c r="D213" s="169" t="s">
        <v>289</v>
      </c>
      <c r="E213" s="170">
        <v>120</v>
      </c>
      <c r="F213" s="170">
        <v>0</v>
      </c>
      <c r="G213" s="171">
        <f>E213*F213</f>
        <v>0</v>
      </c>
      <c r="H213" s="172">
        <v>5E-05</v>
      </c>
      <c r="I213" s="172">
        <f>E213*H213</f>
        <v>0.006</v>
      </c>
      <c r="J213" s="172">
        <v>-0.001</v>
      </c>
      <c r="K213" s="172">
        <f>E213*J213</f>
        <v>-0.12</v>
      </c>
      <c r="Q213" s="165"/>
      <c r="BB213" s="138">
        <v>2</v>
      </c>
      <c r="BC213" s="138">
        <f>IF(BB213=1,G213,0)</f>
        <v>0</v>
      </c>
      <c r="BD213" s="138">
        <f>IF(BB213=2,G213,0)</f>
        <v>0</v>
      </c>
      <c r="BE213" s="138">
        <f>IF(BB213=3,G213,0)</f>
        <v>0</v>
      </c>
      <c r="BF213" s="138">
        <f>IF(BB213=4,G213,0)</f>
        <v>0</v>
      </c>
      <c r="BG213" s="138">
        <f>IF(BB213=5,G213,0)</f>
        <v>0</v>
      </c>
    </row>
    <row r="214" spans="1:17" ht="12.75">
      <c r="A214" s="173"/>
      <c r="B214" s="174"/>
      <c r="C214" s="175" t="s">
        <v>290</v>
      </c>
      <c r="D214" s="176"/>
      <c r="E214" s="177">
        <v>0</v>
      </c>
      <c r="F214" s="178"/>
      <c r="G214" s="179"/>
      <c r="H214" s="180"/>
      <c r="I214" s="180"/>
      <c r="J214" s="180"/>
      <c r="K214" s="180"/>
      <c r="O214" s="181"/>
      <c r="Q214" s="165"/>
    </row>
    <row r="215" spans="1:17" ht="12.75">
      <c r="A215" s="173"/>
      <c r="B215" s="174"/>
      <c r="C215" s="175">
        <v>120</v>
      </c>
      <c r="D215" s="176"/>
      <c r="E215" s="177">
        <v>120</v>
      </c>
      <c r="F215" s="178"/>
      <c r="G215" s="179"/>
      <c r="H215" s="180"/>
      <c r="I215" s="180"/>
      <c r="J215" s="180"/>
      <c r="K215" s="180"/>
      <c r="O215" s="181"/>
      <c r="Q215" s="165"/>
    </row>
    <row r="216" spans="1:59" ht="12.75">
      <c r="A216" s="166">
        <v>43</v>
      </c>
      <c r="B216" s="167" t="s">
        <v>291</v>
      </c>
      <c r="C216" s="168" t="s">
        <v>292</v>
      </c>
      <c r="D216" s="169" t="s">
        <v>293</v>
      </c>
      <c r="E216" s="170">
        <v>1</v>
      </c>
      <c r="F216" s="170">
        <v>0</v>
      </c>
      <c r="G216" s="171">
        <f>E216*F216</f>
        <v>0</v>
      </c>
      <c r="H216" s="172">
        <v>0</v>
      </c>
      <c r="I216" s="172">
        <f>E216*H216</f>
        <v>0</v>
      </c>
      <c r="J216" s="172">
        <v>0</v>
      </c>
      <c r="K216" s="172">
        <f>E216*J216</f>
        <v>0</v>
      </c>
      <c r="Q216" s="165"/>
      <c r="BB216" s="138">
        <v>2</v>
      </c>
      <c r="BC216" s="138">
        <f>IF(BB216=1,G216,0)</f>
        <v>0</v>
      </c>
      <c r="BD216" s="138">
        <f>IF(BB216=2,G216,0)</f>
        <v>0</v>
      </c>
      <c r="BE216" s="138">
        <f>IF(BB216=3,G216,0)</f>
        <v>0</v>
      </c>
      <c r="BF216" s="138">
        <f>IF(BB216=4,G216,0)</f>
        <v>0</v>
      </c>
      <c r="BG216" s="138">
        <f>IF(BB216=5,G216,0)</f>
        <v>0</v>
      </c>
    </row>
    <row r="217" spans="1:59" ht="12.75">
      <c r="A217" s="182"/>
      <c r="B217" s="183" t="s">
        <v>68</v>
      </c>
      <c r="C217" s="184" t="str">
        <f>CONCATENATE(B212," ",C212)</f>
        <v>767 Konstrukce zámečnické</v>
      </c>
      <c r="D217" s="182"/>
      <c r="E217" s="185"/>
      <c r="F217" s="185"/>
      <c r="G217" s="186">
        <f>SUM(G212:G216)</f>
        <v>0</v>
      </c>
      <c r="H217" s="187"/>
      <c r="I217" s="188">
        <f>SUM(I212:I216)</f>
        <v>0.006</v>
      </c>
      <c r="J217" s="187"/>
      <c r="K217" s="188">
        <f>SUM(K212:K216)</f>
        <v>-0.12</v>
      </c>
      <c r="Q217" s="165"/>
      <c r="BC217" s="189">
        <f>SUM(BC212:BC216)</f>
        <v>0</v>
      </c>
      <c r="BD217" s="189">
        <f>SUM(BD212:BD216)</f>
        <v>0</v>
      </c>
      <c r="BE217" s="189">
        <f>SUM(BE212:BE216)</f>
        <v>0</v>
      </c>
      <c r="BF217" s="189">
        <f>SUM(BF212:BF216)</f>
        <v>0</v>
      </c>
      <c r="BG217" s="189">
        <f>SUM(BG212:BG216)</f>
        <v>0</v>
      </c>
    </row>
    <row r="218" spans="1:17" ht="12.75">
      <c r="A218" s="158" t="s">
        <v>67</v>
      </c>
      <c r="B218" s="159" t="s">
        <v>294</v>
      </c>
      <c r="C218" s="160" t="s">
        <v>295</v>
      </c>
      <c r="D218" s="161"/>
      <c r="E218" s="162"/>
      <c r="F218" s="162"/>
      <c r="G218" s="163"/>
      <c r="H218" s="164"/>
      <c r="I218" s="164"/>
      <c r="J218" s="164"/>
      <c r="K218" s="164"/>
      <c r="Q218" s="165"/>
    </row>
    <row r="219" spans="1:59" ht="12.75">
      <c r="A219" s="166">
        <v>44</v>
      </c>
      <c r="B219" s="167" t="s">
        <v>296</v>
      </c>
      <c r="C219" s="168" t="s">
        <v>297</v>
      </c>
      <c r="D219" s="169" t="s">
        <v>74</v>
      </c>
      <c r="E219" s="170">
        <v>3653.408</v>
      </c>
      <c r="F219" s="170">
        <v>0</v>
      </c>
      <c r="G219" s="171">
        <f>E219*F219</f>
        <v>0</v>
      </c>
      <c r="H219" s="172">
        <v>5E-05</v>
      </c>
      <c r="I219" s="172">
        <f>E219*H219</f>
        <v>0.1826704</v>
      </c>
      <c r="J219" s="172">
        <v>0</v>
      </c>
      <c r="K219" s="172">
        <f>E219*J219</f>
        <v>0</v>
      </c>
      <c r="Q219" s="165"/>
      <c r="BB219" s="138">
        <v>2</v>
      </c>
      <c r="BC219" s="138">
        <f>IF(BB219=1,G219,0)</f>
        <v>0</v>
      </c>
      <c r="BD219" s="138">
        <f>IF(BB219=2,G219,0)</f>
        <v>0</v>
      </c>
      <c r="BE219" s="138">
        <f>IF(BB219=3,G219,0)</f>
        <v>0</v>
      </c>
      <c r="BF219" s="138">
        <f>IF(BB219=4,G219,0)</f>
        <v>0</v>
      </c>
      <c r="BG219" s="138">
        <f>IF(BB219=5,G219,0)</f>
        <v>0</v>
      </c>
    </row>
    <row r="220" spans="1:17" ht="12.75">
      <c r="A220" s="173"/>
      <c r="B220" s="174"/>
      <c r="C220" s="175" t="s">
        <v>298</v>
      </c>
      <c r="D220" s="176"/>
      <c r="E220" s="177">
        <v>0</v>
      </c>
      <c r="F220" s="178"/>
      <c r="G220" s="179"/>
      <c r="H220" s="180"/>
      <c r="I220" s="180"/>
      <c r="J220" s="180"/>
      <c r="K220" s="180"/>
      <c r="O220" s="181"/>
      <c r="Q220" s="165"/>
    </row>
    <row r="221" spans="1:17" ht="12.75">
      <c r="A221" s="173"/>
      <c r="B221" s="174"/>
      <c r="C221" s="175" t="s">
        <v>299</v>
      </c>
      <c r="D221" s="176"/>
      <c r="E221" s="177">
        <v>3653.408</v>
      </c>
      <c r="F221" s="178"/>
      <c r="G221" s="179"/>
      <c r="H221" s="180"/>
      <c r="I221" s="180"/>
      <c r="J221" s="180"/>
      <c r="K221" s="180"/>
      <c r="O221" s="181"/>
      <c r="Q221" s="165"/>
    </row>
    <row r="222" spans="1:59" ht="12.75">
      <c r="A222" s="166">
        <v>45</v>
      </c>
      <c r="B222" s="167" t="s">
        <v>300</v>
      </c>
      <c r="C222" s="168" t="s">
        <v>301</v>
      </c>
      <c r="D222" s="169" t="s">
        <v>74</v>
      </c>
      <c r="E222" s="170">
        <v>2001.478</v>
      </c>
      <c r="F222" s="170">
        <v>0</v>
      </c>
      <c r="G222" s="171">
        <f>E222*F222</f>
        <v>0</v>
      </c>
      <c r="H222" s="172">
        <v>0.00022</v>
      </c>
      <c r="I222" s="172">
        <f>E222*H222</f>
        <v>0.44032516000000005</v>
      </c>
      <c r="J222" s="172">
        <v>0</v>
      </c>
      <c r="K222" s="172">
        <f>E222*J222</f>
        <v>0</v>
      </c>
      <c r="Q222" s="165"/>
      <c r="BB222" s="138">
        <v>2</v>
      </c>
      <c r="BC222" s="138">
        <f>IF(BB222=1,G222,0)</f>
        <v>0</v>
      </c>
      <c r="BD222" s="138">
        <f>IF(BB222=2,G222,0)</f>
        <v>0</v>
      </c>
      <c r="BE222" s="138">
        <f>IF(BB222=3,G222,0)</f>
        <v>0</v>
      </c>
      <c r="BF222" s="138">
        <f>IF(BB222=4,G222,0)</f>
        <v>0</v>
      </c>
      <c r="BG222" s="138">
        <f>IF(BB222=5,G222,0)</f>
        <v>0</v>
      </c>
    </row>
    <row r="223" spans="1:17" ht="12.75">
      <c r="A223" s="173"/>
      <c r="B223" s="174"/>
      <c r="C223" s="175" t="s">
        <v>302</v>
      </c>
      <c r="D223" s="176"/>
      <c r="E223" s="177">
        <v>0</v>
      </c>
      <c r="F223" s="178"/>
      <c r="G223" s="179"/>
      <c r="H223" s="180"/>
      <c r="I223" s="180"/>
      <c r="J223" s="180"/>
      <c r="K223" s="180"/>
      <c r="O223" s="181"/>
      <c r="Q223" s="165"/>
    </row>
    <row r="224" spans="1:17" ht="12.75">
      <c r="A224" s="173"/>
      <c r="B224" s="174"/>
      <c r="C224" s="202">
        <v>2001478</v>
      </c>
      <c r="D224" s="176"/>
      <c r="E224" s="177">
        <v>2001.478</v>
      </c>
      <c r="F224" s="178"/>
      <c r="G224" s="179"/>
      <c r="H224" s="180"/>
      <c r="I224" s="180"/>
      <c r="J224" s="180"/>
      <c r="K224" s="180"/>
      <c r="M224" s="189"/>
      <c r="O224" s="181"/>
      <c r="Q224" s="165"/>
    </row>
    <row r="225" spans="1:59" ht="12.75">
      <c r="A225" s="182"/>
      <c r="B225" s="183" t="s">
        <v>68</v>
      </c>
      <c r="C225" s="184" t="str">
        <f>CONCATENATE(B218," ",C218)</f>
        <v>783 Nátěry</v>
      </c>
      <c r="D225" s="182"/>
      <c r="E225" s="185"/>
      <c r="F225" s="185"/>
      <c r="G225" s="186">
        <f>SUM(G218:G224)</f>
        <v>0</v>
      </c>
      <c r="H225" s="187"/>
      <c r="I225" s="188">
        <f>SUM(I218:I224)</f>
        <v>0.6229955600000001</v>
      </c>
      <c r="J225" s="187"/>
      <c r="K225" s="188">
        <f>SUM(K218:K224)</f>
        <v>0</v>
      </c>
      <c r="Q225" s="165"/>
      <c r="BC225" s="189">
        <f>SUM(BC218:BC224)</f>
        <v>0</v>
      </c>
      <c r="BD225" s="189">
        <f>SUM(BD218:BD224)</f>
        <v>0</v>
      </c>
      <c r="BE225" s="189">
        <f>SUM(BE218:BE224)</f>
        <v>0</v>
      </c>
      <c r="BF225" s="189">
        <f>SUM(BF218:BF224)</f>
        <v>0</v>
      </c>
      <c r="BG225" s="189">
        <f>SUM(BG218:BG224)</f>
        <v>0</v>
      </c>
    </row>
    <row r="226" spans="1:17" ht="12.75">
      <c r="A226" s="158" t="s">
        <v>67</v>
      </c>
      <c r="B226" s="159" t="s">
        <v>303</v>
      </c>
      <c r="C226" s="160" t="s">
        <v>304</v>
      </c>
      <c r="D226" s="161"/>
      <c r="E226" s="162"/>
      <c r="F226" s="162"/>
      <c r="G226" s="163"/>
      <c r="H226" s="164"/>
      <c r="I226" s="164"/>
      <c r="J226" s="164"/>
      <c r="K226" s="164"/>
      <c r="Q226" s="165"/>
    </row>
    <row r="227" spans="1:59" ht="12.75">
      <c r="A227" s="166">
        <v>46</v>
      </c>
      <c r="B227" s="167" t="s">
        <v>305</v>
      </c>
      <c r="C227" s="168" t="s">
        <v>306</v>
      </c>
      <c r="D227" s="169" t="s">
        <v>74</v>
      </c>
      <c r="E227" s="170">
        <v>4435.36</v>
      </c>
      <c r="F227" s="170">
        <v>0</v>
      </c>
      <c r="G227" s="171">
        <f>E227*F227</f>
        <v>0</v>
      </c>
      <c r="H227" s="172">
        <v>0.02426</v>
      </c>
      <c r="I227" s="172">
        <f>E227*H227</f>
        <v>107.60183359999999</v>
      </c>
      <c r="J227" s="172">
        <v>0</v>
      </c>
      <c r="K227" s="172">
        <f>E227*J227</f>
        <v>0</v>
      </c>
      <c r="Q227" s="165"/>
      <c r="BB227" s="138">
        <v>1</v>
      </c>
      <c r="BC227" s="138">
        <f>IF(BB227=1,G227,0)</f>
        <v>0</v>
      </c>
      <c r="BD227" s="138">
        <f>IF(BB227=2,G227,0)</f>
        <v>0</v>
      </c>
      <c r="BE227" s="138">
        <f>IF(BB227=3,G227,0)</f>
        <v>0</v>
      </c>
      <c r="BF227" s="138">
        <f>IF(BB227=4,G227,0)</f>
        <v>0</v>
      </c>
      <c r="BG227" s="138">
        <f>IF(BB227=5,G227,0)</f>
        <v>0</v>
      </c>
    </row>
    <row r="228" spans="1:17" ht="12.75">
      <c r="A228" s="173"/>
      <c r="B228" s="174"/>
      <c r="C228" s="175" t="s">
        <v>131</v>
      </c>
      <c r="D228" s="176"/>
      <c r="E228" s="177">
        <v>0</v>
      </c>
      <c r="F228" s="178"/>
      <c r="G228" s="179"/>
      <c r="H228" s="180"/>
      <c r="I228" s="180"/>
      <c r="J228" s="180"/>
      <c r="K228" s="180"/>
      <c r="O228" s="181"/>
      <c r="Q228" s="165"/>
    </row>
    <row r="229" spans="1:17" ht="12.75">
      <c r="A229" s="173"/>
      <c r="B229" s="174"/>
      <c r="C229" s="175" t="s">
        <v>307</v>
      </c>
      <c r="D229" s="176"/>
      <c r="E229" s="177">
        <v>1304.8</v>
      </c>
      <c r="F229" s="178"/>
      <c r="G229" s="179"/>
      <c r="H229" s="180"/>
      <c r="I229" s="180"/>
      <c r="J229" s="180"/>
      <c r="K229" s="180"/>
      <c r="O229" s="181"/>
      <c r="Q229" s="165"/>
    </row>
    <row r="230" spans="1:17" ht="12.75">
      <c r="A230" s="173"/>
      <c r="B230" s="174"/>
      <c r="C230" s="175" t="s">
        <v>308</v>
      </c>
      <c r="D230" s="176"/>
      <c r="E230" s="177">
        <v>40.5</v>
      </c>
      <c r="F230" s="178"/>
      <c r="G230" s="179"/>
      <c r="H230" s="180"/>
      <c r="I230" s="180"/>
      <c r="J230" s="180"/>
      <c r="K230" s="180"/>
      <c r="O230" s="181"/>
      <c r="Q230" s="165"/>
    </row>
    <row r="231" spans="1:17" ht="12.75">
      <c r="A231" s="173"/>
      <c r="B231" s="174"/>
      <c r="C231" s="175" t="s">
        <v>309</v>
      </c>
      <c r="D231" s="176"/>
      <c r="E231" s="177">
        <v>127.5</v>
      </c>
      <c r="F231" s="178"/>
      <c r="G231" s="179"/>
      <c r="H231" s="180"/>
      <c r="I231" s="180"/>
      <c r="J231" s="180"/>
      <c r="K231" s="180"/>
      <c r="O231" s="181"/>
      <c r="Q231" s="165"/>
    </row>
    <row r="232" spans="1:17" ht="12.75">
      <c r="A232" s="173"/>
      <c r="B232" s="174"/>
      <c r="C232" s="175" t="s">
        <v>310</v>
      </c>
      <c r="D232" s="176"/>
      <c r="E232" s="177">
        <v>105</v>
      </c>
      <c r="F232" s="178"/>
      <c r="G232" s="179"/>
      <c r="H232" s="180"/>
      <c r="I232" s="180"/>
      <c r="J232" s="180"/>
      <c r="K232" s="180"/>
      <c r="O232" s="181"/>
      <c r="Q232" s="165"/>
    </row>
    <row r="233" spans="1:17" ht="12.75">
      <c r="A233" s="173"/>
      <c r="B233" s="174"/>
      <c r="C233" s="175" t="s">
        <v>87</v>
      </c>
      <c r="D233" s="176"/>
      <c r="E233" s="177">
        <v>0</v>
      </c>
      <c r="F233" s="178"/>
      <c r="G233" s="179"/>
      <c r="H233" s="180"/>
      <c r="I233" s="180"/>
      <c r="J233" s="180"/>
      <c r="K233" s="180"/>
      <c r="O233" s="181"/>
      <c r="Q233" s="165"/>
    </row>
    <row r="234" spans="1:17" ht="12.75">
      <c r="A234" s="173"/>
      <c r="B234" s="174"/>
      <c r="C234" s="175" t="s">
        <v>311</v>
      </c>
      <c r="D234" s="176"/>
      <c r="E234" s="177">
        <v>1100.8</v>
      </c>
      <c r="F234" s="178"/>
      <c r="G234" s="179"/>
      <c r="H234" s="180"/>
      <c r="I234" s="180"/>
      <c r="J234" s="180"/>
      <c r="K234" s="180"/>
      <c r="O234" s="181"/>
      <c r="Q234" s="165"/>
    </row>
    <row r="235" spans="1:17" ht="12.75">
      <c r="A235" s="173"/>
      <c r="B235" s="174"/>
      <c r="C235" s="175" t="s">
        <v>312</v>
      </c>
      <c r="D235" s="176"/>
      <c r="E235" s="177">
        <v>918.4</v>
      </c>
      <c r="F235" s="178"/>
      <c r="G235" s="179"/>
      <c r="H235" s="180"/>
      <c r="I235" s="180"/>
      <c r="J235" s="180"/>
      <c r="K235" s="180"/>
      <c r="O235" s="181"/>
      <c r="Q235" s="165"/>
    </row>
    <row r="236" spans="1:17" ht="12.75">
      <c r="A236" s="173"/>
      <c r="B236" s="174"/>
      <c r="C236" s="175" t="s">
        <v>85</v>
      </c>
      <c r="D236" s="176"/>
      <c r="E236" s="177">
        <v>0</v>
      </c>
      <c r="F236" s="178"/>
      <c r="G236" s="179"/>
      <c r="H236" s="180"/>
      <c r="I236" s="180"/>
      <c r="J236" s="180"/>
      <c r="K236" s="180"/>
      <c r="O236" s="181"/>
      <c r="Q236" s="165"/>
    </row>
    <row r="237" spans="1:17" ht="12.75">
      <c r="A237" s="173"/>
      <c r="B237" s="174"/>
      <c r="C237" s="175" t="s">
        <v>313</v>
      </c>
      <c r="D237" s="176"/>
      <c r="E237" s="177">
        <v>216.96</v>
      </c>
      <c r="F237" s="178"/>
      <c r="G237" s="179"/>
      <c r="H237" s="180"/>
      <c r="I237" s="180"/>
      <c r="J237" s="180"/>
      <c r="K237" s="180"/>
      <c r="O237" s="181"/>
      <c r="Q237" s="165"/>
    </row>
    <row r="238" spans="1:17" ht="12.75">
      <c r="A238" s="173"/>
      <c r="B238" s="174"/>
      <c r="C238" s="175" t="s">
        <v>92</v>
      </c>
      <c r="D238" s="176"/>
      <c r="E238" s="177">
        <v>0</v>
      </c>
      <c r="F238" s="178"/>
      <c r="G238" s="179"/>
      <c r="H238" s="180"/>
      <c r="I238" s="180"/>
      <c r="J238" s="180"/>
      <c r="K238" s="180"/>
      <c r="O238" s="181"/>
      <c r="Q238" s="165"/>
    </row>
    <row r="239" spans="1:17" ht="12.75">
      <c r="A239" s="173"/>
      <c r="B239" s="174"/>
      <c r="C239" s="175" t="s">
        <v>314</v>
      </c>
      <c r="D239" s="176"/>
      <c r="E239" s="177">
        <v>230.1</v>
      </c>
      <c r="F239" s="178"/>
      <c r="G239" s="179"/>
      <c r="H239" s="180"/>
      <c r="I239" s="180"/>
      <c r="J239" s="180"/>
      <c r="K239" s="180"/>
      <c r="O239" s="181"/>
      <c r="Q239" s="165"/>
    </row>
    <row r="240" spans="1:17" ht="12.75">
      <c r="A240" s="173"/>
      <c r="B240" s="174"/>
      <c r="C240" s="175" t="s">
        <v>315</v>
      </c>
      <c r="D240" s="176"/>
      <c r="E240" s="177">
        <v>226.8</v>
      </c>
      <c r="F240" s="178"/>
      <c r="G240" s="179"/>
      <c r="H240" s="180"/>
      <c r="I240" s="180"/>
      <c r="J240" s="180"/>
      <c r="K240" s="180"/>
      <c r="O240" s="181"/>
      <c r="Q240" s="165"/>
    </row>
    <row r="241" spans="1:17" ht="12.75">
      <c r="A241" s="173"/>
      <c r="B241" s="174"/>
      <c r="C241" s="175" t="s">
        <v>316</v>
      </c>
      <c r="D241" s="176"/>
      <c r="E241" s="177">
        <v>35.7</v>
      </c>
      <c r="F241" s="178"/>
      <c r="G241" s="179"/>
      <c r="H241" s="180"/>
      <c r="I241" s="180"/>
      <c r="J241" s="180"/>
      <c r="K241" s="180"/>
      <c r="O241" s="181"/>
      <c r="Q241" s="165"/>
    </row>
    <row r="242" spans="1:17" ht="12.75">
      <c r="A242" s="173"/>
      <c r="B242" s="174"/>
      <c r="C242" s="175" t="s">
        <v>317</v>
      </c>
      <c r="D242" s="176"/>
      <c r="E242" s="177">
        <v>54</v>
      </c>
      <c r="F242" s="178"/>
      <c r="G242" s="179"/>
      <c r="H242" s="180"/>
      <c r="I242" s="180"/>
      <c r="J242" s="180"/>
      <c r="K242" s="180"/>
      <c r="O242" s="181"/>
      <c r="Q242" s="165"/>
    </row>
    <row r="243" spans="1:17" ht="12.75">
      <c r="A243" s="173"/>
      <c r="B243" s="174"/>
      <c r="C243" s="175" t="s">
        <v>318</v>
      </c>
      <c r="D243" s="176"/>
      <c r="E243" s="177">
        <v>74.8</v>
      </c>
      <c r="F243" s="178"/>
      <c r="G243" s="179"/>
      <c r="H243" s="180"/>
      <c r="I243" s="180"/>
      <c r="J243" s="180"/>
      <c r="K243" s="180"/>
      <c r="O243" s="181"/>
      <c r="Q243" s="165"/>
    </row>
    <row r="244" spans="1:59" ht="12.75">
      <c r="A244" s="166">
        <v>47</v>
      </c>
      <c r="B244" s="167" t="s">
        <v>319</v>
      </c>
      <c r="C244" s="168" t="s">
        <v>320</v>
      </c>
      <c r="D244" s="169" t="s">
        <v>74</v>
      </c>
      <c r="E244" s="170">
        <v>13306.08</v>
      </c>
      <c r="F244" s="170">
        <v>0</v>
      </c>
      <c r="G244" s="171">
        <f>E244*F244</f>
        <v>0</v>
      </c>
      <c r="H244" s="172">
        <v>0.00102</v>
      </c>
      <c r="I244" s="172">
        <f>E244*H244</f>
        <v>13.572201600000001</v>
      </c>
      <c r="J244" s="172">
        <v>0</v>
      </c>
      <c r="K244" s="172">
        <f>E244*J244</f>
        <v>0</v>
      </c>
      <c r="Q244" s="165"/>
      <c r="BB244" s="138">
        <v>1</v>
      </c>
      <c r="BC244" s="138">
        <f>IF(BB244=1,G244,0)</f>
        <v>0</v>
      </c>
      <c r="BD244" s="138">
        <f>IF(BB244=2,G244,0)</f>
        <v>0</v>
      </c>
      <c r="BE244" s="138">
        <f>IF(BB244=3,G244,0)</f>
        <v>0</v>
      </c>
      <c r="BF244" s="138">
        <f>IF(BB244=4,G244,0)</f>
        <v>0</v>
      </c>
      <c r="BG244" s="138">
        <f>IF(BB244=5,G244,0)</f>
        <v>0</v>
      </c>
    </row>
    <row r="245" spans="1:17" ht="12.75">
      <c r="A245" s="173"/>
      <c r="B245" s="174"/>
      <c r="C245" s="175" t="s">
        <v>321</v>
      </c>
      <c r="D245" s="176"/>
      <c r="E245" s="177">
        <v>13306.08</v>
      </c>
      <c r="F245" s="178"/>
      <c r="G245" s="179"/>
      <c r="H245" s="180"/>
      <c r="I245" s="180"/>
      <c r="J245" s="180"/>
      <c r="K245" s="180"/>
      <c r="O245" s="181"/>
      <c r="Q245" s="165"/>
    </row>
    <row r="246" spans="1:59" ht="12.75">
      <c r="A246" s="166">
        <v>48</v>
      </c>
      <c r="B246" s="167" t="s">
        <v>322</v>
      </c>
      <c r="C246" s="168" t="s">
        <v>323</v>
      </c>
      <c r="D246" s="169" t="s">
        <v>74</v>
      </c>
      <c r="E246" s="170">
        <v>4435</v>
      </c>
      <c r="F246" s="170">
        <v>0</v>
      </c>
      <c r="G246" s="171">
        <f>E246*F246</f>
        <v>0</v>
      </c>
      <c r="H246" s="172">
        <v>0</v>
      </c>
      <c r="I246" s="172">
        <f>E246*H246</f>
        <v>0</v>
      </c>
      <c r="J246" s="172">
        <v>0</v>
      </c>
      <c r="K246" s="172">
        <f>E246*J246</f>
        <v>0</v>
      </c>
      <c r="Q246" s="165"/>
      <c r="BB246" s="138">
        <v>1</v>
      </c>
      <c r="BC246" s="138">
        <f>IF(BB246=1,G246,0)</f>
        <v>0</v>
      </c>
      <c r="BD246" s="138">
        <f>IF(BB246=2,G246,0)</f>
        <v>0</v>
      </c>
      <c r="BE246" s="138">
        <f>IF(BB246=3,G246,0)</f>
        <v>0</v>
      </c>
      <c r="BF246" s="138">
        <f>IF(BB246=4,G246,0)</f>
        <v>0</v>
      </c>
      <c r="BG246" s="138">
        <f>IF(BB246=5,G246,0)</f>
        <v>0</v>
      </c>
    </row>
    <row r="247" spans="1:59" ht="12.75">
      <c r="A247" s="166">
        <v>49</v>
      </c>
      <c r="B247" s="167" t="s">
        <v>324</v>
      </c>
      <c r="C247" s="168" t="s">
        <v>325</v>
      </c>
      <c r="D247" s="169" t="s">
        <v>74</v>
      </c>
      <c r="E247" s="170">
        <v>4435</v>
      </c>
      <c r="F247" s="170">
        <v>0</v>
      </c>
      <c r="G247" s="171">
        <f>E247*F247</f>
        <v>0</v>
      </c>
      <c r="H247" s="172">
        <v>0</v>
      </c>
      <c r="I247" s="172">
        <f>E247*H247</f>
        <v>0</v>
      </c>
      <c r="J247" s="172">
        <v>0</v>
      </c>
      <c r="K247" s="172">
        <f>E247*J247</f>
        <v>0</v>
      </c>
      <c r="Q247" s="165"/>
      <c r="BB247" s="138">
        <v>1</v>
      </c>
      <c r="BC247" s="138">
        <f>IF(BB247=1,G247,0)</f>
        <v>0</v>
      </c>
      <c r="BD247" s="138">
        <f>IF(BB247=2,G247,0)</f>
        <v>0</v>
      </c>
      <c r="BE247" s="138">
        <f>IF(BB247=3,G247,0)</f>
        <v>0</v>
      </c>
      <c r="BF247" s="138">
        <f>IF(BB247=4,G247,0)</f>
        <v>0</v>
      </c>
      <c r="BG247" s="138">
        <f>IF(BB247=5,G247,0)</f>
        <v>0</v>
      </c>
    </row>
    <row r="248" spans="1:59" ht="12.75">
      <c r="A248" s="166">
        <v>50</v>
      </c>
      <c r="B248" s="167" t="s">
        <v>326</v>
      </c>
      <c r="C248" s="168" t="s">
        <v>327</v>
      </c>
      <c r="D248" s="169" t="s">
        <v>168</v>
      </c>
      <c r="E248" s="170">
        <v>6</v>
      </c>
      <c r="F248" s="170">
        <v>0</v>
      </c>
      <c r="G248" s="171">
        <f>E248*F248</f>
        <v>0</v>
      </c>
      <c r="H248" s="172">
        <v>0.02482</v>
      </c>
      <c r="I248" s="172">
        <f>E248*H248</f>
        <v>0.14892</v>
      </c>
      <c r="J248" s="172">
        <v>0</v>
      </c>
      <c r="K248" s="172">
        <f>E248*J248</f>
        <v>0</v>
      </c>
      <c r="Q248" s="165"/>
      <c r="BB248" s="138">
        <v>1</v>
      </c>
      <c r="BC248" s="138">
        <f>IF(BB248=1,G248,0)</f>
        <v>0</v>
      </c>
      <c r="BD248" s="138">
        <f>IF(BB248=2,G248,0)</f>
        <v>0</v>
      </c>
      <c r="BE248" s="138">
        <f>IF(BB248=3,G248,0)</f>
        <v>0</v>
      </c>
      <c r="BF248" s="138">
        <f>IF(BB248=4,G248,0)</f>
        <v>0</v>
      </c>
      <c r="BG248" s="138">
        <f>IF(BB248=5,G248,0)</f>
        <v>0</v>
      </c>
    </row>
    <row r="249" spans="1:17" ht="12.75">
      <c r="A249" s="173"/>
      <c r="B249" s="174"/>
      <c r="C249" s="175">
        <v>6</v>
      </c>
      <c r="D249" s="176"/>
      <c r="E249" s="177">
        <v>6</v>
      </c>
      <c r="F249" s="178"/>
      <c r="G249" s="179"/>
      <c r="H249" s="180"/>
      <c r="I249" s="180"/>
      <c r="J249" s="180"/>
      <c r="K249" s="180"/>
      <c r="O249" s="181"/>
      <c r="Q249" s="165"/>
    </row>
    <row r="250" spans="1:59" ht="12.75">
      <c r="A250" s="166">
        <v>51</v>
      </c>
      <c r="B250" s="167" t="s">
        <v>328</v>
      </c>
      <c r="C250" s="168" t="s">
        <v>329</v>
      </c>
      <c r="D250" s="169" t="s">
        <v>168</v>
      </c>
      <c r="E250" s="170">
        <v>18</v>
      </c>
      <c r="F250" s="170">
        <v>0</v>
      </c>
      <c r="G250" s="171">
        <f>E250*F250</f>
        <v>0</v>
      </c>
      <c r="H250" s="172">
        <v>0.00225</v>
      </c>
      <c r="I250" s="172">
        <f>E250*H250</f>
        <v>0.040499999999999994</v>
      </c>
      <c r="J250" s="172">
        <v>0</v>
      </c>
      <c r="K250" s="172">
        <f>E250*J250</f>
        <v>0</v>
      </c>
      <c r="Q250" s="165"/>
      <c r="BB250" s="138">
        <v>1</v>
      </c>
      <c r="BC250" s="138">
        <f>IF(BB250=1,G250,0)</f>
        <v>0</v>
      </c>
      <c r="BD250" s="138">
        <f>IF(BB250=2,G250,0)</f>
        <v>0</v>
      </c>
      <c r="BE250" s="138">
        <f>IF(BB250=3,G250,0)</f>
        <v>0</v>
      </c>
      <c r="BF250" s="138">
        <f>IF(BB250=4,G250,0)</f>
        <v>0</v>
      </c>
      <c r="BG250" s="138">
        <f>IF(BB250=5,G250,0)</f>
        <v>0</v>
      </c>
    </row>
    <row r="251" spans="1:17" ht="12.75">
      <c r="A251" s="173"/>
      <c r="B251" s="174"/>
      <c r="C251" s="175" t="s">
        <v>330</v>
      </c>
      <c r="D251" s="176"/>
      <c r="E251" s="177">
        <v>18</v>
      </c>
      <c r="F251" s="178"/>
      <c r="G251" s="179"/>
      <c r="H251" s="180"/>
      <c r="I251" s="180"/>
      <c r="J251" s="180"/>
      <c r="K251" s="180"/>
      <c r="O251" s="181"/>
      <c r="Q251" s="165"/>
    </row>
    <row r="252" spans="1:59" ht="12.75">
      <c r="A252" s="166">
        <v>52</v>
      </c>
      <c r="B252" s="167" t="s">
        <v>331</v>
      </c>
      <c r="C252" s="168" t="s">
        <v>332</v>
      </c>
      <c r="D252" s="169" t="s">
        <v>74</v>
      </c>
      <c r="E252" s="170">
        <v>4435.36</v>
      </c>
      <c r="F252" s="170">
        <v>0</v>
      </c>
      <c r="G252" s="171">
        <f>E252*F252</f>
        <v>0</v>
      </c>
      <c r="H252" s="172">
        <v>0</v>
      </c>
      <c r="I252" s="172">
        <f>E252*H252</f>
        <v>0</v>
      </c>
      <c r="J252" s="172">
        <v>0</v>
      </c>
      <c r="K252" s="172">
        <f>E252*J252</f>
        <v>0</v>
      </c>
      <c r="Q252" s="165"/>
      <c r="BB252" s="138">
        <v>1</v>
      </c>
      <c r="BC252" s="138">
        <f>IF(BB252=1,G252,0)</f>
        <v>0</v>
      </c>
      <c r="BD252" s="138">
        <f>IF(BB252=2,G252,0)</f>
        <v>0</v>
      </c>
      <c r="BE252" s="138">
        <f>IF(BB252=3,G252,0)</f>
        <v>0</v>
      </c>
      <c r="BF252" s="138">
        <f>IF(BB252=4,G252,0)</f>
        <v>0</v>
      </c>
      <c r="BG252" s="138">
        <f>IF(BB252=5,G252,0)</f>
        <v>0</v>
      </c>
    </row>
    <row r="253" spans="1:59" ht="12.75">
      <c r="A253" s="182"/>
      <c r="B253" s="183" t="s">
        <v>68</v>
      </c>
      <c r="C253" s="184" t="str">
        <f>CONCATENATE(B226," ",C226)</f>
        <v>94 Lešení a stavební výtahy</v>
      </c>
      <c r="D253" s="182"/>
      <c r="E253" s="185"/>
      <c r="F253" s="185"/>
      <c r="G253" s="186">
        <f>SUM(G226:G252)</f>
        <v>0</v>
      </c>
      <c r="H253" s="187"/>
      <c r="I253" s="188">
        <f>SUM(I226:I252)</f>
        <v>121.36345519999999</v>
      </c>
      <c r="J253" s="187"/>
      <c r="K253" s="188">
        <f>SUM(K226:K252)</f>
        <v>0</v>
      </c>
      <c r="Q253" s="165"/>
      <c r="BC253" s="189">
        <f>SUM(BC226:BC252)</f>
        <v>0</v>
      </c>
      <c r="BD253" s="189">
        <f>SUM(BD226:BD252)</f>
        <v>0</v>
      </c>
      <c r="BE253" s="189">
        <f>SUM(BE226:BE252)</f>
        <v>0</v>
      </c>
      <c r="BF253" s="189">
        <f>SUM(BF226:BF252)</f>
        <v>0</v>
      </c>
      <c r="BG253" s="189">
        <f>SUM(BG226:BG252)</f>
        <v>0</v>
      </c>
    </row>
    <row r="254" spans="1:17" ht="12.75">
      <c r="A254" s="158" t="s">
        <v>67</v>
      </c>
      <c r="B254" s="159" t="s">
        <v>333</v>
      </c>
      <c r="C254" s="160" t="s">
        <v>334</v>
      </c>
      <c r="D254" s="161"/>
      <c r="E254" s="162"/>
      <c r="F254" s="162"/>
      <c r="G254" s="163"/>
      <c r="H254" s="164"/>
      <c r="I254" s="164"/>
      <c r="J254" s="164"/>
      <c r="K254" s="164"/>
      <c r="Q254" s="165"/>
    </row>
    <row r="255" spans="1:59" ht="25.5">
      <c r="A255" s="166">
        <v>53</v>
      </c>
      <c r="B255" s="167" t="s">
        <v>335</v>
      </c>
      <c r="C255" s="168" t="s">
        <v>336</v>
      </c>
      <c r="D255" s="169" t="s">
        <v>337</v>
      </c>
      <c r="E255" s="170">
        <v>8.2496</v>
      </c>
      <c r="F255" s="170">
        <v>0</v>
      </c>
      <c r="G255" s="171">
        <f>E255*F255</f>
        <v>0</v>
      </c>
      <c r="H255" s="172">
        <v>0</v>
      </c>
      <c r="I255" s="172">
        <f>E255*H255</f>
        <v>0</v>
      </c>
      <c r="J255" s="172">
        <v>-2.2</v>
      </c>
      <c r="K255" s="172">
        <f>E255*J255</f>
        <v>-18.14912</v>
      </c>
      <c r="Q255" s="165"/>
      <c r="BB255" s="138">
        <v>1</v>
      </c>
      <c r="BC255" s="138">
        <f>IF(BB255=1,G255,0)</f>
        <v>0</v>
      </c>
      <c r="BD255" s="138">
        <f>IF(BB255=2,G255,0)</f>
        <v>0</v>
      </c>
      <c r="BE255" s="138">
        <f>IF(BB255=3,G255,0)</f>
        <v>0</v>
      </c>
      <c r="BF255" s="138">
        <f>IF(BB255=4,G255,0)</f>
        <v>0</v>
      </c>
      <c r="BG255" s="138">
        <f>IF(BB255=5,G255,0)</f>
        <v>0</v>
      </c>
    </row>
    <row r="256" spans="1:17" ht="12.75">
      <c r="A256" s="173"/>
      <c r="B256" s="174"/>
      <c r="C256" s="175" t="s">
        <v>338</v>
      </c>
      <c r="D256" s="176"/>
      <c r="E256" s="177">
        <v>0</v>
      </c>
      <c r="F256" s="178"/>
      <c r="G256" s="179"/>
      <c r="H256" s="180"/>
      <c r="I256" s="180"/>
      <c r="J256" s="180"/>
      <c r="K256" s="180"/>
      <c r="O256" s="181"/>
      <c r="Q256" s="165"/>
    </row>
    <row r="257" spans="1:17" ht="12.75">
      <c r="A257" s="173"/>
      <c r="B257" s="174"/>
      <c r="C257" s="175" t="s">
        <v>131</v>
      </c>
      <c r="D257" s="176"/>
      <c r="E257" s="177">
        <v>0</v>
      </c>
      <c r="F257" s="178"/>
      <c r="G257" s="179"/>
      <c r="H257" s="180"/>
      <c r="I257" s="180"/>
      <c r="J257" s="180"/>
      <c r="K257" s="180"/>
      <c r="O257" s="181"/>
      <c r="Q257" s="165"/>
    </row>
    <row r="258" spans="1:17" ht="12.75">
      <c r="A258" s="173"/>
      <c r="B258" s="174"/>
      <c r="C258" s="175" t="s">
        <v>339</v>
      </c>
      <c r="D258" s="176"/>
      <c r="E258" s="177">
        <v>1.4655</v>
      </c>
      <c r="F258" s="178"/>
      <c r="G258" s="179"/>
      <c r="H258" s="180"/>
      <c r="I258" s="180"/>
      <c r="J258" s="180"/>
      <c r="K258" s="180"/>
      <c r="O258" s="181"/>
      <c r="Q258" s="165"/>
    </row>
    <row r="259" spans="1:17" ht="12.75">
      <c r="A259" s="173"/>
      <c r="B259" s="174"/>
      <c r="C259" s="175" t="s">
        <v>87</v>
      </c>
      <c r="D259" s="176"/>
      <c r="E259" s="177">
        <v>0</v>
      </c>
      <c r="F259" s="178"/>
      <c r="G259" s="179"/>
      <c r="H259" s="180"/>
      <c r="I259" s="180"/>
      <c r="J259" s="180"/>
      <c r="K259" s="180"/>
      <c r="O259" s="181"/>
      <c r="Q259" s="165"/>
    </row>
    <row r="260" spans="1:17" ht="12.75">
      <c r="A260" s="173"/>
      <c r="B260" s="174"/>
      <c r="C260" s="175" t="s">
        <v>340</v>
      </c>
      <c r="D260" s="176"/>
      <c r="E260" s="177">
        <v>0.8919</v>
      </c>
      <c r="F260" s="178"/>
      <c r="G260" s="179"/>
      <c r="H260" s="180"/>
      <c r="I260" s="180"/>
      <c r="J260" s="180"/>
      <c r="K260" s="180"/>
      <c r="O260" s="181"/>
      <c r="Q260" s="165"/>
    </row>
    <row r="261" spans="1:17" ht="12.75">
      <c r="A261" s="173"/>
      <c r="B261" s="174"/>
      <c r="C261" s="175" t="s">
        <v>133</v>
      </c>
      <c r="D261" s="176"/>
      <c r="E261" s="177">
        <v>0</v>
      </c>
      <c r="F261" s="178"/>
      <c r="G261" s="179"/>
      <c r="H261" s="180"/>
      <c r="I261" s="180"/>
      <c r="J261" s="180"/>
      <c r="K261" s="180"/>
      <c r="O261" s="181"/>
      <c r="Q261" s="165"/>
    </row>
    <row r="262" spans="1:17" ht="12.75">
      <c r="A262" s="173"/>
      <c r="B262" s="174"/>
      <c r="C262" s="175" t="s">
        <v>131</v>
      </c>
      <c r="D262" s="176"/>
      <c r="E262" s="177">
        <v>0</v>
      </c>
      <c r="F262" s="178"/>
      <c r="G262" s="179"/>
      <c r="H262" s="180"/>
      <c r="I262" s="180"/>
      <c r="J262" s="180"/>
      <c r="K262" s="180"/>
      <c r="O262" s="181"/>
      <c r="Q262" s="165"/>
    </row>
    <row r="263" spans="1:17" ht="12.75">
      <c r="A263" s="173"/>
      <c r="B263" s="174"/>
      <c r="C263" s="175" t="s">
        <v>341</v>
      </c>
      <c r="D263" s="176"/>
      <c r="E263" s="177">
        <v>1.9871</v>
      </c>
      <c r="F263" s="178"/>
      <c r="G263" s="179"/>
      <c r="H263" s="180"/>
      <c r="I263" s="180"/>
      <c r="J263" s="180"/>
      <c r="K263" s="180"/>
      <c r="O263" s="181"/>
      <c r="Q263" s="165"/>
    </row>
    <row r="264" spans="1:17" ht="12.75">
      <c r="A264" s="173"/>
      <c r="B264" s="174"/>
      <c r="C264" s="175" t="s">
        <v>342</v>
      </c>
      <c r="D264" s="176"/>
      <c r="E264" s="177">
        <v>1.6956</v>
      </c>
      <c r="F264" s="178"/>
      <c r="G264" s="179"/>
      <c r="H264" s="180"/>
      <c r="I264" s="180"/>
      <c r="J264" s="180"/>
      <c r="K264" s="180"/>
      <c r="O264" s="181"/>
      <c r="Q264" s="165"/>
    </row>
    <row r="265" spans="1:17" ht="12.75">
      <c r="A265" s="173"/>
      <c r="B265" s="174"/>
      <c r="C265" s="175" t="s">
        <v>343</v>
      </c>
      <c r="D265" s="176"/>
      <c r="E265" s="177">
        <v>0.1155</v>
      </c>
      <c r="F265" s="178"/>
      <c r="G265" s="179"/>
      <c r="H265" s="180"/>
      <c r="I265" s="180"/>
      <c r="J265" s="180"/>
      <c r="K265" s="180"/>
      <c r="O265" s="181"/>
      <c r="Q265" s="165"/>
    </row>
    <row r="266" spans="1:17" ht="12.75">
      <c r="A266" s="173"/>
      <c r="B266" s="174"/>
      <c r="C266" s="175" t="s">
        <v>87</v>
      </c>
      <c r="D266" s="176"/>
      <c r="E266" s="177">
        <v>0</v>
      </c>
      <c r="F266" s="178"/>
      <c r="G266" s="179"/>
      <c r="H266" s="180"/>
      <c r="I266" s="180"/>
      <c r="J266" s="180"/>
      <c r="K266" s="180"/>
      <c r="O266" s="181"/>
      <c r="Q266" s="165"/>
    </row>
    <row r="267" spans="1:17" ht="12.75">
      <c r="A267" s="173"/>
      <c r="B267" s="174"/>
      <c r="C267" s="175" t="s">
        <v>344</v>
      </c>
      <c r="D267" s="176"/>
      <c r="E267" s="177">
        <v>2.094</v>
      </c>
      <c r="F267" s="178"/>
      <c r="G267" s="179"/>
      <c r="H267" s="180"/>
      <c r="I267" s="180"/>
      <c r="J267" s="180"/>
      <c r="K267" s="180"/>
      <c r="O267" s="181"/>
      <c r="Q267" s="165"/>
    </row>
    <row r="268" spans="1:59" ht="12.75">
      <c r="A268" s="166">
        <v>54</v>
      </c>
      <c r="B268" s="167" t="s">
        <v>345</v>
      </c>
      <c r="C268" s="168" t="s">
        <v>346</v>
      </c>
      <c r="D268" s="169" t="s">
        <v>74</v>
      </c>
      <c r="E268" s="170">
        <v>2001.478</v>
      </c>
      <c r="F268" s="170">
        <v>0</v>
      </c>
      <c r="G268" s="171">
        <f>E268*F268</f>
        <v>0</v>
      </c>
      <c r="H268" s="172">
        <v>0</v>
      </c>
      <c r="I268" s="172">
        <f>E268*H268</f>
        <v>0</v>
      </c>
      <c r="J268" s="172">
        <v>-0.008</v>
      </c>
      <c r="K268" s="172">
        <f>E268*J268</f>
        <v>-16.011824</v>
      </c>
      <c r="Q268" s="165"/>
      <c r="BB268" s="138">
        <v>1</v>
      </c>
      <c r="BC268" s="138">
        <f>IF(BB268=1,G268,0)</f>
        <v>0</v>
      </c>
      <c r="BD268" s="138">
        <f>IF(BB268=2,G268,0)</f>
        <v>0</v>
      </c>
      <c r="BE268" s="138">
        <f>IF(BB268=3,G268,0)</f>
        <v>0</v>
      </c>
      <c r="BF268" s="138">
        <f>IF(BB268=4,G268,0)</f>
        <v>0</v>
      </c>
      <c r="BG268" s="138">
        <f>IF(BB268=5,G268,0)</f>
        <v>0</v>
      </c>
    </row>
    <row r="269" spans="1:17" ht="12.75">
      <c r="A269" s="173"/>
      <c r="B269" s="174"/>
      <c r="C269" s="175" t="s">
        <v>347</v>
      </c>
      <c r="D269" s="176"/>
      <c r="E269" s="177">
        <v>0</v>
      </c>
      <c r="F269" s="178"/>
      <c r="G269" s="179"/>
      <c r="H269" s="180"/>
      <c r="I269" s="180"/>
      <c r="J269" s="180"/>
      <c r="K269" s="180"/>
      <c r="O269" s="181"/>
      <c r="Q269" s="165"/>
    </row>
    <row r="270" spans="1:17" ht="12.75">
      <c r="A270" s="173"/>
      <c r="B270" s="174"/>
      <c r="C270" s="175" t="s">
        <v>348</v>
      </c>
      <c r="D270" s="176"/>
      <c r="E270" s="177">
        <v>0</v>
      </c>
      <c r="F270" s="178"/>
      <c r="G270" s="179"/>
      <c r="H270" s="180"/>
      <c r="I270" s="180"/>
      <c r="J270" s="180"/>
      <c r="K270" s="180"/>
      <c r="O270" s="181"/>
      <c r="Q270" s="165"/>
    </row>
    <row r="271" spans="1:17" ht="12.75">
      <c r="A271" s="173"/>
      <c r="B271" s="174"/>
      <c r="C271" s="175" t="s">
        <v>192</v>
      </c>
      <c r="D271" s="176"/>
      <c r="E271" s="177">
        <v>0</v>
      </c>
      <c r="F271" s="178"/>
      <c r="G271" s="179"/>
      <c r="H271" s="180"/>
      <c r="I271" s="180"/>
      <c r="J271" s="180"/>
      <c r="K271" s="180"/>
      <c r="O271" s="181"/>
      <c r="Q271" s="165"/>
    </row>
    <row r="272" spans="1:17" ht="12.75">
      <c r="A272" s="173"/>
      <c r="B272" s="174"/>
      <c r="C272" s="175" t="s">
        <v>349</v>
      </c>
      <c r="D272" s="176"/>
      <c r="E272" s="177">
        <v>872.553</v>
      </c>
      <c r="F272" s="178"/>
      <c r="G272" s="179"/>
      <c r="H272" s="180"/>
      <c r="I272" s="180"/>
      <c r="J272" s="180"/>
      <c r="K272" s="180"/>
      <c r="O272" s="181"/>
      <c r="Q272" s="165"/>
    </row>
    <row r="273" spans="1:17" ht="12.75">
      <c r="A273" s="173"/>
      <c r="B273" s="174"/>
      <c r="C273" s="175" t="s">
        <v>350</v>
      </c>
      <c r="D273" s="176"/>
      <c r="E273" s="177">
        <v>0</v>
      </c>
      <c r="F273" s="178"/>
      <c r="G273" s="179"/>
      <c r="H273" s="180"/>
      <c r="I273" s="180"/>
      <c r="J273" s="180"/>
      <c r="K273" s="180"/>
      <c r="O273" s="181"/>
      <c r="Q273" s="165"/>
    </row>
    <row r="274" spans="1:17" ht="12.75">
      <c r="A274" s="173"/>
      <c r="B274" s="174"/>
      <c r="C274" s="175" t="s">
        <v>351</v>
      </c>
      <c r="D274" s="176"/>
      <c r="E274" s="177">
        <v>-20.128</v>
      </c>
      <c r="F274" s="178"/>
      <c r="G274" s="179"/>
      <c r="H274" s="180"/>
      <c r="I274" s="180"/>
      <c r="J274" s="180"/>
      <c r="K274" s="180"/>
      <c r="O274" s="181"/>
      <c r="Q274" s="165"/>
    </row>
    <row r="275" spans="1:17" ht="12.75">
      <c r="A275" s="173"/>
      <c r="B275" s="174"/>
      <c r="C275" s="175" t="s">
        <v>352</v>
      </c>
      <c r="D275" s="176"/>
      <c r="E275" s="177">
        <v>-47.36</v>
      </c>
      <c r="F275" s="178"/>
      <c r="G275" s="179"/>
      <c r="H275" s="180"/>
      <c r="I275" s="180"/>
      <c r="J275" s="180"/>
      <c r="K275" s="180"/>
      <c r="O275" s="181"/>
      <c r="Q275" s="165"/>
    </row>
    <row r="276" spans="1:17" ht="12.75">
      <c r="A276" s="173"/>
      <c r="B276" s="174"/>
      <c r="C276" s="175" t="s">
        <v>353</v>
      </c>
      <c r="D276" s="176"/>
      <c r="E276" s="177">
        <v>-7.5184</v>
      </c>
      <c r="F276" s="178"/>
      <c r="G276" s="179"/>
      <c r="H276" s="180"/>
      <c r="I276" s="180"/>
      <c r="J276" s="180"/>
      <c r="K276" s="180"/>
      <c r="O276" s="181"/>
      <c r="Q276" s="165"/>
    </row>
    <row r="277" spans="1:17" ht="12.75">
      <c r="A277" s="173"/>
      <c r="B277" s="174"/>
      <c r="C277" s="175" t="s">
        <v>354</v>
      </c>
      <c r="D277" s="176"/>
      <c r="E277" s="177">
        <v>-7.8735</v>
      </c>
      <c r="F277" s="178"/>
      <c r="G277" s="179"/>
      <c r="H277" s="180"/>
      <c r="I277" s="180"/>
      <c r="J277" s="180"/>
      <c r="K277" s="180"/>
      <c r="O277" s="181"/>
      <c r="Q277" s="165"/>
    </row>
    <row r="278" spans="1:17" ht="12.75">
      <c r="A278" s="173"/>
      <c r="B278" s="174"/>
      <c r="C278" s="175" t="s">
        <v>355</v>
      </c>
      <c r="D278" s="176"/>
      <c r="E278" s="177">
        <v>-59.211</v>
      </c>
      <c r="F278" s="178"/>
      <c r="G278" s="179"/>
      <c r="H278" s="180"/>
      <c r="I278" s="180"/>
      <c r="J278" s="180"/>
      <c r="K278" s="180"/>
      <c r="O278" s="181"/>
      <c r="Q278" s="165"/>
    </row>
    <row r="279" spans="1:17" ht="12.75">
      <c r="A279" s="173"/>
      <c r="B279" s="174"/>
      <c r="C279" s="175" t="s">
        <v>356</v>
      </c>
      <c r="D279" s="176"/>
      <c r="E279" s="177">
        <v>-3.2428</v>
      </c>
      <c r="F279" s="178"/>
      <c r="G279" s="179"/>
      <c r="H279" s="180"/>
      <c r="I279" s="180"/>
      <c r="J279" s="180"/>
      <c r="K279" s="180"/>
      <c r="O279" s="181"/>
      <c r="Q279" s="165"/>
    </row>
    <row r="280" spans="1:17" ht="12.75">
      <c r="A280" s="173"/>
      <c r="B280" s="174"/>
      <c r="C280" s="175" t="s">
        <v>357</v>
      </c>
      <c r="D280" s="176"/>
      <c r="E280" s="177">
        <v>-82.56</v>
      </c>
      <c r="F280" s="178"/>
      <c r="G280" s="179"/>
      <c r="H280" s="180"/>
      <c r="I280" s="180"/>
      <c r="J280" s="180"/>
      <c r="K280" s="180"/>
      <c r="O280" s="181"/>
      <c r="Q280" s="165"/>
    </row>
    <row r="281" spans="1:17" ht="12.75">
      <c r="A281" s="173"/>
      <c r="B281" s="174"/>
      <c r="C281" s="175" t="s">
        <v>203</v>
      </c>
      <c r="D281" s="176"/>
      <c r="E281" s="177">
        <v>0</v>
      </c>
      <c r="F281" s="178"/>
      <c r="G281" s="179"/>
      <c r="H281" s="180"/>
      <c r="I281" s="180"/>
      <c r="J281" s="180"/>
      <c r="K281" s="180"/>
      <c r="O281" s="181"/>
      <c r="Q281" s="165"/>
    </row>
    <row r="282" spans="1:17" ht="12.75">
      <c r="A282" s="173"/>
      <c r="B282" s="174"/>
      <c r="C282" s="175" t="s">
        <v>358</v>
      </c>
      <c r="D282" s="176"/>
      <c r="E282" s="177">
        <v>344.3495</v>
      </c>
      <c r="F282" s="178"/>
      <c r="G282" s="179"/>
      <c r="H282" s="180"/>
      <c r="I282" s="180"/>
      <c r="J282" s="180"/>
      <c r="K282" s="180"/>
      <c r="O282" s="181"/>
      <c r="Q282" s="165"/>
    </row>
    <row r="283" spans="1:17" ht="12.75">
      <c r="A283" s="173"/>
      <c r="B283" s="174"/>
      <c r="C283" s="175" t="s">
        <v>359</v>
      </c>
      <c r="D283" s="176"/>
      <c r="E283" s="177">
        <v>0</v>
      </c>
      <c r="F283" s="178"/>
      <c r="G283" s="179"/>
      <c r="H283" s="180"/>
      <c r="I283" s="180"/>
      <c r="J283" s="180"/>
      <c r="K283" s="180"/>
      <c r="O283" s="181"/>
      <c r="Q283" s="165"/>
    </row>
    <row r="284" spans="1:17" ht="12.75">
      <c r="A284" s="173"/>
      <c r="B284" s="174"/>
      <c r="C284" s="175" t="s">
        <v>360</v>
      </c>
      <c r="D284" s="176"/>
      <c r="E284" s="177">
        <v>-23.68</v>
      </c>
      <c r="F284" s="178"/>
      <c r="G284" s="179"/>
      <c r="H284" s="180"/>
      <c r="I284" s="180"/>
      <c r="J284" s="180"/>
      <c r="K284" s="180"/>
      <c r="O284" s="181"/>
      <c r="Q284" s="165"/>
    </row>
    <row r="285" spans="1:17" ht="12.75">
      <c r="A285" s="173"/>
      <c r="B285" s="174"/>
      <c r="C285" s="175" t="s">
        <v>361</v>
      </c>
      <c r="D285" s="176"/>
      <c r="E285" s="177">
        <v>-20.64</v>
      </c>
      <c r="F285" s="178"/>
      <c r="G285" s="179"/>
      <c r="H285" s="180"/>
      <c r="I285" s="180"/>
      <c r="J285" s="180"/>
      <c r="K285" s="180"/>
      <c r="O285" s="181"/>
      <c r="Q285" s="165"/>
    </row>
    <row r="286" spans="1:17" ht="12.75">
      <c r="A286" s="173"/>
      <c r="B286" s="174"/>
      <c r="C286" s="175" t="s">
        <v>362</v>
      </c>
      <c r="D286" s="176"/>
      <c r="E286" s="177">
        <v>0</v>
      </c>
      <c r="F286" s="178"/>
      <c r="G286" s="179"/>
      <c r="H286" s="180"/>
      <c r="I286" s="180"/>
      <c r="J286" s="180"/>
      <c r="K286" s="180"/>
      <c r="O286" s="181"/>
      <c r="Q286" s="165"/>
    </row>
    <row r="287" spans="1:17" ht="12.75">
      <c r="A287" s="173"/>
      <c r="B287" s="174"/>
      <c r="C287" s="175" t="s">
        <v>363</v>
      </c>
      <c r="D287" s="176"/>
      <c r="E287" s="177">
        <v>94.5</v>
      </c>
      <c r="F287" s="178"/>
      <c r="G287" s="179"/>
      <c r="H287" s="180"/>
      <c r="I287" s="180"/>
      <c r="J287" s="180"/>
      <c r="K287" s="180"/>
      <c r="O287" s="181"/>
      <c r="Q287" s="165"/>
    </row>
    <row r="288" spans="1:17" ht="12.75">
      <c r="A288" s="173"/>
      <c r="B288" s="174"/>
      <c r="C288" s="175" t="s">
        <v>364</v>
      </c>
      <c r="D288" s="176"/>
      <c r="E288" s="177">
        <v>0</v>
      </c>
      <c r="F288" s="178"/>
      <c r="G288" s="179"/>
      <c r="H288" s="180"/>
      <c r="I288" s="180"/>
      <c r="J288" s="180"/>
      <c r="K288" s="180"/>
      <c r="O288" s="181"/>
      <c r="Q288" s="165"/>
    </row>
    <row r="289" spans="1:17" ht="12.75">
      <c r="A289" s="173"/>
      <c r="B289" s="174"/>
      <c r="C289" s="175" t="s">
        <v>365</v>
      </c>
      <c r="D289" s="176"/>
      <c r="E289" s="177">
        <v>8.0512</v>
      </c>
      <c r="F289" s="178"/>
      <c r="G289" s="179"/>
      <c r="H289" s="180"/>
      <c r="I289" s="180"/>
      <c r="J289" s="180"/>
      <c r="K289" s="180"/>
      <c r="O289" s="181"/>
      <c r="Q289" s="165"/>
    </row>
    <row r="290" spans="1:17" ht="12.75">
      <c r="A290" s="173"/>
      <c r="B290" s="174"/>
      <c r="C290" s="175" t="s">
        <v>366</v>
      </c>
      <c r="D290" s="176"/>
      <c r="E290" s="177">
        <v>2.2176</v>
      </c>
      <c r="F290" s="178"/>
      <c r="G290" s="179"/>
      <c r="H290" s="180"/>
      <c r="I290" s="180"/>
      <c r="J290" s="180"/>
      <c r="K290" s="180"/>
      <c r="O290" s="181"/>
      <c r="Q290" s="165"/>
    </row>
    <row r="291" spans="1:17" ht="12.75">
      <c r="A291" s="173"/>
      <c r="B291" s="174"/>
      <c r="C291" s="175" t="s">
        <v>367</v>
      </c>
      <c r="D291" s="176"/>
      <c r="E291" s="177">
        <v>2.876</v>
      </c>
      <c r="F291" s="178"/>
      <c r="G291" s="179"/>
      <c r="H291" s="180"/>
      <c r="I291" s="180"/>
      <c r="J291" s="180"/>
      <c r="K291" s="180"/>
      <c r="O291" s="181"/>
      <c r="Q291" s="165"/>
    </row>
    <row r="292" spans="1:17" ht="12.75">
      <c r="A292" s="173"/>
      <c r="B292" s="174"/>
      <c r="C292" s="175" t="s">
        <v>368</v>
      </c>
      <c r="D292" s="176"/>
      <c r="E292" s="177">
        <v>1.883</v>
      </c>
      <c r="F292" s="178"/>
      <c r="G292" s="179"/>
      <c r="H292" s="180"/>
      <c r="I292" s="180"/>
      <c r="J292" s="180"/>
      <c r="K292" s="180"/>
      <c r="O292" s="181"/>
      <c r="Q292" s="165"/>
    </row>
    <row r="293" spans="1:17" ht="12.75">
      <c r="A293" s="173"/>
      <c r="B293" s="174"/>
      <c r="C293" s="175" t="s">
        <v>369</v>
      </c>
      <c r="D293" s="176"/>
      <c r="E293" s="177">
        <v>32.454</v>
      </c>
      <c r="F293" s="178"/>
      <c r="G293" s="179"/>
      <c r="H293" s="180"/>
      <c r="I293" s="180"/>
      <c r="J293" s="180"/>
      <c r="K293" s="180"/>
      <c r="O293" s="181"/>
      <c r="Q293" s="165"/>
    </row>
    <row r="294" spans="1:17" ht="12.75">
      <c r="A294" s="173"/>
      <c r="B294" s="174"/>
      <c r="C294" s="175" t="s">
        <v>370</v>
      </c>
      <c r="D294" s="176"/>
      <c r="E294" s="177">
        <v>1.696</v>
      </c>
      <c r="F294" s="178"/>
      <c r="G294" s="179"/>
      <c r="H294" s="180"/>
      <c r="I294" s="180"/>
      <c r="J294" s="180"/>
      <c r="K294" s="180"/>
      <c r="O294" s="181"/>
      <c r="Q294" s="165"/>
    </row>
    <row r="295" spans="1:17" ht="12.75">
      <c r="A295" s="173"/>
      <c r="B295" s="174"/>
      <c r="C295" s="175" t="s">
        <v>371</v>
      </c>
      <c r="D295" s="176"/>
      <c r="E295" s="177">
        <v>22.912</v>
      </c>
      <c r="F295" s="178"/>
      <c r="G295" s="179"/>
      <c r="H295" s="180"/>
      <c r="I295" s="180"/>
      <c r="J295" s="180"/>
      <c r="K295" s="180"/>
      <c r="O295" s="181"/>
      <c r="Q295" s="165"/>
    </row>
    <row r="296" spans="1:17" ht="12.75">
      <c r="A296" s="173"/>
      <c r="B296" s="174"/>
      <c r="C296" s="175" t="s">
        <v>372</v>
      </c>
      <c r="D296" s="176"/>
      <c r="E296" s="177">
        <v>6.336</v>
      </c>
      <c r="F296" s="178"/>
      <c r="G296" s="179"/>
      <c r="H296" s="180"/>
      <c r="I296" s="180"/>
      <c r="J296" s="180"/>
      <c r="K296" s="180"/>
      <c r="O296" s="181"/>
      <c r="Q296" s="165"/>
    </row>
    <row r="297" spans="1:17" ht="12.75">
      <c r="A297" s="173"/>
      <c r="B297" s="174"/>
      <c r="C297" s="175" t="s">
        <v>373</v>
      </c>
      <c r="D297" s="176"/>
      <c r="E297" s="177">
        <v>11.456</v>
      </c>
      <c r="F297" s="178"/>
      <c r="G297" s="179"/>
      <c r="H297" s="180"/>
      <c r="I297" s="180"/>
      <c r="J297" s="180"/>
      <c r="K297" s="180"/>
      <c r="O297" s="181"/>
      <c r="Q297" s="165"/>
    </row>
    <row r="298" spans="1:17" ht="12.75">
      <c r="A298" s="173"/>
      <c r="B298" s="174"/>
      <c r="C298" s="175" t="s">
        <v>374</v>
      </c>
      <c r="D298" s="176"/>
      <c r="E298" s="177">
        <v>0</v>
      </c>
      <c r="F298" s="178"/>
      <c r="G298" s="179"/>
      <c r="H298" s="180"/>
      <c r="I298" s="180"/>
      <c r="J298" s="180"/>
      <c r="K298" s="180"/>
      <c r="O298" s="181"/>
      <c r="Q298" s="165"/>
    </row>
    <row r="299" spans="1:17" ht="12.75">
      <c r="A299" s="173"/>
      <c r="B299" s="174"/>
      <c r="C299" s="175" t="s">
        <v>375</v>
      </c>
      <c r="D299" s="176"/>
      <c r="E299" s="177">
        <v>23.1</v>
      </c>
      <c r="F299" s="178"/>
      <c r="G299" s="179"/>
      <c r="H299" s="180"/>
      <c r="I299" s="180"/>
      <c r="J299" s="180"/>
      <c r="K299" s="180"/>
      <c r="O299" s="181"/>
      <c r="Q299" s="165"/>
    </row>
    <row r="300" spans="1:17" ht="12.75">
      <c r="A300" s="173"/>
      <c r="B300" s="174"/>
      <c r="C300" s="175" t="s">
        <v>376</v>
      </c>
      <c r="D300" s="176"/>
      <c r="E300" s="177">
        <v>0</v>
      </c>
      <c r="F300" s="178"/>
      <c r="G300" s="179"/>
      <c r="H300" s="180"/>
      <c r="I300" s="180"/>
      <c r="J300" s="180"/>
      <c r="K300" s="180"/>
      <c r="O300" s="181"/>
      <c r="Q300" s="165"/>
    </row>
    <row r="301" spans="1:17" ht="12.75">
      <c r="A301" s="173"/>
      <c r="B301" s="174"/>
      <c r="C301" s="175" t="s">
        <v>377</v>
      </c>
      <c r="D301" s="176"/>
      <c r="E301" s="177">
        <v>5.3459</v>
      </c>
      <c r="F301" s="178"/>
      <c r="G301" s="179"/>
      <c r="H301" s="180"/>
      <c r="I301" s="180"/>
      <c r="J301" s="180"/>
      <c r="K301" s="180"/>
      <c r="O301" s="181"/>
      <c r="Q301" s="165"/>
    </row>
    <row r="302" spans="1:17" ht="12.75">
      <c r="A302" s="173"/>
      <c r="B302" s="174"/>
      <c r="C302" s="175" t="s">
        <v>378</v>
      </c>
      <c r="D302" s="176"/>
      <c r="E302" s="177">
        <v>0</v>
      </c>
      <c r="F302" s="178"/>
      <c r="G302" s="179"/>
      <c r="H302" s="180"/>
      <c r="I302" s="180"/>
      <c r="J302" s="180"/>
      <c r="K302" s="180"/>
      <c r="O302" s="181"/>
      <c r="Q302" s="165"/>
    </row>
    <row r="303" spans="1:17" ht="12.75">
      <c r="A303" s="173"/>
      <c r="B303" s="174"/>
      <c r="C303" s="175" t="s">
        <v>379</v>
      </c>
      <c r="D303" s="176"/>
      <c r="E303" s="177">
        <v>0</v>
      </c>
      <c r="F303" s="178"/>
      <c r="G303" s="179"/>
      <c r="H303" s="180"/>
      <c r="I303" s="180"/>
      <c r="J303" s="180"/>
      <c r="K303" s="180"/>
      <c r="O303" s="181"/>
      <c r="Q303" s="165"/>
    </row>
    <row r="304" spans="1:17" ht="12.75">
      <c r="A304" s="173"/>
      <c r="B304" s="174"/>
      <c r="C304" s="175" t="s">
        <v>380</v>
      </c>
      <c r="D304" s="176"/>
      <c r="E304" s="177">
        <v>25.45</v>
      </c>
      <c r="F304" s="178"/>
      <c r="G304" s="179"/>
      <c r="H304" s="180"/>
      <c r="I304" s="180"/>
      <c r="J304" s="180"/>
      <c r="K304" s="180"/>
      <c r="O304" s="181"/>
      <c r="Q304" s="165"/>
    </row>
    <row r="305" spans="1:17" ht="12.75">
      <c r="A305" s="173"/>
      <c r="B305" s="174"/>
      <c r="C305" s="175" t="s">
        <v>381</v>
      </c>
      <c r="D305" s="176"/>
      <c r="E305" s="177">
        <v>0</v>
      </c>
      <c r="F305" s="178"/>
      <c r="G305" s="179"/>
      <c r="H305" s="180"/>
      <c r="I305" s="180"/>
      <c r="J305" s="180"/>
      <c r="K305" s="180"/>
      <c r="O305" s="181"/>
      <c r="Q305" s="165"/>
    </row>
    <row r="306" spans="1:17" ht="12.75">
      <c r="A306" s="173"/>
      <c r="B306" s="174"/>
      <c r="C306" s="175" t="s">
        <v>382</v>
      </c>
      <c r="D306" s="176"/>
      <c r="E306" s="177">
        <v>41.8</v>
      </c>
      <c r="F306" s="178"/>
      <c r="G306" s="179"/>
      <c r="H306" s="180"/>
      <c r="I306" s="180"/>
      <c r="J306" s="180"/>
      <c r="K306" s="180"/>
      <c r="O306" s="181"/>
      <c r="Q306" s="165"/>
    </row>
    <row r="307" spans="1:17" ht="12.75">
      <c r="A307" s="173"/>
      <c r="B307" s="174"/>
      <c r="C307" s="175" t="s">
        <v>383</v>
      </c>
      <c r="D307" s="176"/>
      <c r="E307" s="177">
        <v>0</v>
      </c>
      <c r="F307" s="178"/>
      <c r="G307" s="179"/>
      <c r="H307" s="180"/>
      <c r="I307" s="180"/>
      <c r="J307" s="180"/>
      <c r="K307" s="180"/>
      <c r="O307" s="181"/>
      <c r="Q307" s="165"/>
    </row>
    <row r="308" spans="1:17" ht="12.75">
      <c r="A308" s="173"/>
      <c r="B308" s="174"/>
      <c r="C308" s="175" t="s">
        <v>384</v>
      </c>
      <c r="D308" s="176"/>
      <c r="E308" s="177">
        <v>20.9</v>
      </c>
      <c r="F308" s="178"/>
      <c r="G308" s="179"/>
      <c r="H308" s="180"/>
      <c r="I308" s="180"/>
      <c r="J308" s="180"/>
      <c r="K308" s="180"/>
      <c r="O308" s="181"/>
      <c r="Q308" s="165"/>
    </row>
    <row r="309" spans="1:17" ht="12.75">
      <c r="A309" s="173"/>
      <c r="B309" s="174"/>
      <c r="C309" s="175" t="s">
        <v>385</v>
      </c>
      <c r="D309" s="176"/>
      <c r="E309" s="177">
        <v>0</v>
      </c>
      <c r="F309" s="178"/>
      <c r="G309" s="179"/>
      <c r="H309" s="180"/>
      <c r="I309" s="180"/>
      <c r="J309" s="180"/>
      <c r="K309" s="180"/>
      <c r="O309" s="181"/>
      <c r="Q309" s="165"/>
    </row>
    <row r="310" spans="1:17" ht="12.75">
      <c r="A310" s="173"/>
      <c r="B310" s="174"/>
      <c r="C310" s="175" t="s">
        <v>386</v>
      </c>
      <c r="D310" s="176"/>
      <c r="E310" s="177">
        <v>89.3</v>
      </c>
      <c r="F310" s="178"/>
      <c r="G310" s="179"/>
      <c r="H310" s="180"/>
      <c r="I310" s="180"/>
      <c r="J310" s="180"/>
      <c r="K310" s="180"/>
      <c r="O310" s="181"/>
      <c r="Q310" s="165"/>
    </row>
    <row r="311" spans="1:17" ht="12.75">
      <c r="A311" s="173"/>
      <c r="B311" s="174"/>
      <c r="C311" s="175" t="s">
        <v>387</v>
      </c>
      <c r="D311" s="176"/>
      <c r="E311" s="177">
        <v>0</v>
      </c>
      <c r="F311" s="178"/>
      <c r="G311" s="179"/>
      <c r="H311" s="180"/>
      <c r="I311" s="180"/>
      <c r="J311" s="180"/>
      <c r="K311" s="180"/>
      <c r="O311" s="181"/>
      <c r="Q311" s="165"/>
    </row>
    <row r="312" spans="1:17" ht="12.75">
      <c r="A312" s="173"/>
      <c r="B312" s="174"/>
      <c r="C312" s="175" t="s">
        <v>388</v>
      </c>
      <c r="D312" s="176"/>
      <c r="E312" s="177">
        <v>36.942</v>
      </c>
      <c r="F312" s="178"/>
      <c r="G312" s="179"/>
      <c r="H312" s="180"/>
      <c r="I312" s="180"/>
      <c r="J312" s="180"/>
      <c r="K312" s="180"/>
      <c r="O312" s="181"/>
      <c r="Q312" s="165"/>
    </row>
    <row r="313" spans="1:17" ht="12.75">
      <c r="A313" s="173"/>
      <c r="B313" s="174"/>
      <c r="C313" s="175" t="s">
        <v>389</v>
      </c>
      <c r="D313" s="176"/>
      <c r="E313" s="177">
        <v>0</v>
      </c>
      <c r="F313" s="178"/>
      <c r="G313" s="179"/>
      <c r="H313" s="180"/>
      <c r="I313" s="180"/>
      <c r="J313" s="180"/>
      <c r="K313" s="180"/>
      <c r="O313" s="181"/>
      <c r="Q313" s="165"/>
    </row>
    <row r="314" spans="1:17" ht="12.75">
      <c r="A314" s="173"/>
      <c r="B314" s="174"/>
      <c r="C314" s="175" t="s">
        <v>390</v>
      </c>
      <c r="D314" s="176"/>
      <c r="E314" s="177">
        <v>30.283</v>
      </c>
      <c r="F314" s="178"/>
      <c r="G314" s="179"/>
      <c r="H314" s="180"/>
      <c r="I314" s="180"/>
      <c r="J314" s="180"/>
      <c r="K314" s="180"/>
      <c r="O314" s="181"/>
      <c r="Q314" s="165"/>
    </row>
    <row r="315" spans="1:17" ht="12.75">
      <c r="A315" s="173"/>
      <c r="B315" s="174"/>
      <c r="C315" s="175" t="s">
        <v>391</v>
      </c>
      <c r="D315" s="176"/>
      <c r="E315" s="177">
        <v>0</v>
      </c>
      <c r="F315" s="178"/>
      <c r="G315" s="179"/>
      <c r="H315" s="180"/>
      <c r="I315" s="180"/>
      <c r="J315" s="180"/>
      <c r="K315" s="180"/>
      <c r="O315" s="181"/>
      <c r="Q315" s="165"/>
    </row>
    <row r="316" spans="1:17" ht="12.75">
      <c r="A316" s="173"/>
      <c r="B316" s="174"/>
      <c r="C316" s="175" t="s">
        <v>392</v>
      </c>
      <c r="D316" s="176"/>
      <c r="E316" s="177">
        <v>63</v>
      </c>
      <c r="F316" s="178"/>
      <c r="G316" s="179"/>
      <c r="H316" s="180"/>
      <c r="I316" s="180"/>
      <c r="J316" s="180"/>
      <c r="K316" s="180"/>
      <c r="O316" s="181"/>
      <c r="Q316" s="165"/>
    </row>
    <row r="317" spans="1:17" ht="12.75">
      <c r="A317" s="173"/>
      <c r="B317" s="174"/>
      <c r="C317" s="175" t="s">
        <v>393</v>
      </c>
      <c r="D317" s="176"/>
      <c r="E317" s="177">
        <v>0</v>
      </c>
      <c r="F317" s="178"/>
      <c r="G317" s="179"/>
      <c r="H317" s="180"/>
      <c r="I317" s="180"/>
      <c r="J317" s="180"/>
      <c r="K317" s="180"/>
      <c r="O317" s="181"/>
      <c r="Q317" s="165"/>
    </row>
    <row r="318" spans="1:17" ht="12.75">
      <c r="A318" s="173"/>
      <c r="B318" s="174"/>
      <c r="C318" s="175" t="s">
        <v>394</v>
      </c>
      <c r="D318" s="176"/>
      <c r="E318" s="177">
        <v>0</v>
      </c>
      <c r="F318" s="178"/>
      <c r="G318" s="179"/>
      <c r="H318" s="180"/>
      <c r="I318" s="180"/>
      <c r="J318" s="180"/>
      <c r="K318" s="180"/>
      <c r="O318" s="181"/>
      <c r="Q318" s="165"/>
    </row>
    <row r="319" spans="1:17" ht="12.75">
      <c r="A319" s="173"/>
      <c r="B319" s="174"/>
      <c r="C319" s="175" t="s">
        <v>395</v>
      </c>
      <c r="D319" s="176"/>
      <c r="E319" s="177">
        <v>29.79</v>
      </c>
      <c r="F319" s="178"/>
      <c r="G319" s="179"/>
      <c r="H319" s="180"/>
      <c r="I319" s="180"/>
      <c r="J319" s="180"/>
      <c r="K319" s="180"/>
      <c r="O319" s="181"/>
      <c r="Q319" s="165"/>
    </row>
    <row r="320" spans="1:17" ht="12.75">
      <c r="A320" s="173"/>
      <c r="B320" s="174"/>
      <c r="C320" s="175" t="s">
        <v>381</v>
      </c>
      <c r="D320" s="176"/>
      <c r="E320" s="177">
        <v>0</v>
      </c>
      <c r="F320" s="178"/>
      <c r="G320" s="179"/>
      <c r="H320" s="180"/>
      <c r="I320" s="180"/>
      <c r="J320" s="180"/>
      <c r="K320" s="180"/>
      <c r="O320" s="181"/>
      <c r="Q320" s="165"/>
    </row>
    <row r="321" spans="1:17" ht="12.75">
      <c r="A321" s="173"/>
      <c r="B321" s="174"/>
      <c r="C321" s="175" t="s">
        <v>396</v>
      </c>
      <c r="D321" s="176"/>
      <c r="E321" s="177">
        <v>25.8</v>
      </c>
      <c r="F321" s="178"/>
      <c r="G321" s="179"/>
      <c r="H321" s="180"/>
      <c r="I321" s="180"/>
      <c r="J321" s="180"/>
      <c r="K321" s="180"/>
      <c r="O321" s="181"/>
      <c r="Q321" s="165"/>
    </row>
    <row r="322" spans="1:17" ht="12.75">
      <c r="A322" s="173"/>
      <c r="B322" s="174"/>
      <c r="C322" s="175" t="s">
        <v>397</v>
      </c>
      <c r="D322" s="176"/>
      <c r="E322" s="177">
        <v>0</v>
      </c>
      <c r="F322" s="178"/>
      <c r="G322" s="179"/>
      <c r="H322" s="180"/>
      <c r="I322" s="180"/>
      <c r="J322" s="180"/>
      <c r="K322" s="180"/>
      <c r="O322" s="181"/>
      <c r="Q322" s="165"/>
    </row>
    <row r="323" spans="1:17" ht="12.75">
      <c r="A323" s="173"/>
      <c r="B323" s="174"/>
      <c r="C323" s="175" t="s">
        <v>398</v>
      </c>
      <c r="D323" s="176"/>
      <c r="E323" s="177">
        <v>36.21</v>
      </c>
      <c r="F323" s="178"/>
      <c r="G323" s="179"/>
      <c r="H323" s="180"/>
      <c r="I323" s="180"/>
      <c r="J323" s="180"/>
      <c r="K323" s="180"/>
      <c r="O323" s="181"/>
      <c r="Q323" s="165"/>
    </row>
    <row r="324" spans="1:17" ht="12.75">
      <c r="A324" s="173"/>
      <c r="B324" s="174"/>
      <c r="C324" s="175" t="s">
        <v>399</v>
      </c>
      <c r="D324" s="176"/>
      <c r="E324" s="177">
        <v>0</v>
      </c>
      <c r="F324" s="178"/>
      <c r="G324" s="179"/>
      <c r="H324" s="180"/>
      <c r="I324" s="180"/>
      <c r="J324" s="180"/>
      <c r="K324" s="180"/>
      <c r="O324" s="181"/>
      <c r="Q324" s="165"/>
    </row>
    <row r="325" spans="1:17" ht="12.75">
      <c r="A325" s="173"/>
      <c r="B325" s="174"/>
      <c r="C325" s="175" t="s">
        <v>400</v>
      </c>
      <c r="D325" s="176"/>
      <c r="E325" s="177">
        <v>9.18</v>
      </c>
      <c r="F325" s="178"/>
      <c r="G325" s="179"/>
      <c r="H325" s="180"/>
      <c r="I325" s="180"/>
      <c r="J325" s="180"/>
      <c r="K325" s="180"/>
      <c r="O325" s="181"/>
      <c r="Q325" s="165"/>
    </row>
    <row r="326" spans="1:17" ht="12.75">
      <c r="A326" s="173"/>
      <c r="B326" s="174"/>
      <c r="C326" s="175" t="s">
        <v>92</v>
      </c>
      <c r="D326" s="176"/>
      <c r="E326" s="177">
        <v>0</v>
      </c>
      <c r="F326" s="178"/>
      <c r="G326" s="179"/>
      <c r="H326" s="180"/>
      <c r="I326" s="180"/>
      <c r="J326" s="180"/>
      <c r="K326" s="180"/>
      <c r="O326" s="181"/>
      <c r="Q326" s="165"/>
    </row>
    <row r="327" spans="1:17" ht="12.75">
      <c r="A327" s="173"/>
      <c r="B327" s="174"/>
      <c r="C327" s="175" t="s">
        <v>87</v>
      </c>
      <c r="D327" s="176"/>
      <c r="E327" s="177">
        <v>0</v>
      </c>
      <c r="F327" s="178"/>
      <c r="G327" s="179"/>
      <c r="H327" s="180"/>
      <c r="I327" s="180"/>
      <c r="J327" s="180"/>
      <c r="K327" s="180"/>
      <c r="O327" s="181"/>
      <c r="Q327" s="165"/>
    </row>
    <row r="328" spans="1:17" ht="12.75">
      <c r="A328" s="173"/>
      <c r="B328" s="174"/>
      <c r="C328" s="175" t="s">
        <v>401</v>
      </c>
      <c r="D328" s="176"/>
      <c r="E328" s="177">
        <v>163.43</v>
      </c>
      <c r="F328" s="178"/>
      <c r="G328" s="179"/>
      <c r="H328" s="180"/>
      <c r="I328" s="180"/>
      <c r="J328" s="180"/>
      <c r="K328" s="180"/>
      <c r="O328" s="181"/>
      <c r="Q328" s="165"/>
    </row>
    <row r="329" spans="1:17" ht="12.75">
      <c r="A329" s="173"/>
      <c r="B329" s="174"/>
      <c r="C329" s="175" t="s">
        <v>359</v>
      </c>
      <c r="D329" s="176"/>
      <c r="E329" s="177">
        <v>0</v>
      </c>
      <c r="F329" s="178"/>
      <c r="G329" s="179"/>
      <c r="H329" s="180"/>
      <c r="I329" s="180"/>
      <c r="J329" s="180"/>
      <c r="K329" s="180"/>
      <c r="O329" s="181"/>
      <c r="Q329" s="165"/>
    </row>
    <row r="330" spans="1:17" ht="12.75">
      <c r="A330" s="173"/>
      <c r="B330" s="174"/>
      <c r="C330" s="175" t="s">
        <v>402</v>
      </c>
      <c r="D330" s="176"/>
      <c r="E330" s="177">
        <v>-32.15</v>
      </c>
      <c r="F330" s="178"/>
      <c r="G330" s="179"/>
      <c r="H330" s="180"/>
      <c r="I330" s="180"/>
      <c r="J330" s="180"/>
      <c r="K330" s="180"/>
      <c r="O330" s="181"/>
      <c r="Q330" s="165"/>
    </row>
    <row r="331" spans="1:17" ht="12.75">
      <c r="A331" s="173"/>
      <c r="B331" s="174"/>
      <c r="C331" s="175" t="s">
        <v>403</v>
      </c>
      <c r="D331" s="176"/>
      <c r="E331" s="177">
        <v>0</v>
      </c>
      <c r="F331" s="178"/>
      <c r="G331" s="179"/>
      <c r="H331" s="180"/>
      <c r="I331" s="180"/>
      <c r="J331" s="180"/>
      <c r="K331" s="180"/>
      <c r="O331" s="181"/>
      <c r="Q331" s="165"/>
    </row>
    <row r="332" spans="1:17" ht="12.75">
      <c r="A332" s="173"/>
      <c r="B332" s="174"/>
      <c r="C332" s="175" t="s">
        <v>404</v>
      </c>
      <c r="D332" s="176"/>
      <c r="E332" s="177">
        <v>13.128</v>
      </c>
      <c r="F332" s="178"/>
      <c r="G332" s="179"/>
      <c r="H332" s="180"/>
      <c r="I332" s="180"/>
      <c r="J332" s="180"/>
      <c r="K332" s="180"/>
      <c r="O332" s="181"/>
      <c r="Q332" s="165"/>
    </row>
    <row r="333" spans="1:17" ht="12.75">
      <c r="A333" s="173"/>
      <c r="B333" s="174"/>
      <c r="C333" s="175" t="s">
        <v>405</v>
      </c>
      <c r="D333" s="176"/>
      <c r="E333" s="177">
        <v>0</v>
      </c>
      <c r="F333" s="178"/>
      <c r="G333" s="179"/>
      <c r="H333" s="180"/>
      <c r="I333" s="180"/>
      <c r="J333" s="180"/>
      <c r="K333" s="180"/>
      <c r="O333" s="181"/>
      <c r="Q333" s="165"/>
    </row>
    <row r="334" spans="1:17" ht="12.75">
      <c r="A334" s="173"/>
      <c r="B334" s="174"/>
      <c r="C334" s="175" t="s">
        <v>406</v>
      </c>
      <c r="D334" s="176"/>
      <c r="E334" s="177">
        <v>7.98</v>
      </c>
      <c r="F334" s="178"/>
      <c r="G334" s="179"/>
      <c r="H334" s="180"/>
      <c r="I334" s="180"/>
      <c r="J334" s="180"/>
      <c r="K334" s="180"/>
      <c r="O334" s="181"/>
      <c r="Q334" s="165"/>
    </row>
    <row r="335" spans="1:17" ht="12.75">
      <c r="A335" s="173"/>
      <c r="B335" s="174"/>
      <c r="C335" s="175" t="s">
        <v>203</v>
      </c>
      <c r="D335" s="176"/>
      <c r="E335" s="177">
        <v>0</v>
      </c>
      <c r="F335" s="178"/>
      <c r="G335" s="179"/>
      <c r="H335" s="180"/>
      <c r="I335" s="180"/>
      <c r="J335" s="180"/>
      <c r="K335" s="180"/>
      <c r="O335" s="181"/>
      <c r="Q335" s="165"/>
    </row>
    <row r="336" spans="1:17" ht="12.75">
      <c r="A336" s="173"/>
      <c r="B336" s="174"/>
      <c r="C336" s="175" t="s">
        <v>407</v>
      </c>
      <c r="D336" s="176"/>
      <c r="E336" s="177">
        <v>73.8</v>
      </c>
      <c r="F336" s="178"/>
      <c r="G336" s="179"/>
      <c r="H336" s="180"/>
      <c r="I336" s="180"/>
      <c r="J336" s="180"/>
      <c r="K336" s="180"/>
      <c r="O336" s="181"/>
      <c r="Q336" s="165"/>
    </row>
    <row r="337" spans="1:17" ht="12.75">
      <c r="A337" s="173"/>
      <c r="B337" s="174"/>
      <c r="C337" s="175" t="s">
        <v>85</v>
      </c>
      <c r="D337" s="176"/>
      <c r="E337" s="177">
        <v>0</v>
      </c>
      <c r="F337" s="178"/>
      <c r="G337" s="179"/>
      <c r="H337" s="180"/>
      <c r="I337" s="180"/>
      <c r="J337" s="180"/>
      <c r="K337" s="180"/>
      <c r="O337" s="181"/>
      <c r="Q337" s="165"/>
    </row>
    <row r="338" spans="1:17" ht="12.75">
      <c r="A338" s="173"/>
      <c r="B338" s="174"/>
      <c r="C338" s="175" t="s">
        <v>408</v>
      </c>
      <c r="D338" s="176"/>
      <c r="E338" s="177">
        <v>57.4</v>
      </c>
      <c r="F338" s="178"/>
      <c r="G338" s="179"/>
      <c r="H338" s="180"/>
      <c r="I338" s="180"/>
      <c r="J338" s="180"/>
      <c r="K338" s="180"/>
      <c r="O338" s="181"/>
      <c r="Q338" s="165"/>
    </row>
    <row r="339" spans="1:17" ht="12.75">
      <c r="A339" s="173"/>
      <c r="B339" s="174"/>
      <c r="C339" s="175" t="s">
        <v>409</v>
      </c>
      <c r="D339" s="176"/>
      <c r="E339" s="177">
        <v>0</v>
      </c>
      <c r="F339" s="178"/>
      <c r="G339" s="179"/>
      <c r="H339" s="180"/>
      <c r="I339" s="180"/>
      <c r="J339" s="180"/>
      <c r="K339" s="180"/>
      <c r="O339" s="181"/>
      <c r="Q339" s="165"/>
    </row>
    <row r="340" spans="1:17" ht="12.75">
      <c r="A340" s="173"/>
      <c r="B340" s="174"/>
      <c r="C340" s="175" t="s">
        <v>410</v>
      </c>
      <c r="D340" s="176"/>
      <c r="E340" s="177">
        <v>46.184</v>
      </c>
      <c r="F340" s="178"/>
      <c r="G340" s="179"/>
      <c r="H340" s="180"/>
      <c r="I340" s="180"/>
      <c r="J340" s="180"/>
      <c r="K340" s="180"/>
      <c r="O340" s="181"/>
      <c r="Q340" s="165"/>
    </row>
    <row r="341" spans="1:17" ht="12.75">
      <c r="A341" s="173"/>
      <c r="B341" s="174"/>
      <c r="C341" s="175" t="s">
        <v>411</v>
      </c>
      <c r="D341" s="176"/>
      <c r="E341" s="177">
        <v>0</v>
      </c>
      <c r="F341" s="178"/>
      <c r="G341" s="179"/>
      <c r="H341" s="180"/>
      <c r="I341" s="180"/>
      <c r="J341" s="180"/>
      <c r="K341" s="180"/>
      <c r="O341" s="181"/>
      <c r="Q341" s="165"/>
    </row>
    <row r="342" spans="1:17" ht="12.75">
      <c r="A342" s="173"/>
      <c r="B342" s="174"/>
      <c r="C342" s="175" t="s">
        <v>412</v>
      </c>
      <c r="D342" s="176"/>
      <c r="E342" s="177">
        <v>87.7965</v>
      </c>
      <c r="F342" s="178"/>
      <c r="G342" s="179"/>
      <c r="H342" s="180"/>
      <c r="I342" s="180"/>
      <c r="J342" s="180"/>
      <c r="K342" s="180"/>
      <c r="O342" s="181"/>
      <c r="Q342" s="165"/>
    </row>
    <row r="343" spans="1:17" ht="12.75">
      <c r="A343" s="173"/>
      <c r="B343" s="174"/>
      <c r="C343" s="175" t="s">
        <v>403</v>
      </c>
      <c r="D343" s="176"/>
      <c r="E343" s="177">
        <v>0</v>
      </c>
      <c r="F343" s="178"/>
      <c r="G343" s="179"/>
      <c r="H343" s="180"/>
      <c r="I343" s="180"/>
      <c r="J343" s="180"/>
      <c r="K343" s="180"/>
      <c r="O343" s="181"/>
      <c r="Q343" s="165"/>
    </row>
    <row r="344" spans="1:17" ht="12.75">
      <c r="A344" s="173"/>
      <c r="B344" s="174"/>
      <c r="C344" s="175" t="s">
        <v>413</v>
      </c>
      <c r="D344" s="176"/>
      <c r="E344" s="177">
        <v>17.738</v>
      </c>
      <c r="F344" s="178"/>
      <c r="G344" s="179"/>
      <c r="H344" s="180"/>
      <c r="I344" s="180"/>
      <c r="J344" s="180"/>
      <c r="K344" s="180"/>
      <c r="O344" s="181"/>
      <c r="Q344" s="165"/>
    </row>
    <row r="345" spans="1:59" ht="12.75">
      <c r="A345" s="166">
        <v>55</v>
      </c>
      <c r="B345" s="167" t="s">
        <v>414</v>
      </c>
      <c r="C345" s="168" t="s">
        <v>415</v>
      </c>
      <c r="D345" s="169" t="s">
        <v>74</v>
      </c>
      <c r="E345" s="170">
        <v>1651.93</v>
      </c>
      <c r="F345" s="170">
        <v>0</v>
      </c>
      <c r="G345" s="171">
        <f>E345*F345</f>
        <v>0</v>
      </c>
      <c r="H345" s="172">
        <v>0</v>
      </c>
      <c r="I345" s="172">
        <f>E345*H345</f>
        <v>0</v>
      </c>
      <c r="J345" s="172">
        <v>-0.016</v>
      </c>
      <c r="K345" s="172">
        <f>E345*J345</f>
        <v>-26.430880000000002</v>
      </c>
      <c r="Q345" s="165"/>
      <c r="BB345" s="138">
        <v>1</v>
      </c>
      <c r="BC345" s="138">
        <f>IF(BB345=1,G345,0)</f>
        <v>0</v>
      </c>
      <c r="BD345" s="138">
        <f>IF(BB345=2,G345,0)</f>
        <v>0</v>
      </c>
      <c r="BE345" s="138">
        <f>IF(BB345=3,G345,0)</f>
        <v>0</v>
      </c>
      <c r="BF345" s="138">
        <f>IF(BB345=4,G345,0)</f>
        <v>0</v>
      </c>
      <c r="BG345" s="138">
        <f>IF(BB345=5,G345,0)</f>
        <v>0</v>
      </c>
    </row>
    <row r="346" spans="1:17" ht="12.75">
      <c r="A346" s="173"/>
      <c r="B346" s="174"/>
      <c r="C346" s="175" t="s">
        <v>85</v>
      </c>
      <c r="D346" s="176"/>
      <c r="E346" s="177">
        <v>0</v>
      </c>
      <c r="F346" s="178"/>
      <c r="G346" s="179"/>
      <c r="H346" s="180"/>
      <c r="I346" s="180"/>
      <c r="J346" s="180"/>
      <c r="K346" s="180"/>
      <c r="O346" s="181"/>
      <c r="Q346" s="165"/>
    </row>
    <row r="347" spans="1:17" ht="12.75">
      <c r="A347" s="173"/>
      <c r="B347" s="174"/>
      <c r="C347" s="175" t="s">
        <v>416</v>
      </c>
      <c r="D347" s="176"/>
      <c r="E347" s="177">
        <v>212.004</v>
      </c>
      <c r="F347" s="178"/>
      <c r="G347" s="179"/>
      <c r="H347" s="180"/>
      <c r="I347" s="180"/>
      <c r="J347" s="180"/>
      <c r="K347" s="180"/>
      <c r="O347" s="181"/>
      <c r="Q347" s="165"/>
    </row>
    <row r="348" spans="1:17" ht="12.75">
      <c r="A348" s="173"/>
      <c r="B348" s="174"/>
      <c r="C348" s="175" t="s">
        <v>87</v>
      </c>
      <c r="D348" s="176"/>
      <c r="E348" s="177">
        <v>0</v>
      </c>
      <c r="F348" s="178"/>
      <c r="G348" s="179"/>
      <c r="H348" s="180"/>
      <c r="I348" s="180"/>
      <c r="J348" s="180"/>
      <c r="K348" s="180"/>
      <c r="O348" s="181"/>
      <c r="Q348" s="165"/>
    </row>
    <row r="349" spans="1:17" ht="12.75">
      <c r="A349" s="173"/>
      <c r="B349" s="174"/>
      <c r="C349" s="175" t="s">
        <v>417</v>
      </c>
      <c r="D349" s="176"/>
      <c r="E349" s="177">
        <v>1329.12</v>
      </c>
      <c r="F349" s="178"/>
      <c r="G349" s="179"/>
      <c r="H349" s="180"/>
      <c r="I349" s="180"/>
      <c r="J349" s="180"/>
      <c r="K349" s="180"/>
      <c r="O349" s="181"/>
      <c r="Q349" s="165"/>
    </row>
    <row r="350" spans="1:17" ht="12.75">
      <c r="A350" s="173"/>
      <c r="B350" s="174"/>
      <c r="C350" s="175" t="s">
        <v>89</v>
      </c>
      <c r="D350" s="176"/>
      <c r="E350" s="177">
        <v>100.97</v>
      </c>
      <c r="F350" s="178"/>
      <c r="G350" s="179"/>
      <c r="H350" s="180"/>
      <c r="I350" s="180"/>
      <c r="J350" s="180"/>
      <c r="K350" s="180"/>
      <c r="O350" s="181"/>
      <c r="Q350" s="165"/>
    </row>
    <row r="351" spans="1:17" ht="12.75">
      <c r="A351" s="173"/>
      <c r="B351" s="174"/>
      <c r="C351" s="175" t="s">
        <v>90</v>
      </c>
      <c r="D351" s="176"/>
      <c r="E351" s="177">
        <v>0</v>
      </c>
      <c r="F351" s="178"/>
      <c r="G351" s="179"/>
      <c r="H351" s="180"/>
      <c r="I351" s="180"/>
      <c r="J351" s="180"/>
      <c r="K351" s="180"/>
      <c r="O351" s="181"/>
      <c r="Q351" s="165"/>
    </row>
    <row r="352" spans="1:17" ht="12.75">
      <c r="A352" s="173"/>
      <c r="B352" s="174"/>
      <c r="C352" s="175" t="s">
        <v>418</v>
      </c>
      <c r="D352" s="176"/>
      <c r="E352" s="177">
        <v>59.25</v>
      </c>
      <c r="F352" s="178"/>
      <c r="G352" s="179"/>
      <c r="H352" s="180"/>
      <c r="I352" s="180"/>
      <c r="J352" s="180"/>
      <c r="K352" s="180"/>
      <c r="O352" s="181"/>
      <c r="Q352" s="165"/>
    </row>
    <row r="353" spans="1:17" ht="12.75">
      <c r="A353" s="173"/>
      <c r="B353" s="174"/>
      <c r="C353" s="175" t="s">
        <v>92</v>
      </c>
      <c r="D353" s="176"/>
      <c r="E353" s="177">
        <v>0</v>
      </c>
      <c r="F353" s="178"/>
      <c r="G353" s="179"/>
      <c r="H353" s="180"/>
      <c r="I353" s="180"/>
      <c r="J353" s="180"/>
      <c r="K353" s="180"/>
      <c r="O353" s="181"/>
      <c r="Q353" s="165"/>
    </row>
    <row r="354" spans="1:17" ht="12.75">
      <c r="A354" s="173"/>
      <c r="B354" s="174"/>
      <c r="C354" s="175" t="s">
        <v>419</v>
      </c>
      <c r="D354" s="176"/>
      <c r="E354" s="177">
        <v>41.488</v>
      </c>
      <c r="F354" s="178"/>
      <c r="G354" s="179"/>
      <c r="H354" s="180"/>
      <c r="I354" s="180"/>
      <c r="J354" s="180"/>
      <c r="K354" s="180"/>
      <c r="O354" s="181"/>
      <c r="Q354" s="165"/>
    </row>
    <row r="355" spans="1:17" ht="12.75">
      <c r="A355" s="173"/>
      <c r="B355" s="174"/>
      <c r="C355" s="175" t="s">
        <v>94</v>
      </c>
      <c r="D355" s="176"/>
      <c r="E355" s="177">
        <v>0</v>
      </c>
      <c r="F355" s="178"/>
      <c r="G355" s="179"/>
      <c r="H355" s="180"/>
      <c r="I355" s="180"/>
      <c r="J355" s="180"/>
      <c r="K355" s="180"/>
      <c r="O355" s="181"/>
      <c r="Q355" s="165"/>
    </row>
    <row r="356" spans="1:17" ht="12.75">
      <c r="A356" s="173"/>
      <c r="B356" s="174"/>
      <c r="C356" s="175" t="s">
        <v>420</v>
      </c>
      <c r="D356" s="176"/>
      <c r="E356" s="177">
        <v>81.184</v>
      </c>
      <c r="F356" s="178"/>
      <c r="G356" s="179"/>
      <c r="H356" s="180"/>
      <c r="I356" s="180"/>
      <c r="J356" s="180"/>
      <c r="K356" s="180"/>
      <c r="O356" s="181"/>
      <c r="Q356" s="165"/>
    </row>
    <row r="357" spans="1:17" ht="12.75">
      <c r="A357" s="173"/>
      <c r="B357" s="174"/>
      <c r="C357" s="175" t="s">
        <v>96</v>
      </c>
      <c r="D357" s="176"/>
      <c r="E357" s="177">
        <v>0</v>
      </c>
      <c r="F357" s="178"/>
      <c r="G357" s="179"/>
      <c r="H357" s="180"/>
      <c r="I357" s="180"/>
      <c r="J357" s="180"/>
      <c r="K357" s="180"/>
      <c r="O357" s="181"/>
      <c r="Q357" s="165"/>
    </row>
    <row r="358" spans="1:17" ht="12.75">
      <c r="A358" s="173"/>
      <c r="B358" s="174"/>
      <c r="C358" s="175" t="s">
        <v>97</v>
      </c>
      <c r="D358" s="176"/>
      <c r="E358" s="177">
        <v>-35.55</v>
      </c>
      <c r="F358" s="178"/>
      <c r="G358" s="179"/>
      <c r="H358" s="180"/>
      <c r="I358" s="180"/>
      <c r="J358" s="180"/>
      <c r="K358" s="180"/>
      <c r="O358" s="181"/>
      <c r="Q358" s="165"/>
    </row>
    <row r="359" spans="1:17" ht="12.75">
      <c r="A359" s="173"/>
      <c r="B359" s="174"/>
      <c r="C359" s="175" t="s">
        <v>421</v>
      </c>
      <c r="D359" s="176"/>
      <c r="E359" s="177">
        <v>-5.688</v>
      </c>
      <c r="F359" s="178"/>
      <c r="G359" s="179"/>
      <c r="H359" s="180"/>
      <c r="I359" s="180"/>
      <c r="J359" s="180"/>
      <c r="K359" s="180"/>
      <c r="O359" s="181"/>
      <c r="Q359" s="165"/>
    </row>
    <row r="360" spans="1:17" ht="12.75">
      <c r="A360" s="173"/>
      <c r="B360" s="174"/>
      <c r="C360" s="175" t="s">
        <v>422</v>
      </c>
      <c r="D360" s="176"/>
      <c r="E360" s="177">
        <v>-41.44</v>
      </c>
      <c r="F360" s="178"/>
      <c r="G360" s="179"/>
      <c r="H360" s="180"/>
      <c r="I360" s="180"/>
      <c r="J360" s="180"/>
      <c r="K360" s="180"/>
      <c r="O360" s="181"/>
      <c r="Q360" s="165"/>
    </row>
    <row r="361" spans="1:17" ht="12.75">
      <c r="A361" s="173"/>
      <c r="B361" s="174"/>
      <c r="C361" s="175" t="s">
        <v>423</v>
      </c>
      <c r="D361" s="176"/>
      <c r="E361" s="177">
        <v>-72.24</v>
      </c>
      <c r="F361" s="178"/>
      <c r="G361" s="179"/>
      <c r="H361" s="180"/>
      <c r="I361" s="180"/>
      <c r="J361" s="180"/>
      <c r="K361" s="180"/>
      <c r="O361" s="181"/>
      <c r="Q361" s="165"/>
    </row>
    <row r="362" spans="1:17" ht="12.75">
      <c r="A362" s="173"/>
      <c r="B362" s="174"/>
      <c r="C362" s="175" t="s">
        <v>101</v>
      </c>
      <c r="D362" s="176"/>
      <c r="E362" s="177">
        <v>-5.72</v>
      </c>
      <c r="F362" s="178"/>
      <c r="G362" s="179"/>
      <c r="H362" s="180"/>
      <c r="I362" s="180"/>
      <c r="J362" s="180"/>
      <c r="K362" s="180"/>
      <c r="O362" s="181"/>
      <c r="Q362" s="165"/>
    </row>
    <row r="363" spans="1:17" ht="12.75">
      <c r="A363" s="173"/>
      <c r="B363" s="174"/>
      <c r="C363" s="175" t="s">
        <v>102</v>
      </c>
      <c r="D363" s="176"/>
      <c r="E363" s="177">
        <v>-5.688</v>
      </c>
      <c r="F363" s="178"/>
      <c r="G363" s="179"/>
      <c r="H363" s="180"/>
      <c r="I363" s="180"/>
      <c r="J363" s="180"/>
      <c r="K363" s="180"/>
      <c r="O363" s="181"/>
      <c r="Q363" s="165"/>
    </row>
    <row r="364" spans="1:17" ht="12.75">
      <c r="A364" s="173"/>
      <c r="B364" s="174"/>
      <c r="C364" s="175" t="s">
        <v>103</v>
      </c>
      <c r="D364" s="176"/>
      <c r="E364" s="177">
        <v>-5.76</v>
      </c>
      <c r="F364" s="178"/>
      <c r="G364" s="179"/>
      <c r="H364" s="180"/>
      <c r="I364" s="180"/>
      <c r="J364" s="180"/>
      <c r="K364" s="180"/>
      <c r="O364" s="181"/>
      <c r="Q364" s="165"/>
    </row>
    <row r="365" spans="1:59" ht="12.75">
      <c r="A365" s="166">
        <v>56</v>
      </c>
      <c r="B365" s="167" t="s">
        <v>424</v>
      </c>
      <c r="C365" s="168" t="s">
        <v>425</v>
      </c>
      <c r="D365" s="169" t="s">
        <v>426</v>
      </c>
      <c r="E365" s="170">
        <v>79.79</v>
      </c>
      <c r="F365" s="170">
        <v>0</v>
      </c>
      <c r="G365" s="171">
        <f>E365*F365</f>
        <v>0</v>
      </c>
      <c r="H365" s="172">
        <v>0</v>
      </c>
      <c r="I365" s="172">
        <f>E365*H365</f>
        <v>0</v>
      </c>
      <c r="J365" s="172">
        <v>0</v>
      </c>
      <c r="K365" s="172">
        <f>E365*J365</f>
        <v>0</v>
      </c>
      <c r="Q365" s="165"/>
      <c r="BB365" s="138">
        <v>1</v>
      </c>
      <c r="BC365" s="138">
        <f>IF(BB365=1,G365,0)</f>
        <v>0</v>
      </c>
      <c r="BD365" s="138">
        <f>IF(BB365=2,G365,0)</f>
        <v>0</v>
      </c>
      <c r="BE365" s="138">
        <f>IF(BB365=3,G365,0)</f>
        <v>0</v>
      </c>
      <c r="BF365" s="138">
        <f>IF(BB365=4,G365,0)</f>
        <v>0</v>
      </c>
      <c r="BG365" s="138">
        <f>IF(BB365=5,G365,0)</f>
        <v>0</v>
      </c>
    </row>
    <row r="366" spans="1:17" ht="12.75">
      <c r="A366" s="173"/>
      <c r="B366" s="174"/>
      <c r="C366" s="175" t="s">
        <v>427</v>
      </c>
      <c r="D366" s="176"/>
      <c r="E366" s="177">
        <v>79.79</v>
      </c>
      <c r="F366" s="178"/>
      <c r="G366" s="179"/>
      <c r="H366" s="180"/>
      <c r="I366" s="180"/>
      <c r="J366" s="180"/>
      <c r="K366" s="180"/>
      <c r="O366" s="181"/>
      <c r="Q366" s="165"/>
    </row>
    <row r="367" spans="1:59" ht="12.75">
      <c r="A367" s="166">
        <v>57</v>
      </c>
      <c r="B367" s="167" t="s">
        <v>428</v>
      </c>
      <c r="C367" s="168" t="s">
        <v>429</v>
      </c>
      <c r="D367" s="169" t="s">
        <v>426</v>
      </c>
      <c r="E367" s="170">
        <v>79.79</v>
      </c>
      <c r="F367" s="170">
        <v>0</v>
      </c>
      <c r="G367" s="171">
        <f>E367*F367</f>
        <v>0</v>
      </c>
      <c r="H367" s="172">
        <v>0</v>
      </c>
      <c r="I367" s="172">
        <f>E367*H367</f>
        <v>0</v>
      </c>
      <c r="J367" s="172">
        <v>0</v>
      </c>
      <c r="K367" s="172">
        <f>E367*J367</f>
        <v>0</v>
      </c>
      <c r="Q367" s="165"/>
      <c r="BB367" s="138">
        <v>1</v>
      </c>
      <c r="BC367" s="138">
        <f>IF(BB367=1,G367,0)</f>
        <v>0</v>
      </c>
      <c r="BD367" s="138">
        <f>IF(BB367=2,G367,0)</f>
        <v>0</v>
      </c>
      <c r="BE367" s="138">
        <f>IF(BB367=3,G367,0)</f>
        <v>0</v>
      </c>
      <c r="BF367" s="138">
        <f>IF(BB367=4,G367,0)</f>
        <v>0</v>
      </c>
      <c r="BG367" s="138">
        <f>IF(BB367=5,G367,0)</f>
        <v>0</v>
      </c>
    </row>
    <row r="368" spans="1:59" ht="12.75">
      <c r="A368" s="166">
        <v>58</v>
      </c>
      <c r="B368" s="167" t="s">
        <v>430</v>
      </c>
      <c r="C368" s="168" t="s">
        <v>431</v>
      </c>
      <c r="D368" s="169" t="s">
        <v>426</v>
      </c>
      <c r="E368" s="170">
        <v>1276.64</v>
      </c>
      <c r="F368" s="170">
        <v>0</v>
      </c>
      <c r="G368" s="171">
        <f>E368*F368</f>
        <v>0</v>
      </c>
      <c r="H368" s="172">
        <v>0</v>
      </c>
      <c r="I368" s="172">
        <f>E368*H368</f>
        <v>0</v>
      </c>
      <c r="J368" s="172">
        <v>0</v>
      </c>
      <c r="K368" s="172">
        <f>E368*J368</f>
        <v>0</v>
      </c>
      <c r="Q368" s="165"/>
      <c r="BB368" s="138">
        <v>1</v>
      </c>
      <c r="BC368" s="138">
        <f>IF(BB368=1,G368,0)</f>
        <v>0</v>
      </c>
      <c r="BD368" s="138">
        <f>IF(BB368=2,G368,0)</f>
        <v>0</v>
      </c>
      <c r="BE368" s="138">
        <f>IF(BB368=3,G368,0)</f>
        <v>0</v>
      </c>
      <c r="BF368" s="138">
        <f>IF(BB368=4,G368,0)</f>
        <v>0</v>
      </c>
      <c r="BG368" s="138">
        <f>IF(BB368=5,G368,0)</f>
        <v>0</v>
      </c>
    </row>
    <row r="369" spans="1:17" ht="12.75">
      <c r="A369" s="173"/>
      <c r="B369" s="174"/>
      <c r="C369" s="175" t="s">
        <v>432</v>
      </c>
      <c r="D369" s="176"/>
      <c r="E369" s="177">
        <v>1276.64</v>
      </c>
      <c r="F369" s="178"/>
      <c r="G369" s="179"/>
      <c r="H369" s="180"/>
      <c r="I369" s="180"/>
      <c r="J369" s="180"/>
      <c r="K369" s="180"/>
      <c r="O369" s="181"/>
      <c r="Q369" s="165"/>
    </row>
    <row r="370" spans="1:59" ht="12.75">
      <c r="A370" s="182"/>
      <c r="B370" s="183" t="s">
        <v>68</v>
      </c>
      <c r="C370" s="184" t="str">
        <f>CONCATENATE(B254," ",C254)</f>
        <v>96 Bourání konstrukcí</v>
      </c>
      <c r="D370" s="182"/>
      <c r="E370" s="185"/>
      <c r="F370" s="185"/>
      <c r="G370" s="186">
        <f>SUM(G254:G369)</f>
        <v>0</v>
      </c>
      <c r="H370" s="187"/>
      <c r="I370" s="188">
        <f>SUM(I254:I369)</f>
        <v>0</v>
      </c>
      <c r="J370" s="187"/>
      <c r="K370" s="188">
        <f>SUM(K254:K369)</f>
        <v>-60.591824</v>
      </c>
      <c r="Q370" s="165"/>
      <c r="BC370" s="189">
        <f>SUM(BC254:BC369)</f>
        <v>0</v>
      </c>
      <c r="BD370" s="189">
        <f>SUM(BD254:BD369)</f>
        <v>0</v>
      </c>
      <c r="BE370" s="189">
        <f>SUM(BE254:BE369)</f>
        <v>0</v>
      </c>
      <c r="BF370" s="189">
        <f>SUM(BF254:BF369)</f>
        <v>0</v>
      </c>
      <c r="BG370" s="189">
        <f>SUM(BG254:BG369)</f>
        <v>0</v>
      </c>
    </row>
    <row r="371" spans="1:17" ht="12.75">
      <c r="A371" s="158" t="s">
        <v>67</v>
      </c>
      <c r="B371" s="159" t="s">
        <v>433</v>
      </c>
      <c r="C371" s="160" t="s">
        <v>434</v>
      </c>
      <c r="D371" s="161"/>
      <c r="E371" s="162"/>
      <c r="F371" s="162"/>
      <c r="G371" s="163"/>
      <c r="H371" s="164"/>
      <c r="I371" s="164"/>
      <c r="J371" s="164"/>
      <c r="K371" s="164"/>
      <c r="Q371" s="165"/>
    </row>
    <row r="372" spans="1:59" ht="25.5">
      <c r="A372" s="166">
        <v>59</v>
      </c>
      <c r="B372" s="167" t="s">
        <v>435</v>
      </c>
      <c r="C372" s="168" t="s">
        <v>436</v>
      </c>
      <c r="D372" s="169" t="s">
        <v>168</v>
      </c>
      <c r="E372" s="170">
        <v>95.5</v>
      </c>
      <c r="F372" s="170">
        <v>0</v>
      </c>
      <c r="G372" s="171">
        <f>E372*F372</f>
        <v>0</v>
      </c>
      <c r="H372" s="172">
        <v>0.00105</v>
      </c>
      <c r="I372" s="172">
        <f>E372*H372</f>
        <v>0.10027499999999999</v>
      </c>
      <c r="J372" s="172">
        <v>0</v>
      </c>
      <c r="K372" s="172">
        <f>E372*J372</f>
        <v>0</v>
      </c>
      <c r="Q372" s="165"/>
      <c r="BB372" s="138">
        <v>4</v>
      </c>
      <c r="BC372" s="138">
        <f>IF(BB372=1,G372,0)</f>
        <v>0</v>
      </c>
      <c r="BD372" s="138">
        <f>IF(BB372=2,G372,0)</f>
        <v>0</v>
      </c>
      <c r="BE372" s="138">
        <f>IF(BB372=3,G372,0)</f>
        <v>0</v>
      </c>
      <c r="BF372" s="138">
        <f>IF(BB372=4,G372,0)</f>
        <v>0</v>
      </c>
      <c r="BG372" s="138">
        <f>IF(BB372=5,G372,0)</f>
        <v>0</v>
      </c>
    </row>
    <row r="373" spans="1:17" ht="12.75">
      <c r="A373" s="173"/>
      <c r="B373" s="174"/>
      <c r="C373" s="175" t="s">
        <v>437</v>
      </c>
      <c r="D373" s="176"/>
      <c r="E373" s="177">
        <v>0</v>
      </c>
      <c r="F373" s="178"/>
      <c r="G373" s="179"/>
      <c r="H373" s="180"/>
      <c r="I373" s="180"/>
      <c r="J373" s="180"/>
      <c r="K373" s="180"/>
      <c r="O373" s="181"/>
      <c r="Q373" s="165"/>
    </row>
    <row r="374" spans="1:17" ht="12.75">
      <c r="A374" s="173"/>
      <c r="B374" s="174"/>
      <c r="C374" s="175" t="s">
        <v>438</v>
      </c>
      <c r="D374" s="176"/>
      <c r="E374" s="177">
        <v>49.5</v>
      </c>
      <c r="F374" s="178"/>
      <c r="G374" s="179"/>
      <c r="H374" s="180"/>
      <c r="I374" s="180"/>
      <c r="J374" s="180"/>
      <c r="K374" s="180"/>
      <c r="O374" s="181"/>
      <c r="Q374" s="165"/>
    </row>
    <row r="375" spans="1:17" ht="12.75">
      <c r="A375" s="173"/>
      <c r="B375" s="174"/>
      <c r="C375" s="175" t="s">
        <v>87</v>
      </c>
      <c r="D375" s="176"/>
      <c r="E375" s="177">
        <v>0</v>
      </c>
      <c r="F375" s="178"/>
      <c r="G375" s="179"/>
      <c r="H375" s="180"/>
      <c r="I375" s="180"/>
      <c r="J375" s="180"/>
      <c r="K375" s="180"/>
      <c r="O375" s="181"/>
      <c r="Q375" s="165"/>
    </row>
    <row r="376" spans="1:17" ht="12.75">
      <c r="A376" s="173"/>
      <c r="B376" s="174"/>
      <c r="C376" s="175" t="s">
        <v>439</v>
      </c>
      <c r="D376" s="176"/>
      <c r="E376" s="177">
        <v>33</v>
      </c>
      <c r="F376" s="178"/>
      <c r="G376" s="179"/>
      <c r="H376" s="180"/>
      <c r="I376" s="180"/>
      <c r="J376" s="180"/>
      <c r="K376" s="180"/>
      <c r="O376" s="181"/>
      <c r="Q376" s="165"/>
    </row>
    <row r="377" spans="1:17" ht="12.75">
      <c r="A377" s="173"/>
      <c r="B377" s="174"/>
      <c r="C377" s="175" t="s">
        <v>92</v>
      </c>
      <c r="D377" s="176"/>
      <c r="E377" s="177">
        <v>0</v>
      </c>
      <c r="F377" s="178"/>
      <c r="G377" s="179"/>
      <c r="H377" s="180"/>
      <c r="I377" s="180"/>
      <c r="J377" s="180"/>
      <c r="K377" s="180"/>
      <c r="O377" s="181"/>
      <c r="Q377" s="165"/>
    </row>
    <row r="378" spans="1:17" ht="12.75">
      <c r="A378" s="173"/>
      <c r="B378" s="174"/>
      <c r="C378" s="175" t="s">
        <v>440</v>
      </c>
      <c r="D378" s="176"/>
      <c r="E378" s="177">
        <v>13</v>
      </c>
      <c r="F378" s="178"/>
      <c r="G378" s="179"/>
      <c r="H378" s="180"/>
      <c r="I378" s="180"/>
      <c r="J378" s="180"/>
      <c r="K378" s="180"/>
      <c r="O378" s="181"/>
      <c r="Q378" s="165"/>
    </row>
    <row r="379" spans="1:59" ht="25.5">
      <c r="A379" s="166">
        <v>60</v>
      </c>
      <c r="B379" s="167" t="s">
        <v>441</v>
      </c>
      <c r="C379" s="168" t="s">
        <v>442</v>
      </c>
      <c r="D379" s="169" t="s">
        <v>443</v>
      </c>
      <c r="E379" s="170">
        <v>21</v>
      </c>
      <c r="F379" s="170">
        <v>0</v>
      </c>
      <c r="G379" s="171">
        <f>E379*F379</f>
        <v>0</v>
      </c>
      <c r="H379" s="172">
        <v>0.0002</v>
      </c>
      <c r="I379" s="172">
        <f>E379*H379</f>
        <v>0.004200000000000001</v>
      </c>
      <c r="J379" s="172">
        <v>0</v>
      </c>
      <c r="K379" s="172">
        <f>E379*J379</f>
        <v>0</v>
      </c>
      <c r="Q379" s="165"/>
      <c r="BB379" s="138">
        <v>4</v>
      </c>
      <c r="BC379" s="138">
        <f>IF(BB379=1,G379,0)</f>
        <v>0</v>
      </c>
      <c r="BD379" s="138">
        <f>IF(BB379=2,G379,0)</f>
        <v>0</v>
      </c>
      <c r="BE379" s="138">
        <f>IF(BB379=3,G379,0)</f>
        <v>0</v>
      </c>
      <c r="BF379" s="138">
        <f>IF(BB379=4,G379,0)</f>
        <v>0</v>
      </c>
      <c r="BG379" s="138">
        <f>IF(BB379=5,G379,0)</f>
        <v>0</v>
      </c>
    </row>
    <row r="380" spans="1:17" ht="12.75">
      <c r="A380" s="173"/>
      <c r="B380" s="174"/>
      <c r="C380" s="175">
        <v>21</v>
      </c>
      <c r="D380" s="176"/>
      <c r="E380" s="177">
        <v>21</v>
      </c>
      <c r="F380" s="178"/>
      <c r="G380" s="179"/>
      <c r="H380" s="180"/>
      <c r="I380" s="180"/>
      <c r="J380" s="180"/>
      <c r="K380" s="180"/>
      <c r="O380" s="181"/>
      <c r="Q380" s="165"/>
    </row>
    <row r="381" spans="1:59" ht="12.75">
      <c r="A381" s="166">
        <v>61</v>
      </c>
      <c r="B381" s="167" t="s">
        <v>444</v>
      </c>
      <c r="C381" s="168" t="s">
        <v>445</v>
      </c>
      <c r="D381" s="169" t="s">
        <v>443</v>
      </c>
      <c r="E381" s="170">
        <v>7</v>
      </c>
      <c r="F381" s="170">
        <v>0</v>
      </c>
      <c r="G381" s="171">
        <f>E381*F381</f>
        <v>0</v>
      </c>
      <c r="H381" s="172">
        <v>0</v>
      </c>
      <c r="I381" s="172">
        <f>E381*H381</f>
        <v>0</v>
      </c>
      <c r="J381" s="172">
        <v>0</v>
      </c>
      <c r="K381" s="172">
        <f>E381*J381</f>
        <v>0</v>
      </c>
      <c r="Q381" s="165"/>
      <c r="BB381" s="138">
        <v>4</v>
      </c>
      <c r="BC381" s="138">
        <f>IF(BB381=1,G381,0)</f>
        <v>0</v>
      </c>
      <c r="BD381" s="138">
        <f>IF(BB381=2,G381,0)</f>
        <v>0</v>
      </c>
      <c r="BE381" s="138">
        <f>IF(BB381=3,G381,0)</f>
        <v>0</v>
      </c>
      <c r="BF381" s="138">
        <f>IF(BB381=4,G381,0)</f>
        <v>0</v>
      </c>
      <c r="BG381" s="138">
        <f>IF(BB381=5,G381,0)</f>
        <v>0</v>
      </c>
    </row>
    <row r="382" spans="1:59" ht="25.5">
      <c r="A382" s="166">
        <v>62</v>
      </c>
      <c r="B382" s="167" t="s">
        <v>446</v>
      </c>
      <c r="C382" s="168" t="s">
        <v>447</v>
      </c>
      <c r="D382" s="169" t="s">
        <v>443</v>
      </c>
      <c r="E382" s="170">
        <v>7</v>
      </c>
      <c r="F382" s="170">
        <v>0</v>
      </c>
      <c r="G382" s="171">
        <f>E382*F382</f>
        <v>0</v>
      </c>
      <c r="H382" s="172">
        <v>0.00364</v>
      </c>
      <c r="I382" s="172">
        <f>E382*H382</f>
        <v>0.02548</v>
      </c>
      <c r="J382" s="172">
        <v>0</v>
      </c>
      <c r="K382" s="172">
        <f>E382*J382</f>
        <v>0</v>
      </c>
      <c r="Q382" s="165"/>
      <c r="BB382" s="138">
        <v>4</v>
      </c>
      <c r="BC382" s="138">
        <f>IF(BB382=1,G382,0)</f>
        <v>0</v>
      </c>
      <c r="BD382" s="138">
        <f>IF(BB382=2,G382,0)</f>
        <v>0</v>
      </c>
      <c r="BE382" s="138">
        <f>IF(BB382=3,G382,0)</f>
        <v>0</v>
      </c>
      <c r="BF382" s="138">
        <f>IF(BB382=4,G382,0)</f>
        <v>0</v>
      </c>
      <c r="BG382" s="138">
        <f>IF(BB382=5,G382,0)</f>
        <v>0</v>
      </c>
    </row>
    <row r="383" spans="1:59" ht="12.75">
      <c r="A383" s="182"/>
      <c r="B383" s="183" t="s">
        <v>68</v>
      </c>
      <c r="C383" s="184" t="str">
        <f>CONCATENATE(B371," ",C371)</f>
        <v>M21 Elektromontáže</v>
      </c>
      <c r="D383" s="182"/>
      <c r="E383" s="185"/>
      <c r="F383" s="185"/>
      <c r="G383" s="186">
        <f>SUM(G371:G382)</f>
        <v>0</v>
      </c>
      <c r="H383" s="187"/>
      <c r="I383" s="188">
        <f>SUM(I371:I382)</f>
        <v>0.129955</v>
      </c>
      <c r="J383" s="187"/>
      <c r="K383" s="188">
        <f>SUM(K371:K382)</f>
        <v>0</v>
      </c>
      <c r="Q383" s="165"/>
      <c r="BC383" s="189">
        <f>SUM(BC371:BC382)</f>
        <v>0</v>
      </c>
      <c r="BD383" s="189">
        <f>SUM(BD371:BD382)</f>
        <v>0</v>
      </c>
      <c r="BE383" s="189">
        <f>SUM(BE371:BE382)</f>
        <v>0</v>
      </c>
      <c r="BF383" s="189">
        <f>SUM(BF371:BF382)</f>
        <v>0</v>
      </c>
      <c r="BG383" s="189">
        <f>SUM(BG371:BG382)</f>
        <v>0</v>
      </c>
    </row>
    <row r="384" ht="12.75">
      <c r="E384" s="138"/>
    </row>
    <row r="385" ht="12.75">
      <c r="E385" s="138"/>
    </row>
    <row r="386" ht="12.75">
      <c r="E386" s="138"/>
    </row>
    <row r="387" ht="12.75">
      <c r="E387" s="138"/>
    </row>
    <row r="388" ht="12.75">
      <c r="E388" s="138"/>
    </row>
    <row r="389" ht="12.75">
      <c r="E389" s="138"/>
    </row>
    <row r="390" ht="12.75">
      <c r="E390" s="138"/>
    </row>
    <row r="391" ht="12.75">
      <c r="E391" s="138"/>
    </row>
    <row r="392" ht="12.75">
      <c r="E392" s="138"/>
    </row>
    <row r="393" ht="12.75">
      <c r="E393" s="138"/>
    </row>
    <row r="394" ht="12.75">
      <c r="E394" s="138"/>
    </row>
    <row r="395" ht="12.75">
      <c r="E395" s="138"/>
    </row>
    <row r="396" ht="12.75">
      <c r="E396" s="138"/>
    </row>
    <row r="397" ht="12.75">
      <c r="E397" s="138"/>
    </row>
    <row r="398" ht="12.75">
      <c r="E398" s="138"/>
    </row>
    <row r="399" ht="12.75">
      <c r="E399" s="138"/>
    </row>
    <row r="400" ht="12.75">
      <c r="E400" s="138"/>
    </row>
    <row r="401" ht="12.75">
      <c r="E401" s="138"/>
    </row>
    <row r="402" ht="12.75">
      <c r="E402" s="138"/>
    </row>
    <row r="403" ht="12.75">
      <c r="E403" s="138"/>
    </row>
    <row r="404" ht="12.75">
      <c r="E404" s="138"/>
    </row>
    <row r="405" ht="12.75">
      <c r="E405" s="138"/>
    </row>
    <row r="406" ht="12.75">
      <c r="E406" s="138"/>
    </row>
    <row r="407" spans="1:7" ht="12.75">
      <c r="A407" s="190"/>
      <c r="B407" s="190"/>
      <c r="C407" s="190"/>
      <c r="D407" s="190"/>
      <c r="E407" s="190"/>
      <c r="F407" s="190"/>
      <c r="G407" s="190"/>
    </row>
    <row r="408" spans="1:7" ht="12.75">
      <c r="A408" s="190"/>
      <c r="B408" s="190"/>
      <c r="C408" s="190"/>
      <c r="D408" s="190"/>
      <c r="E408" s="190"/>
      <c r="F408" s="190"/>
      <c r="G408" s="190"/>
    </row>
    <row r="409" spans="1:7" ht="12.75">
      <c r="A409" s="190"/>
      <c r="B409" s="190"/>
      <c r="C409" s="190"/>
      <c r="D409" s="190"/>
      <c r="E409" s="190"/>
      <c r="F409" s="190"/>
      <c r="G409" s="190"/>
    </row>
    <row r="410" spans="1:7" ht="12.75">
      <c r="A410" s="190"/>
      <c r="B410" s="190"/>
      <c r="C410" s="190"/>
      <c r="D410" s="190"/>
      <c r="E410" s="190"/>
      <c r="F410" s="190"/>
      <c r="G410" s="190"/>
    </row>
    <row r="411" ht="12.75">
      <c r="E411" s="138"/>
    </row>
    <row r="412" ht="12.75">
      <c r="E412" s="138"/>
    </row>
    <row r="413" ht="12.75">
      <c r="E413" s="138"/>
    </row>
    <row r="414" ht="12.75">
      <c r="E414" s="138"/>
    </row>
    <row r="415" ht="12.75">
      <c r="E415" s="138"/>
    </row>
    <row r="416" ht="12.75">
      <c r="E416" s="138"/>
    </row>
    <row r="417" ht="12.75">
      <c r="E417" s="138"/>
    </row>
    <row r="418" ht="12.75">
      <c r="E418" s="138"/>
    </row>
    <row r="419" ht="12.75">
      <c r="E419" s="138"/>
    </row>
    <row r="420" ht="12.75">
      <c r="E420" s="138"/>
    </row>
    <row r="421" ht="12.75">
      <c r="E421" s="138"/>
    </row>
    <row r="422" ht="12.75">
      <c r="E422" s="138"/>
    </row>
    <row r="423" ht="12.75">
      <c r="E423" s="138"/>
    </row>
    <row r="424" ht="12.75">
      <c r="E424" s="138"/>
    </row>
    <row r="425" ht="12.75">
      <c r="E425" s="138"/>
    </row>
    <row r="426" ht="12.75">
      <c r="E426" s="138"/>
    </row>
    <row r="427" ht="12.75">
      <c r="E427" s="138"/>
    </row>
    <row r="428" ht="12.75">
      <c r="E428" s="138"/>
    </row>
    <row r="429" ht="12.75">
      <c r="E429" s="138"/>
    </row>
    <row r="430" ht="12.75">
      <c r="E430" s="138"/>
    </row>
    <row r="431" ht="12.75">
      <c r="E431" s="138"/>
    </row>
    <row r="432" ht="12.75">
      <c r="E432" s="138"/>
    </row>
    <row r="433" ht="12.75">
      <c r="E433" s="138"/>
    </row>
    <row r="434" ht="12.75">
      <c r="E434" s="138"/>
    </row>
    <row r="435" ht="12.75">
      <c r="E435" s="138"/>
    </row>
    <row r="436" spans="1:2" ht="12.75">
      <c r="A436" s="191"/>
      <c r="B436" s="191"/>
    </row>
    <row r="437" spans="1:7" ht="12.75">
      <c r="A437" s="190"/>
      <c r="B437" s="190"/>
      <c r="C437" s="193"/>
      <c r="D437" s="193"/>
      <c r="E437" s="194"/>
      <c r="F437" s="193"/>
      <c r="G437" s="195"/>
    </row>
    <row r="438" spans="1:7" ht="12.75">
      <c r="A438" s="196"/>
      <c r="B438" s="196"/>
      <c r="C438" s="190"/>
      <c r="D438" s="190"/>
      <c r="E438" s="197"/>
      <c r="F438" s="190"/>
      <c r="G438" s="190"/>
    </row>
    <row r="439" spans="1:7" ht="12.75">
      <c r="A439" s="190"/>
      <c r="B439" s="190"/>
      <c r="C439" s="190"/>
      <c r="D439" s="190"/>
      <c r="E439" s="197"/>
      <c r="F439" s="190"/>
      <c r="G439" s="190"/>
    </row>
    <row r="440" spans="1:7" ht="12.75">
      <c r="A440" s="190"/>
      <c r="B440" s="190"/>
      <c r="C440" s="190"/>
      <c r="D440" s="190"/>
      <c r="E440" s="197"/>
      <c r="F440" s="190"/>
      <c r="G440" s="190"/>
    </row>
    <row r="441" spans="1:7" ht="12.75">
      <c r="A441" s="190"/>
      <c r="B441" s="190"/>
      <c r="C441" s="190"/>
      <c r="D441" s="190"/>
      <c r="E441" s="197"/>
      <c r="F441" s="190"/>
      <c r="G441" s="190"/>
    </row>
    <row r="442" spans="1:7" ht="12.75">
      <c r="A442" s="190"/>
      <c r="B442" s="190"/>
      <c r="C442" s="190"/>
      <c r="D442" s="190"/>
      <c r="E442" s="197"/>
      <c r="F442" s="190"/>
      <c r="G442" s="190"/>
    </row>
    <row r="443" spans="1:7" ht="12.75">
      <c r="A443" s="190"/>
      <c r="B443" s="190"/>
      <c r="C443" s="190"/>
      <c r="D443" s="190"/>
      <c r="E443" s="197"/>
      <c r="F443" s="190"/>
      <c r="G443" s="190"/>
    </row>
    <row r="444" spans="1:7" ht="12.75">
      <c r="A444" s="190"/>
      <c r="B444" s="190"/>
      <c r="C444" s="190"/>
      <c r="D444" s="190"/>
      <c r="E444" s="197"/>
      <c r="F444" s="190"/>
      <c r="G444" s="190"/>
    </row>
    <row r="445" spans="1:7" ht="12.75">
      <c r="A445" s="190"/>
      <c r="B445" s="190"/>
      <c r="C445" s="190"/>
      <c r="D445" s="190"/>
      <c r="E445" s="197"/>
      <c r="F445" s="190"/>
      <c r="G445" s="190"/>
    </row>
    <row r="446" spans="1:7" ht="12.75">
      <c r="A446" s="190"/>
      <c r="B446" s="190"/>
      <c r="C446" s="190"/>
      <c r="D446" s="190"/>
      <c r="E446" s="197"/>
      <c r="F446" s="190"/>
      <c r="G446" s="190"/>
    </row>
    <row r="447" spans="1:7" ht="12.75">
      <c r="A447" s="190"/>
      <c r="B447" s="190"/>
      <c r="C447" s="190"/>
      <c r="D447" s="190"/>
      <c r="E447" s="197"/>
      <c r="F447" s="190"/>
      <c r="G447" s="190"/>
    </row>
    <row r="448" spans="1:7" ht="12.75">
      <c r="A448" s="190"/>
      <c r="B448" s="190"/>
      <c r="C448" s="190"/>
      <c r="D448" s="190"/>
      <c r="E448" s="197"/>
      <c r="F448" s="190"/>
      <c r="G448" s="190"/>
    </row>
    <row r="449" spans="1:7" ht="12.75">
      <c r="A449" s="190"/>
      <c r="B449" s="190"/>
      <c r="C449" s="190"/>
      <c r="D449" s="190"/>
      <c r="E449" s="197"/>
      <c r="F449" s="190"/>
      <c r="G449" s="190"/>
    </row>
    <row r="450" spans="1:7" ht="12.75">
      <c r="A450" s="190"/>
      <c r="B450" s="190"/>
      <c r="C450" s="190"/>
      <c r="D450" s="190"/>
      <c r="E450" s="197"/>
      <c r="F450" s="190"/>
      <c r="G450" s="190"/>
    </row>
  </sheetData>
  <sheetProtection/>
  <mergeCells count="295">
    <mergeCell ref="C373:D373"/>
    <mergeCell ref="C374:D374"/>
    <mergeCell ref="C375:D375"/>
    <mergeCell ref="C376:D376"/>
    <mergeCell ref="C377:D377"/>
    <mergeCell ref="C378:D378"/>
    <mergeCell ref="C380:D380"/>
    <mergeCell ref="C362:D362"/>
    <mergeCell ref="C363:D363"/>
    <mergeCell ref="C364:D364"/>
    <mergeCell ref="C366:D366"/>
    <mergeCell ref="C369:D369"/>
    <mergeCell ref="C356:D356"/>
    <mergeCell ref="C357:D357"/>
    <mergeCell ref="C358:D358"/>
    <mergeCell ref="C359:D359"/>
    <mergeCell ref="C360:D360"/>
    <mergeCell ref="C361:D361"/>
    <mergeCell ref="C350:D350"/>
    <mergeCell ref="C351:D351"/>
    <mergeCell ref="C352:D352"/>
    <mergeCell ref="C353:D353"/>
    <mergeCell ref="C354:D354"/>
    <mergeCell ref="C355:D355"/>
    <mergeCell ref="C343:D343"/>
    <mergeCell ref="C344:D344"/>
    <mergeCell ref="C346:D346"/>
    <mergeCell ref="C347:D347"/>
    <mergeCell ref="C348:D348"/>
    <mergeCell ref="C349:D349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4:D264"/>
    <mergeCell ref="C265:D265"/>
    <mergeCell ref="C266:D266"/>
    <mergeCell ref="C267:D267"/>
    <mergeCell ref="C269:D269"/>
    <mergeCell ref="C270:D270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41:D241"/>
    <mergeCell ref="C242:D242"/>
    <mergeCell ref="C243:D243"/>
    <mergeCell ref="C245:D245"/>
    <mergeCell ref="C249:D249"/>
    <mergeCell ref="C251:D251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20:D220"/>
    <mergeCell ref="C221:D221"/>
    <mergeCell ref="C223:D223"/>
    <mergeCell ref="C224:D224"/>
    <mergeCell ref="C237:D237"/>
    <mergeCell ref="C238:D238"/>
    <mergeCell ref="C239:D239"/>
    <mergeCell ref="C240:D240"/>
    <mergeCell ref="C209:D209"/>
    <mergeCell ref="C214:D214"/>
    <mergeCell ref="C215:D215"/>
    <mergeCell ref="C199:D199"/>
    <mergeCell ref="C201:D201"/>
    <mergeCell ref="C202:D202"/>
    <mergeCell ref="C203:D203"/>
    <mergeCell ref="C205:D205"/>
    <mergeCell ref="C206:D206"/>
    <mergeCell ref="C192:D192"/>
    <mergeCell ref="C193:D193"/>
    <mergeCell ref="C194:D194"/>
    <mergeCell ref="C195:D195"/>
    <mergeCell ref="C196:D196"/>
    <mergeCell ref="C198:D198"/>
    <mergeCell ref="C186:D186"/>
    <mergeCell ref="C187:D187"/>
    <mergeCell ref="C188:D188"/>
    <mergeCell ref="C189:D189"/>
    <mergeCell ref="C190:D190"/>
    <mergeCell ref="C191:D191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67:D167"/>
    <mergeCell ref="C168:D168"/>
    <mergeCell ref="C170:D170"/>
    <mergeCell ref="C171:D171"/>
    <mergeCell ref="C173:D173"/>
    <mergeCell ref="C174:D174"/>
    <mergeCell ref="C160:D160"/>
    <mergeCell ref="C161:D161"/>
    <mergeCell ref="C162:D162"/>
    <mergeCell ref="C163:D163"/>
    <mergeCell ref="C165:D165"/>
    <mergeCell ref="C166:D166"/>
    <mergeCell ref="C153:D153"/>
    <mergeCell ref="C155:D155"/>
    <mergeCell ref="C156:D156"/>
    <mergeCell ref="C157:D157"/>
    <mergeCell ref="C158:D158"/>
    <mergeCell ref="C159:D159"/>
    <mergeCell ref="C145:D145"/>
    <mergeCell ref="C146:D146"/>
    <mergeCell ref="C147:D147"/>
    <mergeCell ref="C149:D149"/>
    <mergeCell ref="C150:D150"/>
    <mergeCell ref="C151:D151"/>
    <mergeCell ref="C138:D138"/>
    <mergeCell ref="C139:D139"/>
    <mergeCell ref="C140:D140"/>
    <mergeCell ref="C142:D142"/>
    <mergeCell ref="C143:D143"/>
    <mergeCell ref="C144:D144"/>
    <mergeCell ref="C132:D132"/>
    <mergeCell ref="C133:D133"/>
    <mergeCell ref="C134:D134"/>
    <mergeCell ref="C135:D135"/>
    <mergeCell ref="C136:D136"/>
    <mergeCell ref="C137:D137"/>
    <mergeCell ref="C125:D125"/>
    <mergeCell ref="C126:D126"/>
    <mergeCell ref="C127:D127"/>
    <mergeCell ref="C128:D128"/>
    <mergeCell ref="C130:D130"/>
    <mergeCell ref="C131:D131"/>
    <mergeCell ref="C119:D119"/>
    <mergeCell ref="C120:D120"/>
    <mergeCell ref="C121:D121"/>
    <mergeCell ref="C122:D122"/>
    <mergeCell ref="C123:D123"/>
    <mergeCell ref="C124:D124"/>
    <mergeCell ref="C100:D100"/>
    <mergeCell ref="C102:D102"/>
    <mergeCell ref="C104:D104"/>
    <mergeCell ref="C106:D106"/>
    <mergeCell ref="C108:D108"/>
    <mergeCell ref="C110:D110"/>
    <mergeCell ref="C112:D112"/>
    <mergeCell ref="C113:D113"/>
    <mergeCell ref="C114:D114"/>
    <mergeCell ref="C93:D93"/>
    <mergeCell ref="C94:D94"/>
    <mergeCell ref="C95:D95"/>
    <mergeCell ref="C96:D96"/>
    <mergeCell ref="C115:D115"/>
    <mergeCell ref="C116:D116"/>
    <mergeCell ref="C117:D117"/>
    <mergeCell ref="C118:D118"/>
    <mergeCell ref="C83:D83"/>
    <mergeCell ref="C85:D85"/>
    <mergeCell ref="C88:D88"/>
    <mergeCell ref="C67:D67"/>
    <mergeCell ref="C68:D68"/>
    <mergeCell ref="C69:D69"/>
    <mergeCell ref="C73:D73"/>
    <mergeCell ref="C74:D74"/>
    <mergeCell ref="C76:D76"/>
    <mergeCell ref="C79:D79"/>
    <mergeCell ref="C56:D56"/>
    <mergeCell ref="C60:D60"/>
    <mergeCell ref="C61:D61"/>
    <mergeCell ref="C62:D62"/>
    <mergeCell ref="C63:D63"/>
    <mergeCell ref="C64:D64"/>
    <mergeCell ref="C65:D65"/>
    <mergeCell ref="C66:D66"/>
    <mergeCell ref="C48:D48"/>
    <mergeCell ref="C49:D49"/>
    <mergeCell ref="C51:D51"/>
    <mergeCell ref="C52:D52"/>
    <mergeCell ref="C53:D53"/>
    <mergeCell ref="C55:D55"/>
    <mergeCell ref="C41:D41"/>
    <mergeCell ref="C43:D43"/>
    <mergeCell ref="C44:D44"/>
    <mergeCell ref="C45:D45"/>
    <mergeCell ref="C46:D46"/>
    <mergeCell ref="C47:D47"/>
    <mergeCell ref="C34:D34"/>
    <mergeCell ref="C35:D35"/>
    <mergeCell ref="C36:D36"/>
    <mergeCell ref="C37:D37"/>
    <mergeCell ref="C39:D39"/>
    <mergeCell ref="C40:D40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4:D14"/>
    <mergeCell ref="C16:D16"/>
    <mergeCell ref="C17:D17"/>
    <mergeCell ref="C19:D19"/>
    <mergeCell ref="C20:D20"/>
    <mergeCell ref="C21:D21"/>
    <mergeCell ref="A1:I1"/>
    <mergeCell ref="A3:B3"/>
    <mergeCell ref="A4:B4"/>
    <mergeCell ref="G4:I4"/>
    <mergeCell ref="C9:D9"/>
    <mergeCell ref="C10:D10"/>
    <mergeCell ref="C12:D12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2016-03-17T14:15:39Z</dcterms:created>
  <dcterms:modified xsi:type="dcterms:W3CDTF">2016-03-17T14:17:06Z</dcterms:modified>
  <cp:category/>
  <cp:version/>
  <cp:contentType/>
  <cp:contentStatus/>
</cp:coreProperties>
</file>