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60" windowWidth="27795" windowHeight="111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'Položky'!$A$1:$K$132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<sst xmlns="http://schemas.openxmlformats.org/spreadsheetml/2006/main" count="296" uniqueCount="218">
  <si>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</si>
  <si>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</si>
  <si>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</si>
  <si>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</si>
  <si>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</si>
  <si>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</si>
  <si>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</si>
  <si>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</si>
  <si>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</si>
  <si>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</si>
  <si>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</si>
  <si>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</si>
  <si>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</si>
  <si>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</si>
  <si>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</si>
  <si>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</si>
  <si>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</si>
  <si>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</si>
  <si>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</si>
  <si>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</si>
  <si>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</si>
  <si>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</si>
  <si>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</si>
  <si>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</si>
  <si>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</si>
  <si>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</si>
  <si>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</si>
  <si>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</si>
  <si>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</si>
  <si>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</si>
  <si>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</si>
  <si>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</si>
  <si>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</si>
  <si>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</si>
  <si>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</si>
  <si>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</si>
  <si>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</si>
  <si>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</si>
  <si>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</si>
  <si>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</si>
  <si>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</si>
  <si>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</si>
  <si>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</si>
  <si>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</si>
  <si>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</si>
  <si>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</si>
  <si>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</si>
  <si>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</si>
  <si>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</si>
  <si>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</si>
  <si>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</si>
  <si>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</si>
  <si>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</si>
  <si>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</si>
  <si>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</si>
  <si>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</si>
  <si>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</si>
  <si>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</si>
  <si>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</si>
  <si>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</si>
  <si>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</si>
  <si>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</si>
  <si>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</si>
  <si>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</si>
  <si>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</si>
  <si>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</si>
  <si>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</si>
  <si>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</si>
  <si>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</si>
  <si>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</si>
  <si>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OPRAVA FASÁDY ZŠ KMOCHOVA, KOLÍN - 2.ETAPA</t>
  </si>
  <si>
    <t>62</t>
  </si>
  <si>
    <t>Upravy povrchů vnější</t>
  </si>
  <si>
    <t>622 42-5121.R00</t>
  </si>
  <si>
    <t>Oprava vnějších omítek štukových, čl. V, do 10 %</t>
  </si>
  <si>
    <t>m2</t>
  </si>
  <si>
    <t xml:space="preserve">;viz otlučení omítek </t>
  </si>
  <si>
    <t>100,98</t>
  </si>
  <si>
    <t>622 47-1116.R00</t>
  </si>
  <si>
    <t>Úprava stěn aktivovaným štukem s přísadou</t>
  </si>
  <si>
    <t>;viz otlučení omítek s odpočtem 10% z opravy omítek štukových</t>
  </si>
  <si>
    <t>-100,98*0,1</t>
  </si>
  <si>
    <t>622 47-1319.RS8</t>
  </si>
  <si>
    <t>Nátěr nebo nástřik stěn vnějších, složitost 5 hmota silikátová Keim barevná skupina II</t>
  </si>
  <si>
    <t>;viz otlučení omítek</t>
  </si>
  <si>
    <t>622 31-9434.RT5</t>
  </si>
  <si>
    <t>Zatepl.syst.stěn ETICS EPS70 F 140 mm s omítkou silikát 3,3 kg/m2</t>
  </si>
  <si>
    <t>;severní průčelí</t>
  </si>
  <si>
    <t>13,59*(15,6-1,15)</t>
  </si>
  <si>
    <t>;západní průčelí</t>
  </si>
  <si>
    <t>(6,75+4,3+4,98+6,35+12,02+7,6*2+12,15+2,67+0,5+7,33)*(15,6-1,15)</t>
  </si>
  <si>
    <t>8,78*11,5</t>
  </si>
  <si>
    <t>;odpočty oken a dveří</t>
  </si>
  <si>
    <t>-1,25*2,37*(4+4+4)</t>
  </si>
  <si>
    <t>-0,8*2,3,7*3</t>
  </si>
  <si>
    <t>-2*2,96*7</t>
  </si>
  <si>
    <t>-2,0*2,58*14</t>
  </si>
  <si>
    <t>622 31-9124.RU1</t>
  </si>
  <si>
    <t>Zateplovací systém ETICSr, sokl, PERIMETR 140 mm s omítkou mozaikovou weber.pas marmolit 6,0 kg/m2</t>
  </si>
  <si>
    <t>;sokl</t>
  </si>
  <si>
    <t>;celkové otlučení omítek - zateplení eps</t>
  </si>
  <si>
    <t>1487,176-1192,128</t>
  </si>
  <si>
    <t>622 31-9454.RT5</t>
  </si>
  <si>
    <t>Zatepl.systém ostění ETICS, EPS70 F 40 mm s omítkou silikát 3,3 kg/m2</t>
  </si>
  <si>
    <t>(1,25+2,37*2)*0,2*12</t>
  </si>
  <si>
    <t>;(0,8+2,37*2)¨*0,2*3</t>
  </si>
  <si>
    <t>(2,0+2,96*2)*0,2*7</t>
  </si>
  <si>
    <t>(2,0+2,58*2)*0,2*14</t>
  </si>
  <si>
    <t>63</t>
  </si>
  <si>
    <t>Podlahy a podlahové konstrukce</t>
  </si>
  <si>
    <t>632 45-1024.R00</t>
  </si>
  <si>
    <t>Vyrovnávací potěr MC 15, v pásu, tl. 50 mm</t>
  </si>
  <si>
    <t>104,7*0,4</t>
  </si>
  <si>
    <t>764</t>
  </si>
  <si>
    <t>Konstrukce klempířské</t>
  </si>
  <si>
    <t>764 41-0850.R00</t>
  </si>
  <si>
    <t>Demontáž oplechování parapetů,rš od 100 do 330 mm</t>
  </si>
  <si>
    <t>m</t>
  </si>
  <si>
    <t>65,10</t>
  </si>
  <si>
    <t>764 42-1870.R00</t>
  </si>
  <si>
    <t>Demontáž oplechování říms,rš od 400 do 500 mm</t>
  </si>
  <si>
    <t>104,7</t>
  </si>
  <si>
    <t>764 45-4801.R00</t>
  </si>
  <si>
    <t>Demontáž odpadních trub kruhových,D 75 a 100 mm</t>
  </si>
  <si>
    <t>764 45-4803.R00</t>
  </si>
  <si>
    <t>Demontáž odpadních trub kruhových,D 150 mm</t>
  </si>
  <si>
    <t>63+31</t>
  </si>
  <si>
    <t>764 92-8106.R00</t>
  </si>
  <si>
    <t>Z+M oplech.parapetů z popl.plechu vč.rohů rš 400</t>
  </si>
  <si>
    <t>;K12</t>
  </si>
  <si>
    <t>1,25*(5+4+4+9)</t>
  </si>
  <si>
    <t>;K13</t>
  </si>
  <si>
    <t>2,0*18</t>
  </si>
  <si>
    <t>;K14</t>
  </si>
  <si>
    <t>0,8*2</t>
  </si>
  <si>
    <t>764 92-8304.R00</t>
  </si>
  <si>
    <t>Z+M oplechování římsy z poplast. plechu, rš 500 mm</t>
  </si>
  <si>
    <t>;K15</t>
  </si>
  <si>
    <t>8,3+1,2+4,1+7,65+0,5+2,35+11,55+7,6+1,3+1,4</t>
  </si>
  <si>
    <t>1,4+1,3+7,6+11,7+6,35+5,3+4,3+6,75+14,05</t>
  </si>
  <si>
    <t>764 92-9502.R00</t>
  </si>
  <si>
    <t>M odpadní trouby z popl.plechu, kruhové do D100 mm</t>
  </si>
  <si>
    <t>15,5*2</t>
  </si>
  <si>
    <t>783</t>
  </si>
  <si>
    <t>Nátěry</t>
  </si>
  <si>
    <t>783 90-3812.R00</t>
  </si>
  <si>
    <t>Odmaštění saponáty</t>
  </si>
  <si>
    <t>;viz otloukání omítek</t>
  </si>
  <si>
    <t>100,98+1192,128</t>
  </si>
  <si>
    <t>783 90-2811.R00</t>
  </si>
  <si>
    <t>Odstranění nátěrů odstraňovačem barev</t>
  </si>
  <si>
    <t>;viz omítky pro opravu</t>
  </si>
  <si>
    <t>94</t>
  </si>
  <si>
    <t>Lešení a stavební výtahy</t>
  </si>
  <si>
    <t>941 94-1052.R00</t>
  </si>
  <si>
    <t>Montáž lešení leh.řad.s podlahami,š.1,5 m, H 24 m</t>
  </si>
  <si>
    <t>(12,4+1,5+11,55+1,5+11,55+7,6+1,5+9,1+1,5*2+7,6+1,5)*16</t>
  </si>
  <si>
    <t>(11,55+6,35+1,5+5,3+1,5*2+4,3+1,5+6,8+1,5+14,1+1,5)*16</t>
  </si>
  <si>
    <t xml:space="preserve">;severní průčelí </t>
  </si>
  <si>
    <t>13,56*16</t>
  </si>
  <si>
    <t>941 94-1392.R00</t>
  </si>
  <si>
    <t>Příplatek za každý měsíc použití lešení k pol.1052</t>
  </si>
  <si>
    <t>2236,16*3</t>
  </si>
  <si>
    <t>944 94-4011.R00</t>
  </si>
  <si>
    <t>Montáž ochranné sítě z umělých vláken</t>
  </si>
  <si>
    <t>944 94-4031.R00</t>
  </si>
  <si>
    <t>Příplatek za každý měsíc použití sítí k pol. 4011</t>
  </si>
  <si>
    <t>941 94-1852.R00</t>
  </si>
  <si>
    <t>Demontáž lešení leh.řad.s podlahami,š.1,5 m,H 24 m</t>
  </si>
  <si>
    <t>96</t>
  </si>
  <si>
    <t>Bourání konstrukcí</t>
  </si>
  <si>
    <t>965 04-3341.RT1</t>
  </si>
  <si>
    <t>Bourání podkladů bet., potěr tl. 10 cm, nad 4 m2 ručně mazanina tl. 5 - 8 cm s potěrem</t>
  </si>
  <si>
    <t>m3</t>
  </si>
  <si>
    <t>71,35*0,25*0,05</t>
  </si>
  <si>
    <t>104,7*0,4*0,05</t>
  </si>
  <si>
    <t>978 01-5321.R00</t>
  </si>
  <si>
    <t>Otlučení omítek vnějších MVC v složit.5-7 do 10 %</t>
  </si>
  <si>
    <t>;atiky západního průčelí včetně atikového zdiva</t>
  </si>
  <si>
    <t>;hlavní</t>
  </si>
  <si>
    <t>29,79</t>
  </si>
  <si>
    <t xml:space="preserve">;boční </t>
  </si>
  <si>
    <t>12,9*2</t>
  </si>
  <si>
    <t>;atika severní</t>
  </si>
  <si>
    <t>30,1+6,5*0,94</t>
  </si>
  <si>
    <t>;přípočty profilací 10%</t>
  </si>
  <si>
    <t>(29,79+25,8+36,21)*0,1</t>
  </si>
  <si>
    <t>978 01-5241.R00</t>
  </si>
  <si>
    <t>Otlučení omítek vnějších MVC v složit.1-4 do 30 %</t>
  </si>
  <si>
    <t>13,59*15,6</t>
  </si>
  <si>
    <t>(6,75+4,3+4,98+6,35+12,02+7,6*2+12,15+2,67+0,5+7,33+4,1+1,15+7,7)*15,6</t>
  </si>
  <si>
    <t>;ODPOČTY OKEN</t>
  </si>
  <si>
    <t>-0,8*2,37*3</t>
  </si>
  <si>
    <t>-2,0*2,96*7</t>
  </si>
  <si>
    <t>-2,0*2,58*(7+7)</t>
  </si>
  <si>
    <t>979 99-0101.R00</t>
  </si>
  <si>
    <t>Poplatek za skládku suti - směs betonu a cihel</t>
  </si>
  <si>
    <t>t</t>
  </si>
  <si>
    <t>1,5+17,6+60,6</t>
  </si>
  <si>
    <t>979 08-1111.R00</t>
  </si>
  <si>
    <t>Odvoz suti a vybour. hmot na skládku do 1 km</t>
  </si>
  <si>
    <t>979 08-1121.R00</t>
  </si>
  <si>
    <t>Příplatek k odvozu za každý další 1 km</t>
  </si>
  <si>
    <t>79,7*16</t>
  </si>
  <si>
    <t>M21</t>
  </si>
  <si>
    <t>Elektromontáže</t>
  </si>
  <si>
    <t>210 22-0101.RT2</t>
  </si>
  <si>
    <t>Vodiče svodové FeZn D do 10,Al 10,Cu 8 +podpěry včetně dodávky drátu FeZn 8 mm</t>
  </si>
  <si>
    <t>16,5*2</t>
  </si>
  <si>
    <t>210 22-0301.RT3</t>
  </si>
  <si>
    <t>Svorka hromosvodová do 2 šroubů /SS, SZ, SO/ včetně dodávky svorky SZ</t>
  </si>
  <si>
    <t>kus</t>
  </si>
  <si>
    <t>210 22-0401.R00</t>
  </si>
  <si>
    <t>Označení svodu štítky, smaltované, umělá hmota</t>
  </si>
  <si>
    <t>210 22-0372.RT1</t>
  </si>
  <si>
    <t>Úhelník ochranný nebo trubka s držáky do zdiva včetně ochran.úhelníku + 2 držáky do zdi</t>
  </si>
  <si>
    <t>Město Kolín</t>
  </si>
  <si>
    <t>ZADÁNÍ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</si>
</sst>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217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70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 t="s">
        <v>216</v>
      </c>
      <c r="D8" s="21"/>
      <c r="E8" s="17" t="s">
        <v>10</v>
      </c>
      <c r="F8" s="16"/>
      <c r="G8" s="26">
        <f>IF(PocetMJ=0,,ROUND((F30+F32)/PocetMJ,1))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75" customHeight="1">
      <c r="A14" s="46"/>
      <c r="B14" s="47" t="s">
        <v>18</v>
      </c>
      <c r="C14" s="48">
        <f>Dodavka</f>
        <v>0</v>
      </c>
      <c r="D14" s="49"/>
      <c r="E14" s="50"/>
      <c r="F14" s="51"/>
      <c r="G14" s="48"/>
    </row>
    <row r="15" spans="1:7" ht="15.75" customHeight="1">
      <c r="A15" s="46" t="s">
        <v>19</v>
      </c>
      <c r="B15" s="47" t="s">
        <v>20</v>
      </c>
      <c r="C15" s="48">
        <f>Mont</f>
        <v>0</v>
      </c>
      <c r="D15" s="27"/>
      <c r="E15" s="52"/>
      <c r="F15" s="53"/>
      <c r="G15" s="48"/>
    </row>
    <row r="16" spans="1:7" ht="15.7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7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38</v>
      </c>
      <c r="B29" s="16"/>
      <c r="C29" s="63">
        <v>0</v>
      </c>
      <c r="D29" s="16" t="s">
        <v>39</v>
      </c>
      <c r="E29" s="17"/>
      <c r="F29" s="64">
        <v>0</v>
      </c>
      <c r="G29" s="18"/>
    </row>
    <row r="30" spans="1:7" ht="12.75">
      <c r="A30" s="14" t="s">
        <v>38</v>
      </c>
      <c r="B30" s="16"/>
      <c r="C30" s="63">
        <v>15</v>
      </c>
      <c r="D30" s="16" t="s">
        <v>39</v>
      </c>
      <c r="E30" s="17"/>
      <c r="F30" s="64">
        <v>0</v>
      </c>
      <c r="G30" s="18"/>
    </row>
    <row r="31" spans="1:7" ht="12.75">
      <c r="A31" s="14" t="s">
        <v>40</v>
      </c>
      <c r="B31" s="16"/>
      <c r="C31" s="63">
        <v>15</v>
      </c>
      <c r="D31" s="16" t="s">
        <v>39</v>
      </c>
      <c r="E31" s="17"/>
      <c r="F31" s="65">
        <f>ROUND(PRODUCT(F30,C31/100),0)</f>
        <v>0</v>
      </c>
      <c r="G31" s="30"/>
    </row>
    <row r="32" spans="1:7" ht="12.75">
      <c r="A32" s="14" t="s">
        <v>38</v>
      </c>
      <c r="B32" s="16"/>
      <c r="C32" s="63">
        <v>21</v>
      </c>
      <c r="D32" s="16" t="s">
        <v>39</v>
      </c>
      <c r="E32" s="17"/>
      <c r="F32" s="64">
        <v>0</v>
      </c>
      <c r="G32" s="18"/>
    </row>
    <row r="33" spans="1:7" ht="12.75">
      <c r="A33" s="14" t="s">
        <v>40</v>
      </c>
      <c r="B33" s="16"/>
      <c r="C33" s="63">
        <v>21</v>
      </c>
      <c r="D33" s="16" t="s">
        <v>39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41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42</v>
      </c>
      <c r="B36" s="72"/>
      <c r="C36" s="72"/>
      <c r="D36" s="72"/>
      <c r="E36" s="72"/>
      <c r="F36" s="72"/>
      <c r="G36" s="72"/>
      <c r="H36" t="s">
        <v>3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3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3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3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3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3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3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3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3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3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4</v>
      </c>
      <c r="B1" s="77"/>
      <c r="C1" s="78" t="str">
        <f>CONCATENATE(cislostavby," ",nazevstavby)</f>
        <v> OPRAVA FASÁDY ZŠ KMOCHOVA, KOLÍN - 2.ETAPA</v>
      </c>
      <c r="D1" s="79"/>
      <c r="E1" s="80"/>
      <c r="F1" s="79"/>
      <c r="G1" s="81"/>
      <c r="H1" s="82"/>
      <c r="I1" s="83"/>
    </row>
    <row r="2" spans="1:9" ht="13.5" thickBot="1">
      <c r="A2" s="84" t="s">
        <v>0</v>
      </c>
      <c r="B2" s="85"/>
      <c r="C2" s="86" t="str">
        <f>CONCATENATE(cisloobjektu," ",nazevobjektu)</f>
        <v> 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44</v>
      </c>
      <c r="C6" s="93"/>
      <c r="D6" s="94"/>
      <c r="E6" s="95" t="s">
        <v>45</v>
      </c>
      <c r="F6" s="96" t="s">
        <v>46</v>
      </c>
      <c r="G6" s="96" t="s">
        <v>47</v>
      </c>
      <c r="H6" s="96" t="s">
        <v>48</v>
      </c>
      <c r="I6" s="97" t="s">
        <v>26</v>
      </c>
    </row>
    <row r="7" spans="1:9" s="32" customFormat="1" ht="12.75">
      <c r="A7" s="198" t="str">
        <f>Položky!B7</f>
        <v>62</v>
      </c>
      <c r="B7" s="98" t="str">
        <f>Položky!C7</f>
        <v>Upravy povrchů vnější</v>
      </c>
      <c r="C7" s="99"/>
      <c r="D7" s="100"/>
      <c r="E7" s="199">
        <f>Položky!BC38</f>
        <v>0</v>
      </c>
      <c r="F7" s="200">
        <f>Položky!BD38</f>
        <v>0</v>
      </c>
      <c r="G7" s="200">
        <f>Položky!BE38</f>
        <v>0</v>
      </c>
      <c r="H7" s="200">
        <f>Položky!BF38</f>
        <v>0</v>
      </c>
      <c r="I7" s="201">
        <f>Položky!BG38</f>
        <v>0</v>
      </c>
    </row>
    <row r="8" spans="1:9" s="32" customFormat="1" ht="12.75">
      <c r="A8" s="198" t="str">
        <f>Položky!B39</f>
        <v>63</v>
      </c>
      <c r="B8" s="98" t="str">
        <f>Položky!C39</f>
        <v>Podlahy a podlahové konstrukce</v>
      </c>
      <c r="C8" s="99"/>
      <c r="D8" s="100"/>
      <c r="E8" s="199">
        <f>Položky!BC43</f>
        <v>0</v>
      </c>
      <c r="F8" s="200">
        <f>Položky!BD43</f>
        <v>0</v>
      </c>
      <c r="G8" s="200">
        <f>Položky!BE43</f>
        <v>0</v>
      </c>
      <c r="H8" s="200">
        <f>Položky!BF43</f>
        <v>0</v>
      </c>
      <c r="I8" s="201">
        <f>Položky!BG43</f>
        <v>0</v>
      </c>
    </row>
    <row r="9" spans="1:9" s="32" customFormat="1" ht="12.75">
      <c r="A9" s="198" t="str">
        <f>Položky!B44</f>
        <v>764</v>
      </c>
      <c r="B9" s="98" t="str">
        <f>Položky!C44</f>
        <v>Konstrukce klempířské</v>
      </c>
      <c r="C9" s="99"/>
      <c r="D9" s="100"/>
      <c r="E9" s="199">
        <f>Položky!BC69</f>
        <v>0</v>
      </c>
      <c r="F9" s="200">
        <f>Položky!BD69</f>
        <v>0</v>
      </c>
      <c r="G9" s="200">
        <f>Položky!BE69</f>
        <v>0</v>
      </c>
      <c r="H9" s="200">
        <f>Položky!BF69</f>
        <v>0</v>
      </c>
      <c r="I9" s="201">
        <f>Položky!BG69</f>
        <v>0</v>
      </c>
    </row>
    <row r="10" spans="1:9" s="32" customFormat="1" ht="12.75">
      <c r="A10" s="198" t="str">
        <f>Položky!B70</f>
        <v>783</v>
      </c>
      <c r="B10" s="98" t="str">
        <f>Položky!C70</f>
        <v>Nátěry</v>
      </c>
      <c r="C10" s="99"/>
      <c r="D10" s="100"/>
      <c r="E10" s="199">
        <f>Položky!BC77</f>
        <v>0</v>
      </c>
      <c r="F10" s="200">
        <f>Položky!BD77</f>
        <v>0</v>
      </c>
      <c r="G10" s="200">
        <f>Položky!BE77</f>
        <v>0</v>
      </c>
      <c r="H10" s="200">
        <f>Položky!BF77</f>
        <v>0</v>
      </c>
      <c r="I10" s="201">
        <f>Položky!BG77</f>
        <v>0</v>
      </c>
    </row>
    <row r="11" spans="1:9" s="32" customFormat="1" ht="12.75">
      <c r="A11" s="198" t="str">
        <f>Položky!B78</f>
        <v>94</v>
      </c>
      <c r="B11" s="98" t="str">
        <f>Položky!C78</f>
        <v>Lešení a stavební výtahy</v>
      </c>
      <c r="C11" s="99"/>
      <c r="D11" s="100"/>
      <c r="E11" s="199">
        <f>Položky!BC90</f>
        <v>0</v>
      </c>
      <c r="F11" s="200">
        <f>Položky!BD90</f>
        <v>0</v>
      </c>
      <c r="G11" s="200">
        <f>Položky!BE90</f>
        <v>0</v>
      </c>
      <c r="H11" s="200">
        <f>Položky!BF90</f>
        <v>0</v>
      </c>
      <c r="I11" s="201">
        <f>Položky!BG90</f>
        <v>0</v>
      </c>
    </row>
    <row r="12" spans="1:9" s="32" customFormat="1" ht="12.75">
      <c r="A12" s="198" t="str">
        <f>Položky!B91</f>
        <v>96</v>
      </c>
      <c r="B12" s="98" t="str">
        <f>Položky!C91</f>
        <v>Bourání konstrukcí</v>
      </c>
      <c r="C12" s="99"/>
      <c r="D12" s="100"/>
      <c r="E12" s="199">
        <f>Položky!BC123</f>
        <v>0</v>
      </c>
      <c r="F12" s="200">
        <f>Položky!BD123</f>
        <v>0</v>
      </c>
      <c r="G12" s="200">
        <f>Položky!BE123</f>
        <v>0</v>
      </c>
      <c r="H12" s="200">
        <f>Položky!BF123</f>
        <v>0</v>
      </c>
      <c r="I12" s="201">
        <f>Položky!BG123</f>
        <v>0</v>
      </c>
    </row>
    <row r="13" spans="1:9" s="32" customFormat="1" ht="13.5" thickBot="1">
      <c r="A13" s="198" t="str">
        <f>Položky!B124</f>
        <v>M21</v>
      </c>
      <c r="B13" s="98" t="str">
        <f>Položky!C124</f>
        <v>Elektromontáže</v>
      </c>
      <c r="C13" s="99"/>
      <c r="D13" s="100"/>
      <c r="E13" s="199">
        <f>Položky!BC132</f>
        <v>0</v>
      </c>
      <c r="F13" s="200">
        <f>Položky!BD132</f>
        <v>0</v>
      </c>
      <c r="G13" s="200">
        <f>Položky!BE132</f>
        <v>0</v>
      </c>
      <c r="H13" s="200">
        <f>Položky!BF132</f>
        <v>0</v>
      </c>
      <c r="I13" s="201">
        <f>Položky!BG132</f>
        <v>0</v>
      </c>
    </row>
    <row r="14" spans="1:9" s="106" customFormat="1" ht="13.5" thickBot="1">
      <c r="A14" s="101"/>
      <c r="B14" s="93" t="s">
        <v>49</v>
      </c>
      <c r="C14" s="93"/>
      <c r="D14" s="102"/>
      <c r="E14" s="103">
        <f>SUM(E7:E13)</f>
        <v>0</v>
      </c>
      <c r="F14" s="104">
        <f>SUM(F7:F13)</f>
        <v>0</v>
      </c>
      <c r="G14" s="104">
        <f>SUM(G7:G13)</f>
        <v>0</v>
      </c>
      <c r="H14" s="104">
        <f>SUM(H7:H13)</f>
        <v>0</v>
      </c>
      <c r="I14" s="105">
        <f>SUM(I7:I13)</f>
        <v>0</v>
      </c>
    </row>
    <row r="15" spans="1:9" ht="12.75">
      <c r="A15" s="99"/>
      <c r="B15" s="99"/>
      <c r="C15" s="99"/>
      <c r="D15" s="99"/>
      <c r="E15" s="99"/>
      <c r="F15" s="99"/>
      <c r="G15" s="99"/>
      <c r="H15" s="99"/>
      <c r="I15" s="99"/>
    </row>
    <row r="16" spans="1:57" ht="19.5" customHeight="1">
      <c r="A16" s="107" t="s">
        <v>50</v>
      </c>
      <c r="B16" s="107"/>
      <c r="C16" s="107"/>
      <c r="D16" s="107"/>
      <c r="E16" s="107"/>
      <c r="F16" s="107"/>
      <c r="G16" s="108"/>
      <c r="H16" s="107"/>
      <c r="I16" s="107"/>
      <c r="BA16" s="33"/>
      <c r="BB16" s="33"/>
      <c r="BC16" s="33"/>
      <c r="BD16" s="33"/>
      <c r="BE16" s="33"/>
    </row>
    <row r="17" spans="1:9" ht="13.5" thickBot="1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ht="12.75">
      <c r="A18" s="110" t="s">
        <v>51</v>
      </c>
      <c r="B18" s="111"/>
      <c r="C18" s="111"/>
      <c r="D18" s="112"/>
      <c r="E18" s="113" t="s">
        <v>52</v>
      </c>
      <c r="F18" s="114" t="s">
        <v>53</v>
      </c>
      <c r="G18" s="115" t="s">
        <v>54</v>
      </c>
      <c r="H18" s="116"/>
      <c r="I18" s="117" t="s">
        <v>52</v>
      </c>
    </row>
    <row r="19" spans="1:53" ht="12.75">
      <c r="A19" s="118"/>
      <c r="B19" s="119"/>
      <c r="C19" s="119"/>
      <c r="D19" s="120"/>
      <c r="E19" s="121"/>
      <c r="F19" s="122"/>
      <c r="G19" s="123">
        <f>CHOOSE(BA19+1,HSV+PSV,HSV+PSV+Mont,HSV+PSV+Dodavka+Mont,HSV,PSV,Mont,Dodavka,Mont+Dodavka,0)</f>
        <v>0</v>
      </c>
      <c r="H19" s="124"/>
      <c r="I19" s="125">
        <f>E19+F19*G19/100</f>
        <v>0</v>
      </c>
      <c r="BA19">
        <v>8</v>
      </c>
    </row>
    <row r="20" spans="1:9" ht="13.5" thickBot="1">
      <c r="A20" s="126"/>
      <c r="B20" s="127" t="s">
        <v>55</v>
      </c>
      <c r="C20" s="128"/>
      <c r="D20" s="129"/>
      <c r="E20" s="130"/>
      <c r="F20" s="131"/>
      <c r="G20" s="131"/>
      <c r="H20" s="132">
        <f>SUM(H19:H19)</f>
        <v>0</v>
      </c>
      <c r="I20" s="133"/>
    </row>
    <row r="22" spans="2:9" ht="12.75">
      <c r="B22" s="106"/>
      <c r="F22" s="134"/>
      <c r="G22" s="135"/>
      <c r="H22" s="135"/>
      <c r="I22" s="136"/>
    </row>
    <row r="23" spans="6:9" ht="12.75">
      <c r="F23" s="134"/>
      <c r="G23" s="135"/>
      <c r="H23" s="135"/>
      <c r="I23" s="136"/>
    </row>
    <row r="24" spans="6:9" ht="12.75">
      <c r="F24" s="134"/>
      <c r="G24" s="135"/>
      <c r="H24" s="135"/>
      <c r="I24" s="136"/>
    </row>
    <row r="25" spans="6:9" ht="12.75">
      <c r="F25" s="134"/>
      <c r="G25" s="135"/>
      <c r="H25" s="135"/>
      <c r="I25" s="136"/>
    </row>
    <row r="26" spans="6:9" ht="12.75">
      <c r="F26" s="134"/>
      <c r="G26" s="135"/>
      <c r="H26" s="135"/>
      <c r="I26" s="136"/>
    </row>
    <row r="27" spans="6:9" ht="12.75"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199"/>
  <sheetViews>
    <sheetView showGridLines="0" showZeros="0" zoomScale="80" zoomScaleNormal="80" zoomScalePageLayoutView="0" workbookViewId="0" topLeftCell="B1">
      <selection activeCell="M1" sqref="M1:AC16384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56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4</v>
      </c>
      <c r="B3" s="77"/>
      <c r="C3" s="78" t="str">
        <f>CONCATENATE(cislostavby," ",nazevstavby)</f>
        <v> OPRAVA FASÁDY ZŠ KMOCHOVA, KOLÍN - 2.ETAPA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0</v>
      </c>
      <c r="B4" s="85"/>
      <c r="C4" s="86" t="str">
        <f>CONCATENATE(cisloobjektu," ",nazevobjektu)</f>
        <v> 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57</v>
      </c>
      <c r="B6" s="154" t="s">
        <v>58</v>
      </c>
      <c r="C6" s="154" t="s">
        <v>59</v>
      </c>
      <c r="D6" s="154" t="s">
        <v>60</v>
      </c>
      <c r="E6" s="155" t="s">
        <v>61</v>
      </c>
      <c r="F6" s="154" t="s">
        <v>62</v>
      </c>
      <c r="G6" s="156" t="s">
        <v>63</v>
      </c>
      <c r="H6" s="157" t="s">
        <v>64</v>
      </c>
      <c r="I6" s="157" t="s">
        <v>65</v>
      </c>
      <c r="J6" s="157" t="s">
        <v>66</v>
      </c>
      <c r="K6" s="157" t="s">
        <v>67</v>
      </c>
    </row>
    <row r="7" spans="1:17" ht="12.75">
      <c r="A7" s="158" t="s">
        <v>68</v>
      </c>
      <c r="B7" s="159" t="s">
        <v>71</v>
      </c>
      <c r="C7" s="160" t="s">
        <v>72</v>
      </c>
      <c r="D7" s="161"/>
      <c r="E7" s="162"/>
      <c r="F7" s="162"/>
      <c r="G7" s="163"/>
      <c r="H7" s="164"/>
      <c r="I7" s="164"/>
      <c r="J7" s="164"/>
      <c r="K7" s="164"/>
      <c r="Q7" s="165"/>
    </row>
    <row r="8" spans="1:59" ht="12.75">
      <c r="A8" s="166">
        <v>1</v>
      </c>
      <c r="B8" s="167" t="s">
        <v>73</v>
      </c>
      <c r="C8" s="168" t="s">
        <v>74</v>
      </c>
      <c r="D8" s="169" t="s">
        <v>75</v>
      </c>
      <c r="E8" s="170">
        <v>100.98</v>
      </c>
      <c r="F8" s="170">
        <v>0</v>
      </c>
      <c r="G8" s="171">
        <f>E8*F8</f>
        <v>0</v>
      </c>
      <c r="H8" s="172">
        <v>0.02257</v>
      </c>
      <c r="I8" s="172">
        <f>E8*H8</f>
        <v>2.2791186</v>
      </c>
      <c r="J8" s="172">
        <v>0</v>
      </c>
      <c r="K8" s="172">
        <f>E8*J8</f>
        <v>0</v>
      </c>
      <c r="Q8" s="165"/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17" ht="12.75">
      <c r="A9" s="173"/>
      <c r="B9" s="174"/>
      <c r="C9" s="175" t="s">
        <v>76</v>
      </c>
      <c r="D9" s="176"/>
      <c r="E9" s="177">
        <v>0</v>
      </c>
      <c r="F9" s="178"/>
      <c r="G9" s="179"/>
      <c r="H9" s="180"/>
      <c r="I9" s="180"/>
      <c r="J9" s="180"/>
      <c r="K9" s="180"/>
      <c r="O9" s="181"/>
      <c r="Q9" s="165"/>
    </row>
    <row r="10" spans="1:17" ht="12.75">
      <c r="A10" s="173"/>
      <c r="B10" s="174"/>
      <c r="C10" s="175" t="s">
        <v>77</v>
      </c>
      <c r="D10" s="176"/>
      <c r="E10" s="177">
        <v>100.98</v>
      </c>
      <c r="F10" s="178"/>
      <c r="G10" s="179"/>
      <c r="H10" s="180"/>
      <c r="I10" s="180"/>
      <c r="J10" s="180"/>
      <c r="K10" s="180"/>
      <c r="O10" s="181"/>
      <c r="Q10" s="165"/>
    </row>
    <row r="11" spans="1:59" ht="12.75">
      <c r="A11" s="166">
        <v>2</v>
      </c>
      <c r="B11" s="167" t="s">
        <v>78</v>
      </c>
      <c r="C11" s="168" t="s">
        <v>79</v>
      </c>
      <c r="D11" s="169" t="s">
        <v>75</v>
      </c>
      <c r="E11" s="170">
        <v>90.882</v>
      </c>
      <c r="F11" s="170">
        <v>0</v>
      </c>
      <c r="G11" s="171">
        <f>E11*F11</f>
        <v>0</v>
      </c>
      <c r="H11" s="172">
        <v>0.00598</v>
      </c>
      <c r="I11" s="172">
        <f>E11*H11</f>
        <v>0.54347436</v>
      </c>
      <c r="J11" s="172">
        <v>0</v>
      </c>
      <c r="K11" s="172">
        <f>E11*J11</f>
        <v>0</v>
      </c>
      <c r="Q11" s="165"/>
      <c r="BB11" s="138">
        <v>1</v>
      </c>
      <c r="BC11" s="138">
        <f>IF(BB11=1,G11,0)</f>
        <v>0</v>
      </c>
      <c r="BD11" s="138">
        <f>IF(BB11=2,G11,0)</f>
        <v>0</v>
      </c>
      <c r="BE11" s="138">
        <f>IF(BB11=3,G11,0)</f>
        <v>0</v>
      </c>
      <c r="BF11" s="138">
        <f>IF(BB11=4,G11,0)</f>
        <v>0</v>
      </c>
      <c r="BG11" s="138">
        <f>IF(BB11=5,G11,0)</f>
        <v>0</v>
      </c>
    </row>
    <row r="12" spans="1:17" ht="12.75">
      <c r="A12" s="173"/>
      <c r="B12" s="174"/>
      <c r="C12" s="175" t="s">
        <v>80</v>
      </c>
      <c r="D12" s="176"/>
      <c r="E12" s="177">
        <v>0</v>
      </c>
      <c r="F12" s="178"/>
      <c r="G12" s="179"/>
      <c r="H12" s="180"/>
      <c r="I12" s="180"/>
      <c r="J12" s="180"/>
      <c r="K12" s="180"/>
      <c r="O12" s="181"/>
      <c r="Q12" s="165"/>
    </row>
    <row r="13" spans="1:17" ht="12.75">
      <c r="A13" s="173"/>
      <c r="B13" s="174"/>
      <c r="C13" s="175" t="s">
        <v>77</v>
      </c>
      <c r="D13" s="176"/>
      <c r="E13" s="177">
        <v>100.98</v>
      </c>
      <c r="F13" s="178"/>
      <c r="G13" s="179"/>
      <c r="H13" s="180"/>
      <c r="I13" s="180"/>
      <c r="J13" s="180"/>
      <c r="K13" s="180"/>
      <c r="O13" s="181"/>
      <c r="Q13" s="165"/>
    </row>
    <row r="14" spans="1:17" ht="12.75">
      <c r="A14" s="173"/>
      <c r="B14" s="174"/>
      <c r="C14" s="175" t="s">
        <v>81</v>
      </c>
      <c r="D14" s="176"/>
      <c r="E14" s="177">
        <v>-10.098</v>
      </c>
      <c r="F14" s="178"/>
      <c r="G14" s="179"/>
      <c r="H14" s="180"/>
      <c r="I14" s="180"/>
      <c r="J14" s="180"/>
      <c r="K14" s="180"/>
      <c r="O14" s="181"/>
      <c r="Q14" s="165"/>
    </row>
    <row r="15" spans="1:59" ht="25.5">
      <c r="A15" s="166">
        <v>3</v>
      </c>
      <c r="B15" s="167" t="s">
        <v>82</v>
      </c>
      <c r="C15" s="168" t="s">
        <v>83</v>
      </c>
      <c r="D15" s="169" t="s">
        <v>75</v>
      </c>
      <c r="E15" s="170">
        <v>100.98</v>
      </c>
      <c r="F15" s="170">
        <v>0</v>
      </c>
      <c r="G15" s="171">
        <f>E15*F15</f>
        <v>0</v>
      </c>
      <c r="H15" s="172">
        <v>0.00052</v>
      </c>
      <c r="I15" s="172">
        <f>E15*H15</f>
        <v>0.0525096</v>
      </c>
      <c r="J15" s="172">
        <v>0</v>
      </c>
      <c r="K15" s="172">
        <f>E15*J15</f>
        <v>0</v>
      </c>
      <c r="Q15" s="165"/>
      <c r="BB15" s="138">
        <v>1</v>
      </c>
      <c r="BC15" s="138">
        <f>IF(BB15=1,G15,0)</f>
        <v>0</v>
      </c>
      <c r="BD15" s="138">
        <f>IF(BB15=2,G15,0)</f>
        <v>0</v>
      </c>
      <c r="BE15" s="138">
        <f>IF(BB15=3,G15,0)</f>
        <v>0</v>
      </c>
      <c r="BF15" s="138">
        <f>IF(BB15=4,G15,0)</f>
        <v>0</v>
      </c>
      <c r="BG15" s="138">
        <f>IF(BB15=5,G15,0)</f>
        <v>0</v>
      </c>
    </row>
    <row r="16" spans="1:17" ht="12.75">
      <c r="A16" s="173"/>
      <c r="B16" s="174"/>
      <c r="C16" s="175" t="s">
        <v>84</v>
      </c>
      <c r="D16" s="176"/>
      <c r="E16" s="177">
        <v>0</v>
      </c>
      <c r="F16" s="178"/>
      <c r="G16" s="179"/>
      <c r="H16" s="180"/>
      <c r="I16" s="180"/>
      <c r="J16" s="180"/>
      <c r="K16" s="180"/>
      <c r="O16" s="181"/>
      <c r="Q16" s="165"/>
    </row>
    <row r="17" spans="1:17" ht="12.75">
      <c r="A17" s="173"/>
      <c r="B17" s="174"/>
      <c r="C17" s="175" t="s">
        <v>77</v>
      </c>
      <c r="D17" s="176"/>
      <c r="E17" s="177">
        <v>100.98</v>
      </c>
      <c r="F17" s="178"/>
      <c r="G17" s="179"/>
      <c r="H17" s="180"/>
      <c r="I17" s="180"/>
      <c r="J17" s="180"/>
      <c r="K17" s="180"/>
      <c r="O17" s="181"/>
      <c r="Q17" s="165"/>
    </row>
    <row r="18" spans="1:59" ht="25.5">
      <c r="A18" s="166">
        <v>4</v>
      </c>
      <c r="B18" s="167" t="s">
        <v>85</v>
      </c>
      <c r="C18" s="168" t="s">
        <v>86</v>
      </c>
      <c r="D18" s="169" t="s">
        <v>75</v>
      </c>
      <c r="E18" s="170">
        <v>1192.128</v>
      </c>
      <c r="F18" s="170">
        <v>0</v>
      </c>
      <c r="G18" s="171">
        <f>E18*F18</f>
        <v>0</v>
      </c>
      <c r="H18" s="172">
        <v>0.01406</v>
      </c>
      <c r="I18" s="172">
        <f>E18*H18</f>
        <v>16.76131968</v>
      </c>
      <c r="J18" s="172">
        <v>0</v>
      </c>
      <c r="K18" s="172">
        <f>E18*J18</f>
        <v>0</v>
      </c>
      <c r="Q18" s="165"/>
      <c r="BB18" s="138">
        <v>1</v>
      </c>
      <c r="BC18" s="138">
        <f>IF(BB18=1,G18,0)</f>
        <v>0</v>
      </c>
      <c r="BD18" s="138">
        <f>IF(BB18=2,G18,0)</f>
        <v>0</v>
      </c>
      <c r="BE18" s="138">
        <f>IF(BB18=3,G18,0)</f>
        <v>0</v>
      </c>
      <c r="BF18" s="138">
        <f>IF(BB18=4,G18,0)</f>
        <v>0</v>
      </c>
      <c r="BG18" s="138">
        <f>IF(BB18=5,G18,0)</f>
        <v>0</v>
      </c>
    </row>
    <row r="19" spans="1:17" ht="12.75">
      <c r="A19" s="173"/>
      <c r="B19" s="174"/>
      <c r="C19" s="175" t="s">
        <v>87</v>
      </c>
      <c r="D19" s="176"/>
      <c r="E19" s="177">
        <v>0</v>
      </c>
      <c r="F19" s="178"/>
      <c r="G19" s="179"/>
      <c r="H19" s="180"/>
      <c r="I19" s="180"/>
      <c r="J19" s="180"/>
      <c r="K19" s="180"/>
      <c r="O19" s="181"/>
      <c r="Q19" s="165"/>
    </row>
    <row r="20" spans="1:17" ht="12.75">
      <c r="A20" s="173"/>
      <c r="B20" s="174"/>
      <c r="C20" s="175" t="s">
        <v>88</v>
      </c>
      <c r="D20" s="176"/>
      <c r="E20" s="177">
        <v>196.3755</v>
      </c>
      <c r="F20" s="178"/>
      <c r="G20" s="179"/>
      <c r="H20" s="180"/>
      <c r="I20" s="180"/>
      <c r="J20" s="180"/>
      <c r="K20" s="180"/>
      <c r="O20" s="181"/>
      <c r="Q20" s="165"/>
    </row>
    <row r="21" spans="1:17" ht="12.75">
      <c r="A21" s="173"/>
      <c r="B21" s="174"/>
      <c r="C21" s="175" t="s">
        <v>89</v>
      </c>
      <c r="D21" s="176"/>
      <c r="E21" s="177">
        <v>0</v>
      </c>
      <c r="F21" s="178"/>
      <c r="G21" s="179"/>
      <c r="H21" s="180"/>
      <c r="I21" s="180"/>
      <c r="J21" s="180"/>
      <c r="K21" s="180"/>
      <c r="O21" s="181"/>
      <c r="Q21" s="165"/>
    </row>
    <row r="22" spans="1:17" ht="12.75">
      <c r="A22" s="173"/>
      <c r="B22" s="174"/>
      <c r="C22" s="175" t="s">
        <v>90</v>
      </c>
      <c r="D22" s="176"/>
      <c r="E22" s="177">
        <v>1044.0125</v>
      </c>
      <c r="F22" s="178"/>
      <c r="G22" s="179"/>
      <c r="H22" s="180"/>
      <c r="I22" s="180"/>
      <c r="J22" s="180"/>
      <c r="K22" s="180"/>
      <c r="O22" s="181"/>
      <c r="Q22" s="165"/>
    </row>
    <row r="23" spans="1:17" ht="12.75">
      <c r="A23" s="173"/>
      <c r="B23" s="174"/>
      <c r="C23" s="175" t="s">
        <v>91</v>
      </c>
      <c r="D23" s="176"/>
      <c r="E23" s="177">
        <v>100.97</v>
      </c>
      <c r="F23" s="178"/>
      <c r="G23" s="179"/>
      <c r="H23" s="180"/>
      <c r="I23" s="180"/>
      <c r="J23" s="180"/>
      <c r="K23" s="180"/>
      <c r="O23" s="181"/>
      <c r="Q23" s="165"/>
    </row>
    <row r="24" spans="1:17" ht="12.75">
      <c r="A24" s="173"/>
      <c r="B24" s="174"/>
      <c r="C24" s="175" t="s">
        <v>92</v>
      </c>
      <c r="D24" s="176"/>
      <c r="E24" s="177">
        <v>0</v>
      </c>
      <c r="F24" s="178"/>
      <c r="G24" s="179"/>
      <c r="H24" s="180"/>
      <c r="I24" s="180"/>
      <c r="J24" s="180"/>
      <c r="K24" s="180"/>
      <c r="O24" s="181"/>
      <c r="Q24" s="165"/>
    </row>
    <row r="25" spans="1:17" ht="12.75">
      <c r="A25" s="173"/>
      <c r="B25" s="174"/>
      <c r="C25" s="175" t="s">
        <v>93</v>
      </c>
      <c r="D25" s="176"/>
      <c r="E25" s="177">
        <v>-35.55</v>
      </c>
      <c r="F25" s="178"/>
      <c r="G25" s="179"/>
      <c r="H25" s="180"/>
      <c r="I25" s="180"/>
      <c r="J25" s="180"/>
      <c r="K25" s="180"/>
      <c r="O25" s="181"/>
      <c r="Q25" s="165"/>
    </row>
    <row r="26" spans="1:17" ht="12.75">
      <c r="A26" s="173"/>
      <c r="B26" s="174"/>
      <c r="C26" s="175" t="s">
        <v>94</v>
      </c>
      <c r="D26" s="176"/>
      <c r="E26" s="177">
        <v>0</v>
      </c>
      <c r="F26" s="178"/>
      <c r="G26" s="179"/>
      <c r="H26" s="180"/>
      <c r="I26" s="180"/>
      <c r="J26" s="180"/>
      <c r="K26" s="180"/>
      <c r="O26" s="181"/>
      <c r="Q26" s="165"/>
    </row>
    <row r="27" spans="1:17" ht="12.75">
      <c r="A27" s="173"/>
      <c r="B27" s="174"/>
      <c r="C27" s="175" t="s">
        <v>95</v>
      </c>
      <c r="D27" s="176"/>
      <c r="E27" s="177">
        <v>-41.44</v>
      </c>
      <c r="F27" s="178"/>
      <c r="G27" s="179"/>
      <c r="H27" s="180"/>
      <c r="I27" s="180"/>
      <c r="J27" s="180"/>
      <c r="K27" s="180"/>
      <c r="O27" s="181"/>
      <c r="Q27" s="165"/>
    </row>
    <row r="28" spans="1:17" ht="12.75">
      <c r="A28" s="173"/>
      <c r="B28" s="174"/>
      <c r="C28" s="175" t="s">
        <v>96</v>
      </c>
      <c r="D28" s="176"/>
      <c r="E28" s="177">
        <v>-72.24</v>
      </c>
      <c r="F28" s="178"/>
      <c r="G28" s="179"/>
      <c r="H28" s="180"/>
      <c r="I28" s="180"/>
      <c r="J28" s="180"/>
      <c r="K28" s="180"/>
      <c r="O28" s="181"/>
      <c r="Q28" s="165"/>
    </row>
    <row r="29" spans="1:59" ht="25.5">
      <c r="A29" s="166">
        <v>5</v>
      </c>
      <c r="B29" s="167" t="s">
        <v>97</v>
      </c>
      <c r="C29" s="168" t="s">
        <v>98</v>
      </c>
      <c r="D29" s="169" t="s">
        <v>75</v>
      </c>
      <c r="E29" s="170">
        <v>295.048</v>
      </c>
      <c r="F29" s="170">
        <v>0</v>
      </c>
      <c r="G29" s="171">
        <f>E29*F29</f>
        <v>0</v>
      </c>
      <c r="H29" s="172">
        <v>0.01888</v>
      </c>
      <c r="I29" s="172">
        <f>E29*H29</f>
        <v>5.57050624</v>
      </c>
      <c r="J29" s="172">
        <v>0</v>
      </c>
      <c r="K29" s="172">
        <f>E29*J29</f>
        <v>0</v>
      </c>
      <c r="Q29" s="165"/>
      <c r="BB29" s="138">
        <v>1</v>
      </c>
      <c r="BC29" s="138">
        <f>IF(BB29=1,G29,0)</f>
        <v>0</v>
      </c>
      <c r="BD29" s="138">
        <f>IF(BB29=2,G29,0)</f>
        <v>0</v>
      </c>
      <c r="BE29" s="138">
        <f>IF(BB29=3,G29,0)</f>
        <v>0</v>
      </c>
      <c r="BF29" s="138">
        <f>IF(BB29=4,G29,0)</f>
        <v>0</v>
      </c>
      <c r="BG29" s="138">
        <f>IF(BB29=5,G29,0)</f>
        <v>0</v>
      </c>
    </row>
    <row r="30" spans="1:17" ht="12.75">
      <c r="A30" s="173"/>
      <c r="B30" s="174"/>
      <c r="C30" s="175" t="s">
        <v>99</v>
      </c>
      <c r="D30" s="176"/>
      <c r="E30" s="177">
        <v>0</v>
      </c>
      <c r="F30" s="178"/>
      <c r="G30" s="179"/>
      <c r="H30" s="180"/>
      <c r="I30" s="180"/>
      <c r="J30" s="180"/>
      <c r="K30" s="180"/>
      <c r="O30" s="181"/>
      <c r="Q30" s="165"/>
    </row>
    <row r="31" spans="1:17" ht="12.75">
      <c r="A31" s="173"/>
      <c r="B31" s="174"/>
      <c r="C31" s="175" t="s">
        <v>100</v>
      </c>
      <c r="D31" s="176"/>
      <c r="E31" s="177">
        <v>0</v>
      </c>
      <c r="F31" s="178"/>
      <c r="G31" s="179"/>
      <c r="H31" s="180"/>
      <c r="I31" s="180"/>
      <c r="J31" s="180"/>
      <c r="K31" s="180"/>
      <c r="O31" s="181"/>
      <c r="Q31" s="165"/>
    </row>
    <row r="32" spans="1:17" ht="12.75">
      <c r="A32" s="173"/>
      <c r="B32" s="174"/>
      <c r="C32" s="175" t="s">
        <v>101</v>
      </c>
      <c r="D32" s="176"/>
      <c r="E32" s="177">
        <v>295.048</v>
      </c>
      <c r="F32" s="178"/>
      <c r="G32" s="179"/>
      <c r="H32" s="180"/>
      <c r="I32" s="180"/>
      <c r="J32" s="180"/>
      <c r="K32" s="180"/>
      <c r="O32" s="181"/>
      <c r="Q32" s="165"/>
    </row>
    <row r="33" spans="1:59" ht="25.5">
      <c r="A33" s="166">
        <v>6</v>
      </c>
      <c r="B33" s="167" t="s">
        <v>102</v>
      </c>
      <c r="C33" s="168" t="s">
        <v>103</v>
      </c>
      <c r="D33" s="169" t="s">
        <v>75</v>
      </c>
      <c r="E33" s="170">
        <v>45.512</v>
      </c>
      <c r="F33" s="170">
        <v>0</v>
      </c>
      <c r="G33" s="171">
        <f>E33*F33</f>
        <v>0</v>
      </c>
      <c r="H33" s="172">
        <v>0.01383</v>
      </c>
      <c r="I33" s="172">
        <f>E33*H33</f>
        <v>0.62943096</v>
      </c>
      <c r="J33" s="172">
        <v>0</v>
      </c>
      <c r="K33" s="172">
        <f>E33*J33</f>
        <v>0</v>
      </c>
      <c r="Q33" s="165"/>
      <c r="BB33" s="138">
        <v>1</v>
      </c>
      <c r="BC33" s="138">
        <f>IF(BB33=1,G33,0)</f>
        <v>0</v>
      </c>
      <c r="BD33" s="138">
        <f>IF(BB33=2,G33,0)</f>
        <v>0</v>
      </c>
      <c r="BE33" s="138">
        <f>IF(BB33=3,G33,0)</f>
        <v>0</v>
      </c>
      <c r="BF33" s="138">
        <f>IF(BB33=4,G33,0)</f>
        <v>0</v>
      </c>
      <c r="BG33" s="138">
        <f>IF(BB33=5,G33,0)</f>
        <v>0</v>
      </c>
    </row>
    <row r="34" spans="1:17" ht="12.75">
      <c r="A34" s="173"/>
      <c r="B34" s="174"/>
      <c r="C34" s="175" t="s">
        <v>104</v>
      </c>
      <c r="D34" s="176"/>
      <c r="E34" s="177">
        <v>14.376</v>
      </c>
      <c r="F34" s="178"/>
      <c r="G34" s="179"/>
      <c r="H34" s="180"/>
      <c r="I34" s="180"/>
      <c r="J34" s="180"/>
      <c r="K34" s="180"/>
      <c r="O34" s="181"/>
      <c r="Q34" s="165"/>
    </row>
    <row r="35" spans="1:17" ht="12.75">
      <c r="A35" s="173"/>
      <c r="B35" s="174"/>
      <c r="C35" s="175" t="s">
        <v>105</v>
      </c>
      <c r="D35" s="176"/>
      <c r="E35" s="177">
        <v>0</v>
      </c>
      <c r="F35" s="178"/>
      <c r="G35" s="179"/>
      <c r="H35" s="180"/>
      <c r="I35" s="180"/>
      <c r="J35" s="180"/>
      <c r="K35" s="180"/>
      <c r="O35" s="181"/>
      <c r="Q35" s="165"/>
    </row>
    <row r="36" spans="1:17" ht="12.75">
      <c r="A36" s="173"/>
      <c r="B36" s="174"/>
      <c r="C36" s="175" t="s">
        <v>106</v>
      </c>
      <c r="D36" s="176"/>
      <c r="E36" s="177">
        <v>11.088</v>
      </c>
      <c r="F36" s="178"/>
      <c r="G36" s="179"/>
      <c r="H36" s="180"/>
      <c r="I36" s="180"/>
      <c r="J36" s="180"/>
      <c r="K36" s="180"/>
      <c r="O36" s="181"/>
      <c r="Q36" s="165"/>
    </row>
    <row r="37" spans="1:17" ht="12.75">
      <c r="A37" s="173"/>
      <c r="B37" s="174"/>
      <c r="C37" s="175" t="s">
        <v>107</v>
      </c>
      <c r="D37" s="176"/>
      <c r="E37" s="177">
        <v>20.048</v>
      </c>
      <c r="F37" s="178"/>
      <c r="G37" s="179"/>
      <c r="H37" s="180"/>
      <c r="I37" s="180"/>
      <c r="J37" s="180"/>
      <c r="K37" s="180"/>
      <c r="O37" s="181"/>
      <c r="Q37" s="165"/>
    </row>
    <row r="38" spans="1:59" ht="12.75">
      <c r="A38" s="182"/>
      <c r="B38" s="183" t="s">
        <v>69</v>
      </c>
      <c r="C38" s="184" t="str">
        <f>CONCATENATE(B7," ",C7)</f>
        <v>62 Upravy povrchů vnější</v>
      </c>
      <c r="D38" s="182"/>
      <c r="E38" s="185"/>
      <c r="F38" s="185"/>
      <c r="G38" s="186">
        <f>SUM(G7:G37)</f>
        <v>0</v>
      </c>
      <c r="H38" s="187"/>
      <c r="I38" s="188">
        <f>SUM(I7:I37)</f>
        <v>25.83635944</v>
      </c>
      <c r="J38" s="187"/>
      <c r="K38" s="188">
        <f>SUM(K7:K37)</f>
        <v>0</v>
      </c>
      <c r="Q38" s="165"/>
      <c r="BC38" s="189">
        <f>SUM(BC7:BC37)</f>
        <v>0</v>
      </c>
      <c r="BD38" s="189">
        <f>SUM(BD7:BD37)</f>
        <v>0</v>
      </c>
      <c r="BE38" s="189">
        <f>SUM(BE7:BE37)</f>
        <v>0</v>
      </c>
      <c r="BF38" s="189">
        <f>SUM(BF7:BF37)</f>
        <v>0</v>
      </c>
      <c r="BG38" s="189">
        <f>SUM(BG7:BG37)</f>
        <v>0</v>
      </c>
    </row>
    <row r="39" spans="1:17" ht="12.75">
      <c r="A39" s="158" t="s">
        <v>68</v>
      </c>
      <c r="B39" s="159" t="s">
        <v>108</v>
      </c>
      <c r="C39" s="160" t="s">
        <v>109</v>
      </c>
      <c r="D39" s="161"/>
      <c r="E39" s="162"/>
      <c r="F39" s="162"/>
      <c r="G39" s="163"/>
      <c r="H39" s="164"/>
      <c r="I39" s="164"/>
      <c r="J39" s="164"/>
      <c r="K39" s="164"/>
      <c r="Q39" s="165"/>
    </row>
    <row r="40" spans="1:59" ht="12.75">
      <c r="A40" s="166">
        <v>7</v>
      </c>
      <c r="B40" s="167" t="s">
        <v>110</v>
      </c>
      <c r="C40" s="168" t="s">
        <v>111</v>
      </c>
      <c r="D40" s="169" t="s">
        <v>75</v>
      </c>
      <c r="E40" s="170">
        <v>41.88</v>
      </c>
      <c r="F40" s="170">
        <v>0</v>
      </c>
      <c r="G40" s="171">
        <f>E40*F40</f>
        <v>0</v>
      </c>
      <c r="H40" s="172">
        <v>0.1231</v>
      </c>
      <c r="I40" s="172">
        <f>E40*H40</f>
        <v>5.155428000000001</v>
      </c>
      <c r="J40" s="172">
        <v>0</v>
      </c>
      <c r="K40" s="172">
        <f>E40*J40</f>
        <v>0</v>
      </c>
      <c r="Q40" s="165"/>
      <c r="BB40" s="138">
        <v>1</v>
      </c>
      <c r="BC40" s="138">
        <f>IF(BB40=1,G40,0)</f>
        <v>0</v>
      </c>
      <c r="BD40" s="138">
        <f>IF(BB40=2,G40,0)</f>
        <v>0</v>
      </c>
      <c r="BE40" s="138">
        <f>IF(BB40=3,G40,0)</f>
        <v>0</v>
      </c>
      <c r="BF40" s="138">
        <f>IF(BB40=4,G40,0)</f>
        <v>0</v>
      </c>
      <c r="BG40" s="138">
        <f>IF(BB40=5,G40,0)</f>
        <v>0</v>
      </c>
    </row>
    <row r="41" spans="1:17" ht="12.75">
      <c r="A41" s="173"/>
      <c r="B41" s="174"/>
      <c r="C41" s="175" t="s">
        <v>89</v>
      </c>
      <c r="D41" s="176"/>
      <c r="E41" s="177">
        <v>0</v>
      </c>
      <c r="F41" s="178"/>
      <c r="G41" s="179"/>
      <c r="H41" s="180"/>
      <c r="I41" s="180"/>
      <c r="J41" s="180"/>
      <c r="K41" s="180"/>
      <c r="O41" s="181"/>
      <c r="Q41" s="165"/>
    </row>
    <row r="42" spans="1:17" ht="12.75">
      <c r="A42" s="173"/>
      <c r="B42" s="174"/>
      <c r="C42" s="175" t="s">
        <v>112</v>
      </c>
      <c r="D42" s="176"/>
      <c r="E42" s="177">
        <v>41.88</v>
      </c>
      <c r="F42" s="178"/>
      <c r="G42" s="179"/>
      <c r="H42" s="180"/>
      <c r="I42" s="180"/>
      <c r="J42" s="180"/>
      <c r="K42" s="180"/>
      <c r="O42" s="181"/>
      <c r="Q42" s="165"/>
    </row>
    <row r="43" spans="1:59" ht="12.75">
      <c r="A43" s="182"/>
      <c r="B43" s="183" t="s">
        <v>69</v>
      </c>
      <c r="C43" s="184" t="str">
        <f>CONCATENATE(B39," ",C39)</f>
        <v>63 Podlahy a podlahové konstrukce</v>
      </c>
      <c r="D43" s="182"/>
      <c r="E43" s="185"/>
      <c r="F43" s="185"/>
      <c r="G43" s="186">
        <f>SUM(G39:G42)</f>
        <v>0</v>
      </c>
      <c r="H43" s="187"/>
      <c r="I43" s="188">
        <f>SUM(I39:I42)</f>
        <v>5.155428000000001</v>
      </c>
      <c r="J43" s="187"/>
      <c r="K43" s="188">
        <f>SUM(K39:K42)</f>
        <v>0</v>
      </c>
      <c r="Q43" s="165"/>
      <c r="BC43" s="189">
        <f>SUM(BC39:BC42)</f>
        <v>0</v>
      </c>
      <c r="BD43" s="189">
        <f>SUM(BD39:BD42)</f>
        <v>0</v>
      </c>
      <c r="BE43" s="189">
        <f>SUM(BE39:BE42)</f>
        <v>0</v>
      </c>
      <c r="BF43" s="189">
        <f>SUM(BF39:BF42)</f>
        <v>0</v>
      </c>
      <c r="BG43" s="189">
        <f>SUM(BG39:BG42)</f>
        <v>0</v>
      </c>
    </row>
    <row r="44" spans="1:17" ht="12.75">
      <c r="A44" s="158" t="s">
        <v>68</v>
      </c>
      <c r="B44" s="159" t="s">
        <v>113</v>
      </c>
      <c r="C44" s="160" t="s">
        <v>114</v>
      </c>
      <c r="D44" s="161"/>
      <c r="E44" s="162"/>
      <c r="F44" s="162"/>
      <c r="G44" s="163"/>
      <c r="H44" s="164"/>
      <c r="I44" s="164"/>
      <c r="J44" s="164"/>
      <c r="K44" s="164"/>
      <c r="Q44" s="165"/>
    </row>
    <row r="45" spans="1:59" ht="12.75">
      <c r="A45" s="166">
        <v>8</v>
      </c>
      <c r="B45" s="167" t="s">
        <v>115</v>
      </c>
      <c r="C45" s="168" t="s">
        <v>116</v>
      </c>
      <c r="D45" s="169" t="s">
        <v>117</v>
      </c>
      <c r="E45" s="170">
        <v>65.1</v>
      </c>
      <c r="F45" s="170">
        <v>0</v>
      </c>
      <c r="G45" s="171">
        <f>E45*F45</f>
        <v>0</v>
      </c>
      <c r="H45" s="172">
        <v>0</v>
      </c>
      <c r="I45" s="172">
        <f>E45*H45</f>
        <v>0</v>
      </c>
      <c r="J45" s="172">
        <v>-0.00135</v>
      </c>
      <c r="K45" s="172">
        <f>E45*J45</f>
        <v>-0.08788499999999999</v>
      </c>
      <c r="Q45" s="165"/>
      <c r="BB45" s="138">
        <v>2</v>
      </c>
      <c r="BC45" s="138">
        <f>IF(BB45=1,G45,0)</f>
        <v>0</v>
      </c>
      <c r="BD45" s="138">
        <f>IF(BB45=2,G45,0)</f>
        <v>0</v>
      </c>
      <c r="BE45" s="138">
        <f>IF(BB45=3,G45,0)</f>
        <v>0</v>
      </c>
      <c r="BF45" s="138">
        <f>IF(BB45=4,G45,0)</f>
        <v>0</v>
      </c>
      <c r="BG45" s="138">
        <f>IF(BB45=5,G45,0)</f>
        <v>0</v>
      </c>
    </row>
    <row r="46" spans="1:17" ht="12.75">
      <c r="A46" s="173"/>
      <c r="B46" s="174"/>
      <c r="C46" s="175" t="s">
        <v>118</v>
      </c>
      <c r="D46" s="176"/>
      <c r="E46" s="177">
        <v>65.1</v>
      </c>
      <c r="F46" s="178"/>
      <c r="G46" s="179"/>
      <c r="H46" s="180"/>
      <c r="I46" s="180"/>
      <c r="J46" s="180"/>
      <c r="K46" s="180"/>
      <c r="O46" s="181"/>
      <c r="Q46" s="165"/>
    </row>
    <row r="47" spans="1:59" ht="12.75">
      <c r="A47" s="166">
        <v>9</v>
      </c>
      <c r="B47" s="167" t="s">
        <v>119</v>
      </c>
      <c r="C47" s="168" t="s">
        <v>120</v>
      </c>
      <c r="D47" s="169" t="s">
        <v>117</v>
      </c>
      <c r="E47" s="170">
        <v>104.7</v>
      </c>
      <c r="F47" s="170">
        <v>0</v>
      </c>
      <c r="G47" s="171">
        <f>E47*F47</f>
        <v>0</v>
      </c>
      <c r="H47" s="172">
        <v>0</v>
      </c>
      <c r="I47" s="172">
        <f>E47*H47</f>
        <v>0</v>
      </c>
      <c r="J47" s="172">
        <v>-0.00252</v>
      </c>
      <c r="K47" s="172">
        <f>E47*J47</f>
        <v>-0.263844</v>
      </c>
      <c r="Q47" s="165"/>
      <c r="BB47" s="138">
        <v>2</v>
      </c>
      <c r="BC47" s="138">
        <f>IF(BB47=1,G47,0)</f>
        <v>0</v>
      </c>
      <c r="BD47" s="138">
        <f>IF(BB47=2,G47,0)</f>
        <v>0</v>
      </c>
      <c r="BE47" s="138">
        <f>IF(BB47=3,G47,0)</f>
        <v>0</v>
      </c>
      <c r="BF47" s="138">
        <f>IF(BB47=4,G47,0)</f>
        <v>0</v>
      </c>
      <c r="BG47" s="138">
        <f>IF(BB47=5,G47,0)</f>
        <v>0</v>
      </c>
    </row>
    <row r="48" spans="1:17" ht="12.75">
      <c r="A48" s="173"/>
      <c r="B48" s="174"/>
      <c r="C48" s="175" t="s">
        <v>121</v>
      </c>
      <c r="D48" s="176"/>
      <c r="E48" s="177">
        <v>104.7</v>
      </c>
      <c r="F48" s="178"/>
      <c r="G48" s="179"/>
      <c r="H48" s="180"/>
      <c r="I48" s="180"/>
      <c r="J48" s="180"/>
      <c r="K48" s="180"/>
      <c r="O48" s="181"/>
      <c r="Q48" s="165"/>
    </row>
    <row r="49" spans="1:59" ht="12.75">
      <c r="A49" s="166">
        <v>10</v>
      </c>
      <c r="B49" s="167" t="s">
        <v>122</v>
      </c>
      <c r="C49" s="168" t="s">
        <v>123</v>
      </c>
      <c r="D49" s="169" t="s">
        <v>117</v>
      </c>
      <c r="E49" s="170">
        <v>31</v>
      </c>
      <c r="F49" s="170">
        <v>0</v>
      </c>
      <c r="G49" s="171">
        <f>E49*F49</f>
        <v>0</v>
      </c>
      <c r="H49" s="172">
        <v>0</v>
      </c>
      <c r="I49" s="172">
        <f>E49*H49</f>
        <v>0</v>
      </c>
      <c r="J49" s="172">
        <v>-0.00226</v>
      </c>
      <c r="K49" s="172">
        <f>E49*J49</f>
        <v>-0.07006</v>
      </c>
      <c r="Q49" s="165"/>
      <c r="BB49" s="138">
        <v>2</v>
      </c>
      <c r="BC49" s="138">
        <f>IF(BB49=1,G49,0)</f>
        <v>0</v>
      </c>
      <c r="BD49" s="138">
        <f>IF(BB49=2,G49,0)</f>
        <v>0</v>
      </c>
      <c r="BE49" s="138">
        <f>IF(BB49=3,G49,0)</f>
        <v>0</v>
      </c>
      <c r="BF49" s="138">
        <f>IF(BB49=4,G49,0)</f>
        <v>0</v>
      </c>
      <c r="BG49" s="138">
        <f>IF(BB49=5,G49,0)</f>
        <v>0</v>
      </c>
    </row>
    <row r="50" spans="1:17" ht="12.75">
      <c r="A50" s="173"/>
      <c r="B50" s="174"/>
      <c r="C50" s="175">
        <v>31</v>
      </c>
      <c r="D50" s="176"/>
      <c r="E50" s="177">
        <v>31</v>
      </c>
      <c r="F50" s="178"/>
      <c r="G50" s="179"/>
      <c r="H50" s="180"/>
      <c r="I50" s="180"/>
      <c r="J50" s="180"/>
      <c r="K50" s="180"/>
      <c r="O50" s="181"/>
      <c r="Q50" s="165"/>
    </row>
    <row r="51" spans="1:59" ht="12.75">
      <c r="A51" s="166">
        <v>11</v>
      </c>
      <c r="B51" s="167" t="s">
        <v>124</v>
      </c>
      <c r="C51" s="168" t="s">
        <v>125</v>
      </c>
      <c r="D51" s="169" t="s">
        <v>117</v>
      </c>
      <c r="E51" s="170">
        <v>94</v>
      </c>
      <c r="F51" s="170">
        <v>0</v>
      </c>
      <c r="G51" s="171">
        <f>E51*F51</f>
        <v>0</v>
      </c>
      <c r="H51" s="172">
        <v>0</v>
      </c>
      <c r="I51" s="172">
        <f>E51*H51</f>
        <v>0</v>
      </c>
      <c r="J51" s="172">
        <v>-0.00356</v>
      </c>
      <c r="K51" s="172">
        <f>E51*J51</f>
        <v>-0.33464</v>
      </c>
      <c r="Q51" s="165"/>
      <c r="BB51" s="138">
        <v>2</v>
      </c>
      <c r="BC51" s="138">
        <f>IF(BB51=1,G51,0)</f>
        <v>0</v>
      </c>
      <c r="BD51" s="138">
        <f>IF(BB51=2,G51,0)</f>
        <v>0</v>
      </c>
      <c r="BE51" s="138">
        <f>IF(BB51=3,G51,0)</f>
        <v>0</v>
      </c>
      <c r="BF51" s="138">
        <f>IF(BB51=4,G51,0)</f>
        <v>0</v>
      </c>
      <c r="BG51" s="138">
        <f>IF(BB51=5,G51,0)</f>
        <v>0</v>
      </c>
    </row>
    <row r="52" spans="1:17" ht="12.75">
      <c r="A52" s="173"/>
      <c r="B52" s="174"/>
      <c r="C52" s="175" t="s">
        <v>126</v>
      </c>
      <c r="D52" s="176"/>
      <c r="E52" s="177">
        <v>94</v>
      </c>
      <c r="F52" s="178"/>
      <c r="G52" s="179"/>
      <c r="H52" s="180"/>
      <c r="I52" s="180"/>
      <c r="J52" s="180"/>
      <c r="K52" s="180"/>
      <c r="O52" s="181"/>
      <c r="Q52" s="165"/>
    </row>
    <row r="53" spans="1:59" ht="12.75">
      <c r="A53" s="166">
        <v>12</v>
      </c>
      <c r="B53" s="167" t="s">
        <v>127</v>
      </c>
      <c r="C53" s="168" t="s">
        <v>128</v>
      </c>
      <c r="D53" s="169" t="s">
        <v>117</v>
      </c>
      <c r="E53" s="170">
        <v>65.1</v>
      </c>
      <c r="F53" s="170">
        <v>0</v>
      </c>
      <c r="G53" s="171">
        <f>E53*F53</f>
        <v>0</v>
      </c>
      <c r="H53" s="172">
        <v>0.00158</v>
      </c>
      <c r="I53" s="172">
        <f>E53*H53</f>
        <v>0.10285799999999999</v>
      </c>
      <c r="J53" s="172">
        <v>0</v>
      </c>
      <c r="K53" s="172">
        <f>E53*J53</f>
        <v>0</v>
      </c>
      <c r="Q53" s="165"/>
      <c r="BB53" s="138">
        <v>2</v>
      </c>
      <c r="BC53" s="138">
        <f>IF(BB53=1,G53,0)</f>
        <v>0</v>
      </c>
      <c r="BD53" s="138">
        <f>IF(BB53=2,G53,0)</f>
        <v>0</v>
      </c>
      <c r="BE53" s="138">
        <f>IF(BB53=3,G53,0)</f>
        <v>0</v>
      </c>
      <c r="BF53" s="138">
        <f>IF(BB53=4,G53,0)</f>
        <v>0</v>
      </c>
      <c r="BG53" s="138">
        <f>IF(BB53=5,G53,0)</f>
        <v>0</v>
      </c>
    </row>
    <row r="54" spans="1:17" ht="12.75">
      <c r="A54" s="173"/>
      <c r="B54" s="174"/>
      <c r="C54" s="175" t="s">
        <v>89</v>
      </c>
      <c r="D54" s="176"/>
      <c r="E54" s="177">
        <v>0</v>
      </c>
      <c r="F54" s="178"/>
      <c r="G54" s="179"/>
      <c r="H54" s="180"/>
      <c r="I54" s="180"/>
      <c r="J54" s="180"/>
      <c r="K54" s="180"/>
      <c r="O54" s="181"/>
      <c r="Q54" s="165"/>
    </row>
    <row r="55" spans="1:17" ht="12.75">
      <c r="A55" s="173"/>
      <c r="B55" s="174"/>
      <c r="C55" s="175" t="s">
        <v>129</v>
      </c>
      <c r="D55" s="176"/>
      <c r="E55" s="177">
        <v>0</v>
      </c>
      <c r="F55" s="178"/>
      <c r="G55" s="179"/>
      <c r="H55" s="180"/>
      <c r="I55" s="180"/>
      <c r="J55" s="180"/>
      <c r="K55" s="180"/>
      <c r="O55" s="181"/>
      <c r="Q55" s="165"/>
    </row>
    <row r="56" spans="1:17" ht="12.75">
      <c r="A56" s="173"/>
      <c r="B56" s="174"/>
      <c r="C56" s="175" t="s">
        <v>130</v>
      </c>
      <c r="D56" s="176"/>
      <c r="E56" s="177">
        <v>27.5</v>
      </c>
      <c r="F56" s="178"/>
      <c r="G56" s="179"/>
      <c r="H56" s="180"/>
      <c r="I56" s="180"/>
      <c r="J56" s="180"/>
      <c r="K56" s="180"/>
      <c r="O56" s="181"/>
      <c r="Q56" s="165"/>
    </row>
    <row r="57" spans="1:17" ht="12.75">
      <c r="A57" s="173"/>
      <c r="B57" s="174"/>
      <c r="C57" s="175" t="s">
        <v>131</v>
      </c>
      <c r="D57" s="176"/>
      <c r="E57" s="177">
        <v>0</v>
      </c>
      <c r="F57" s="178"/>
      <c r="G57" s="179"/>
      <c r="H57" s="180"/>
      <c r="I57" s="180"/>
      <c r="J57" s="180"/>
      <c r="K57" s="180"/>
      <c r="O57" s="181"/>
      <c r="Q57" s="165"/>
    </row>
    <row r="58" spans="1:17" ht="12.75">
      <c r="A58" s="173"/>
      <c r="B58" s="174"/>
      <c r="C58" s="175" t="s">
        <v>132</v>
      </c>
      <c r="D58" s="176"/>
      <c r="E58" s="177">
        <v>36</v>
      </c>
      <c r="F58" s="178"/>
      <c r="G58" s="179"/>
      <c r="H58" s="180"/>
      <c r="I58" s="180"/>
      <c r="J58" s="180"/>
      <c r="K58" s="180"/>
      <c r="O58" s="181"/>
      <c r="Q58" s="165"/>
    </row>
    <row r="59" spans="1:17" ht="12.75">
      <c r="A59" s="173"/>
      <c r="B59" s="174"/>
      <c r="C59" s="175" t="s">
        <v>133</v>
      </c>
      <c r="D59" s="176"/>
      <c r="E59" s="177">
        <v>0</v>
      </c>
      <c r="F59" s="178"/>
      <c r="G59" s="179"/>
      <c r="H59" s="180"/>
      <c r="I59" s="180"/>
      <c r="J59" s="180"/>
      <c r="K59" s="180"/>
      <c r="O59" s="181"/>
      <c r="Q59" s="165"/>
    </row>
    <row r="60" spans="1:17" ht="12.75">
      <c r="A60" s="173"/>
      <c r="B60" s="174"/>
      <c r="C60" s="175" t="s">
        <v>134</v>
      </c>
      <c r="D60" s="176"/>
      <c r="E60" s="177">
        <v>1.6</v>
      </c>
      <c r="F60" s="178"/>
      <c r="G60" s="179"/>
      <c r="H60" s="180"/>
      <c r="I60" s="180"/>
      <c r="J60" s="180"/>
      <c r="K60" s="180"/>
      <c r="O60" s="181"/>
      <c r="Q60" s="165"/>
    </row>
    <row r="61" spans="1:59" ht="12.75">
      <c r="A61" s="166">
        <v>13</v>
      </c>
      <c r="B61" s="167" t="s">
        <v>135</v>
      </c>
      <c r="C61" s="168" t="s">
        <v>136</v>
      </c>
      <c r="D61" s="169" t="s">
        <v>117</v>
      </c>
      <c r="E61" s="170">
        <v>104.7</v>
      </c>
      <c r="F61" s="170">
        <v>0</v>
      </c>
      <c r="G61" s="171">
        <f>E61*F61</f>
        <v>0</v>
      </c>
      <c r="H61" s="172">
        <v>0.00158</v>
      </c>
      <c r="I61" s="172">
        <f>E61*H61</f>
        <v>0.16542600000000002</v>
      </c>
      <c r="J61" s="172">
        <v>0</v>
      </c>
      <c r="K61" s="172">
        <f>E61*J61</f>
        <v>0</v>
      </c>
      <c r="Q61" s="165"/>
      <c r="BB61" s="138">
        <v>2</v>
      </c>
      <c r="BC61" s="138">
        <f>IF(BB61=1,G61,0)</f>
        <v>0</v>
      </c>
      <c r="BD61" s="138">
        <f>IF(BB61=2,G61,0)</f>
        <v>0</v>
      </c>
      <c r="BE61" s="138">
        <f>IF(BB61=3,G61,0)</f>
        <v>0</v>
      </c>
      <c r="BF61" s="138">
        <f>IF(BB61=4,G61,0)</f>
        <v>0</v>
      </c>
      <c r="BG61" s="138">
        <f>IF(BB61=5,G61,0)</f>
        <v>0</v>
      </c>
    </row>
    <row r="62" spans="1:17" ht="12.75">
      <c r="A62" s="173"/>
      <c r="B62" s="174"/>
      <c r="C62" s="175" t="s">
        <v>89</v>
      </c>
      <c r="D62" s="176"/>
      <c r="E62" s="177">
        <v>0</v>
      </c>
      <c r="F62" s="178"/>
      <c r="G62" s="179"/>
      <c r="H62" s="180"/>
      <c r="I62" s="180"/>
      <c r="J62" s="180"/>
      <c r="K62" s="180"/>
      <c r="O62" s="181"/>
      <c r="Q62" s="165"/>
    </row>
    <row r="63" spans="1:17" ht="12.75">
      <c r="A63" s="173"/>
      <c r="B63" s="174"/>
      <c r="C63" s="175" t="s">
        <v>137</v>
      </c>
      <c r="D63" s="176"/>
      <c r="E63" s="177">
        <v>0</v>
      </c>
      <c r="F63" s="178"/>
      <c r="G63" s="179"/>
      <c r="H63" s="180"/>
      <c r="I63" s="180"/>
      <c r="J63" s="180"/>
      <c r="K63" s="180"/>
      <c r="O63" s="181"/>
      <c r="Q63" s="165"/>
    </row>
    <row r="64" spans="1:17" ht="12.75">
      <c r="A64" s="173"/>
      <c r="B64" s="174"/>
      <c r="C64" s="175" t="s">
        <v>138</v>
      </c>
      <c r="D64" s="176"/>
      <c r="E64" s="177">
        <v>45.95</v>
      </c>
      <c r="F64" s="178"/>
      <c r="G64" s="179"/>
      <c r="H64" s="180"/>
      <c r="I64" s="180"/>
      <c r="J64" s="180"/>
      <c r="K64" s="180"/>
      <c r="O64" s="181"/>
      <c r="Q64" s="165"/>
    </row>
    <row r="65" spans="1:17" ht="12.75">
      <c r="A65" s="173"/>
      <c r="B65" s="174"/>
      <c r="C65" s="175" t="s">
        <v>139</v>
      </c>
      <c r="D65" s="176"/>
      <c r="E65" s="177">
        <v>58.75</v>
      </c>
      <c r="F65" s="178"/>
      <c r="G65" s="179"/>
      <c r="H65" s="180"/>
      <c r="I65" s="180"/>
      <c r="J65" s="180"/>
      <c r="K65" s="180"/>
      <c r="O65" s="181"/>
      <c r="Q65" s="165"/>
    </row>
    <row r="66" spans="1:59" ht="12.75">
      <c r="A66" s="166">
        <v>14</v>
      </c>
      <c r="B66" s="167" t="s">
        <v>140</v>
      </c>
      <c r="C66" s="168" t="s">
        <v>141</v>
      </c>
      <c r="D66" s="169" t="s">
        <v>117</v>
      </c>
      <c r="E66" s="170">
        <v>31</v>
      </c>
      <c r="F66" s="170">
        <v>0</v>
      </c>
      <c r="G66" s="171">
        <f>E66*F66</f>
        <v>0</v>
      </c>
      <c r="H66" s="172">
        <v>0.00027</v>
      </c>
      <c r="I66" s="172">
        <f>E66*H66</f>
        <v>0.00837</v>
      </c>
      <c r="J66" s="172">
        <v>0</v>
      </c>
      <c r="K66" s="172">
        <f>E66*J66</f>
        <v>0</v>
      </c>
      <c r="Q66" s="165"/>
      <c r="BB66" s="138">
        <v>2</v>
      </c>
      <c r="BC66" s="138">
        <f>IF(BB66=1,G66,0)</f>
        <v>0</v>
      </c>
      <c r="BD66" s="138">
        <f>IF(BB66=2,G66,0)</f>
        <v>0</v>
      </c>
      <c r="BE66" s="138">
        <f>IF(BB66=3,G66,0)</f>
        <v>0</v>
      </c>
      <c r="BF66" s="138">
        <f>IF(BB66=4,G66,0)</f>
        <v>0</v>
      </c>
      <c r="BG66" s="138">
        <f>IF(BB66=5,G66,0)</f>
        <v>0</v>
      </c>
    </row>
    <row r="67" spans="1:17" ht="12.75">
      <c r="A67" s="173"/>
      <c r="B67" s="174"/>
      <c r="C67" s="175" t="s">
        <v>87</v>
      </c>
      <c r="D67" s="176"/>
      <c r="E67" s="177">
        <v>0</v>
      </c>
      <c r="F67" s="178"/>
      <c r="G67" s="179"/>
      <c r="H67" s="180"/>
      <c r="I67" s="180"/>
      <c r="J67" s="180"/>
      <c r="K67" s="180"/>
      <c r="O67" s="181"/>
      <c r="Q67" s="165"/>
    </row>
    <row r="68" spans="1:17" ht="12.75">
      <c r="A68" s="173"/>
      <c r="B68" s="174"/>
      <c r="C68" s="175" t="s">
        <v>142</v>
      </c>
      <c r="D68" s="176"/>
      <c r="E68" s="177">
        <v>31</v>
      </c>
      <c r="F68" s="178"/>
      <c r="G68" s="179"/>
      <c r="H68" s="180"/>
      <c r="I68" s="180"/>
      <c r="J68" s="180"/>
      <c r="K68" s="180"/>
      <c r="O68" s="181"/>
      <c r="Q68" s="165"/>
    </row>
    <row r="69" spans="1:59" ht="12.75">
      <c r="A69" s="182"/>
      <c r="B69" s="183" t="s">
        <v>69</v>
      </c>
      <c r="C69" s="184" t="str">
        <f>CONCATENATE(B44," ",C44)</f>
        <v>764 Konstrukce klempířské</v>
      </c>
      <c r="D69" s="182"/>
      <c r="E69" s="185"/>
      <c r="F69" s="185"/>
      <c r="G69" s="186">
        <f>SUM(G44:G68)</f>
        <v>0</v>
      </c>
      <c r="H69" s="187"/>
      <c r="I69" s="188">
        <f>SUM(I44:I68)</f>
        <v>0.276654</v>
      </c>
      <c r="J69" s="187"/>
      <c r="K69" s="188">
        <f>SUM(K44:K68)</f>
        <v>-0.756429</v>
      </c>
      <c r="Q69" s="165"/>
      <c r="BC69" s="189">
        <f>SUM(BC44:BC68)</f>
        <v>0</v>
      </c>
      <c r="BD69" s="189">
        <f>SUM(BD44:BD68)</f>
        <v>0</v>
      </c>
      <c r="BE69" s="189">
        <f>SUM(BE44:BE68)</f>
        <v>0</v>
      </c>
      <c r="BF69" s="189">
        <f>SUM(BF44:BF68)</f>
        <v>0</v>
      </c>
      <c r="BG69" s="189">
        <f>SUM(BG44:BG68)</f>
        <v>0</v>
      </c>
    </row>
    <row r="70" spans="1:17" ht="12.75">
      <c r="A70" s="158" t="s">
        <v>68</v>
      </c>
      <c r="B70" s="159" t="s">
        <v>143</v>
      </c>
      <c r="C70" s="160" t="s">
        <v>144</v>
      </c>
      <c r="D70" s="161"/>
      <c r="E70" s="162"/>
      <c r="F70" s="162"/>
      <c r="G70" s="163"/>
      <c r="H70" s="164"/>
      <c r="I70" s="164"/>
      <c r="J70" s="164"/>
      <c r="K70" s="164"/>
      <c r="Q70" s="165"/>
    </row>
    <row r="71" spans="1:59" ht="12.75">
      <c r="A71" s="166">
        <v>15</v>
      </c>
      <c r="B71" s="167" t="s">
        <v>145</v>
      </c>
      <c r="C71" s="168" t="s">
        <v>146</v>
      </c>
      <c r="D71" s="169" t="s">
        <v>75</v>
      </c>
      <c r="E71" s="170">
        <v>1293.108</v>
      </c>
      <c r="F71" s="170">
        <v>0</v>
      </c>
      <c r="G71" s="171">
        <f>E71*F71</f>
        <v>0</v>
      </c>
      <c r="H71" s="172">
        <v>5E-05</v>
      </c>
      <c r="I71" s="172">
        <f>E71*H71</f>
        <v>0.0646554</v>
      </c>
      <c r="J71" s="172">
        <v>0</v>
      </c>
      <c r="K71" s="172">
        <f>E71*J71</f>
        <v>0</v>
      </c>
      <c r="Q71" s="165"/>
      <c r="BB71" s="138">
        <v>2</v>
      </c>
      <c r="BC71" s="138">
        <f>IF(BB71=1,G71,0)</f>
        <v>0</v>
      </c>
      <c r="BD71" s="138">
        <f>IF(BB71=2,G71,0)</f>
        <v>0</v>
      </c>
      <c r="BE71" s="138">
        <f>IF(BB71=3,G71,0)</f>
        <v>0</v>
      </c>
      <c r="BF71" s="138">
        <f>IF(BB71=4,G71,0)</f>
        <v>0</v>
      </c>
      <c r="BG71" s="138">
        <f>IF(BB71=5,G71,0)</f>
        <v>0</v>
      </c>
    </row>
    <row r="72" spans="1:17" ht="12.75">
      <c r="A72" s="173"/>
      <c r="B72" s="174"/>
      <c r="C72" s="175" t="s">
        <v>147</v>
      </c>
      <c r="D72" s="176"/>
      <c r="E72" s="177">
        <v>0</v>
      </c>
      <c r="F72" s="178"/>
      <c r="G72" s="179"/>
      <c r="H72" s="180"/>
      <c r="I72" s="180"/>
      <c r="J72" s="180"/>
      <c r="K72" s="180"/>
      <c r="O72" s="181"/>
      <c r="Q72" s="165"/>
    </row>
    <row r="73" spans="1:17" ht="12.75">
      <c r="A73" s="173"/>
      <c r="B73" s="174"/>
      <c r="C73" s="175" t="s">
        <v>148</v>
      </c>
      <c r="D73" s="176"/>
      <c r="E73" s="177">
        <v>1293.108</v>
      </c>
      <c r="F73" s="178"/>
      <c r="G73" s="179"/>
      <c r="H73" s="180"/>
      <c r="I73" s="180"/>
      <c r="J73" s="180"/>
      <c r="K73" s="180"/>
      <c r="O73" s="181"/>
      <c r="Q73" s="165"/>
    </row>
    <row r="74" spans="1:59" ht="12.75">
      <c r="A74" s="166">
        <v>16</v>
      </c>
      <c r="B74" s="167" t="s">
        <v>149</v>
      </c>
      <c r="C74" s="168" t="s">
        <v>150</v>
      </c>
      <c r="D74" s="169" t="s">
        <v>75</v>
      </c>
      <c r="E74" s="170">
        <v>100.98</v>
      </c>
      <c r="F74" s="170">
        <v>0</v>
      </c>
      <c r="G74" s="171">
        <f>E74*F74</f>
        <v>0</v>
      </c>
      <c r="H74" s="172">
        <v>0.00022</v>
      </c>
      <c r="I74" s="172">
        <f>E74*H74</f>
        <v>0.022215600000000002</v>
      </c>
      <c r="J74" s="172">
        <v>0</v>
      </c>
      <c r="K74" s="172">
        <f>E74*J74</f>
        <v>0</v>
      </c>
      <c r="Q74" s="165"/>
      <c r="BB74" s="138">
        <v>2</v>
      </c>
      <c r="BC74" s="138">
        <f>IF(BB74=1,G74,0)</f>
        <v>0</v>
      </c>
      <c r="BD74" s="138">
        <f>IF(BB74=2,G74,0)</f>
        <v>0</v>
      </c>
      <c r="BE74" s="138">
        <f>IF(BB74=3,G74,0)</f>
        <v>0</v>
      </c>
      <c r="BF74" s="138">
        <f>IF(BB74=4,G74,0)</f>
        <v>0</v>
      </c>
      <c r="BG74" s="138">
        <f>IF(BB74=5,G74,0)</f>
        <v>0</v>
      </c>
    </row>
    <row r="75" spans="1:17" ht="12.75">
      <c r="A75" s="173"/>
      <c r="B75" s="174"/>
      <c r="C75" s="175" t="s">
        <v>151</v>
      </c>
      <c r="D75" s="176"/>
      <c r="E75" s="177">
        <v>0</v>
      </c>
      <c r="F75" s="178"/>
      <c r="G75" s="179"/>
      <c r="H75" s="180"/>
      <c r="I75" s="180"/>
      <c r="J75" s="180"/>
      <c r="K75" s="180"/>
      <c r="O75" s="181"/>
      <c r="Q75" s="165"/>
    </row>
    <row r="76" spans="1:17" ht="12.75">
      <c r="A76" s="173"/>
      <c r="B76" s="174"/>
      <c r="C76" s="175" t="s">
        <v>77</v>
      </c>
      <c r="D76" s="176"/>
      <c r="E76" s="177">
        <v>100.98</v>
      </c>
      <c r="F76" s="178"/>
      <c r="G76" s="179"/>
      <c r="H76" s="180"/>
      <c r="I76" s="180"/>
      <c r="J76" s="180"/>
      <c r="K76" s="180"/>
      <c r="O76" s="181"/>
      <c r="Q76" s="165"/>
    </row>
    <row r="77" spans="1:59" ht="12.75">
      <c r="A77" s="182"/>
      <c r="B77" s="183" t="s">
        <v>69</v>
      </c>
      <c r="C77" s="184" t="str">
        <f>CONCATENATE(B70," ",C70)</f>
        <v>783 Nátěry</v>
      </c>
      <c r="D77" s="182"/>
      <c r="E77" s="185"/>
      <c r="F77" s="185"/>
      <c r="G77" s="186">
        <f>SUM(G70:G76)</f>
        <v>0</v>
      </c>
      <c r="H77" s="187"/>
      <c r="I77" s="188">
        <f>SUM(I70:I76)</f>
        <v>0.086871</v>
      </c>
      <c r="J77" s="187"/>
      <c r="K77" s="188">
        <f>SUM(K70:K76)</f>
        <v>0</v>
      </c>
      <c r="Q77" s="165"/>
      <c r="BC77" s="189">
        <f>SUM(BC70:BC76)</f>
        <v>0</v>
      </c>
      <c r="BD77" s="189">
        <f>SUM(BD70:BD76)</f>
        <v>0</v>
      </c>
      <c r="BE77" s="189">
        <f>SUM(BE70:BE76)</f>
        <v>0</v>
      </c>
      <c r="BF77" s="189">
        <f>SUM(BF70:BF76)</f>
        <v>0</v>
      </c>
      <c r="BG77" s="189">
        <f>SUM(BG70:BG76)</f>
        <v>0</v>
      </c>
    </row>
    <row r="78" spans="1:17" ht="12.75">
      <c r="A78" s="158" t="s">
        <v>68</v>
      </c>
      <c r="B78" s="159" t="s">
        <v>152</v>
      </c>
      <c r="C78" s="160" t="s">
        <v>153</v>
      </c>
      <c r="D78" s="161"/>
      <c r="E78" s="162"/>
      <c r="F78" s="162"/>
      <c r="G78" s="163"/>
      <c r="H78" s="164"/>
      <c r="I78" s="164"/>
      <c r="J78" s="164"/>
      <c r="K78" s="164"/>
      <c r="Q78" s="165"/>
    </row>
    <row r="79" spans="1:59" ht="12.75">
      <c r="A79" s="166">
        <v>17</v>
      </c>
      <c r="B79" s="167" t="s">
        <v>154</v>
      </c>
      <c r="C79" s="168" t="s">
        <v>155</v>
      </c>
      <c r="D79" s="169" t="s">
        <v>75</v>
      </c>
      <c r="E79" s="170">
        <v>2236.16</v>
      </c>
      <c r="F79" s="170">
        <v>0</v>
      </c>
      <c r="G79" s="171">
        <f>E79*F79</f>
        <v>0</v>
      </c>
      <c r="H79" s="172">
        <v>0.02426</v>
      </c>
      <c r="I79" s="172">
        <f>E79*H79</f>
        <v>54.2492416</v>
      </c>
      <c r="J79" s="172">
        <v>0</v>
      </c>
      <c r="K79" s="172">
        <f>E79*J79</f>
        <v>0</v>
      </c>
      <c r="Q79" s="165"/>
      <c r="BB79" s="138">
        <v>1</v>
      </c>
      <c r="BC79" s="138">
        <f>IF(BB79=1,G79,0)</f>
        <v>0</v>
      </c>
      <c r="BD79" s="138">
        <f>IF(BB79=2,G79,0)</f>
        <v>0</v>
      </c>
      <c r="BE79" s="138">
        <f>IF(BB79=3,G79,0)</f>
        <v>0</v>
      </c>
      <c r="BF79" s="138">
        <f>IF(BB79=4,G79,0)</f>
        <v>0</v>
      </c>
      <c r="BG79" s="138">
        <f>IF(BB79=5,G79,0)</f>
        <v>0</v>
      </c>
    </row>
    <row r="80" spans="1:17" ht="12.75">
      <c r="A80" s="173"/>
      <c r="B80" s="174"/>
      <c r="C80" s="175" t="s">
        <v>89</v>
      </c>
      <c r="D80" s="176"/>
      <c r="E80" s="177">
        <v>0</v>
      </c>
      <c r="F80" s="178"/>
      <c r="G80" s="179"/>
      <c r="H80" s="180"/>
      <c r="I80" s="180"/>
      <c r="J80" s="180"/>
      <c r="K80" s="180"/>
      <c r="O80" s="181"/>
      <c r="Q80" s="165"/>
    </row>
    <row r="81" spans="1:17" ht="12.75">
      <c r="A81" s="173"/>
      <c r="B81" s="174"/>
      <c r="C81" s="175" t="s">
        <v>156</v>
      </c>
      <c r="D81" s="176"/>
      <c r="E81" s="177">
        <v>1100.8</v>
      </c>
      <c r="F81" s="178"/>
      <c r="G81" s="179"/>
      <c r="H81" s="180"/>
      <c r="I81" s="180"/>
      <c r="J81" s="180"/>
      <c r="K81" s="180"/>
      <c r="O81" s="181"/>
      <c r="Q81" s="165"/>
    </row>
    <row r="82" spans="1:17" ht="12.75">
      <c r="A82" s="173"/>
      <c r="B82" s="174"/>
      <c r="C82" s="175" t="s">
        <v>157</v>
      </c>
      <c r="D82" s="176"/>
      <c r="E82" s="177">
        <v>918.4</v>
      </c>
      <c r="F82" s="178"/>
      <c r="G82" s="179"/>
      <c r="H82" s="180"/>
      <c r="I82" s="180"/>
      <c r="J82" s="180"/>
      <c r="K82" s="180"/>
      <c r="O82" s="181"/>
      <c r="Q82" s="165"/>
    </row>
    <row r="83" spans="1:17" ht="12.75">
      <c r="A83" s="173"/>
      <c r="B83" s="174"/>
      <c r="C83" s="175" t="s">
        <v>158</v>
      </c>
      <c r="D83" s="176"/>
      <c r="E83" s="177">
        <v>0</v>
      </c>
      <c r="F83" s="178"/>
      <c r="G83" s="179"/>
      <c r="H83" s="180"/>
      <c r="I83" s="180"/>
      <c r="J83" s="180"/>
      <c r="K83" s="180"/>
      <c r="O83" s="181"/>
      <c r="Q83" s="165"/>
    </row>
    <row r="84" spans="1:17" ht="12.75">
      <c r="A84" s="173"/>
      <c r="B84" s="174"/>
      <c r="C84" s="175" t="s">
        <v>159</v>
      </c>
      <c r="D84" s="176"/>
      <c r="E84" s="177">
        <v>216.96</v>
      </c>
      <c r="F84" s="178"/>
      <c r="G84" s="179"/>
      <c r="H84" s="180"/>
      <c r="I84" s="180"/>
      <c r="J84" s="180"/>
      <c r="K84" s="180"/>
      <c r="O84" s="181"/>
      <c r="Q84" s="165"/>
    </row>
    <row r="85" spans="1:59" ht="12.75">
      <c r="A85" s="166">
        <v>18</v>
      </c>
      <c r="B85" s="167" t="s">
        <v>160</v>
      </c>
      <c r="C85" s="168" t="s">
        <v>161</v>
      </c>
      <c r="D85" s="169" t="s">
        <v>75</v>
      </c>
      <c r="E85" s="170">
        <v>6708.48</v>
      </c>
      <c r="F85" s="170">
        <v>0</v>
      </c>
      <c r="G85" s="171">
        <f>E85*F85</f>
        <v>0</v>
      </c>
      <c r="H85" s="172">
        <v>0.00102</v>
      </c>
      <c r="I85" s="172">
        <f>E85*H85</f>
        <v>6.8426496</v>
      </c>
      <c r="J85" s="172">
        <v>0</v>
      </c>
      <c r="K85" s="172">
        <f>E85*J85</f>
        <v>0</v>
      </c>
      <c r="Q85" s="165"/>
      <c r="BB85" s="138">
        <v>1</v>
      </c>
      <c r="BC85" s="138">
        <f>IF(BB85=1,G85,0)</f>
        <v>0</v>
      </c>
      <c r="BD85" s="138">
        <f>IF(BB85=2,G85,0)</f>
        <v>0</v>
      </c>
      <c r="BE85" s="138">
        <f>IF(BB85=3,G85,0)</f>
        <v>0</v>
      </c>
      <c r="BF85" s="138">
        <f>IF(BB85=4,G85,0)</f>
        <v>0</v>
      </c>
      <c r="BG85" s="138">
        <f>IF(BB85=5,G85,0)</f>
        <v>0</v>
      </c>
    </row>
    <row r="86" spans="1:17" ht="12.75">
      <c r="A86" s="173"/>
      <c r="B86" s="174"/>
      <c r="C86" s="175" t="s">
        <v>162</v>
      </c>
      <c r="D86" s="176"/>
      <c r="E86" s="177">
        <v>6708.48</v>
      </c>
      <c r="F86" s="178"/>
      <c r="G86" s="179"/>
      <c r="H86" s="180"/>
      <c r="I86" s="180"/>
      <c r="J86" s="180"/>
      <c r="K86" s="180"/>
      <c r="O86" s="181"/>
      <c r="Q86" s="165"/>
    </row>
    <row r="87" spans="1:59" ht="12.75">
      <c r="A87" s="166">
        <v>19</v>
      </c>
      <c r="B87" s="167" t="s">
        <v>163</v>
      </c>
      <c r="C87" s="168" t="s">
        <v>164</v>
      </c>
      <c r="D87" s="169" t="s">
        <v>75</v>
      </c>
      <c r="E87" s="170">
        <v>2236.16</v>
      </c>
      <c r="F87" s="170">
        <v>0</v>
      </c>
      <c r="G87" s="171">
        <f>E87*F87</f>
        <v>0</v>
      </c>
      <c r="H87" s="172">
        <v>0</v>
      </c>
      <c r="I87" s="172">
        <f>E87*H87</f>
        <v>0</v>
      </c>
      <c r="J87" s="172">
        <v>0</v>
      </c>
      <c r="K87" s="172">
        <f>E87*J87</f>
        <v>0</v>
      </c>
      <c r="Q87" s="165"/>
      <c r="BB87" s="138">
        <v>1</v>
      </c>
      <c r="BC87" s="138">
        <f>IF(BB87=1,G87,0)</f>
        <v>0</v>
      </c>
      <c r="BD87" s="138">
        <f>IF(BB87=2,G87,0)</f>
        <v>0</v>
      </c>
      <c r="BE87" s="138">
        <f>IF(BB87=3,G87,0)</f>
        <v>0</v>
      </c>
      <c r="BF87" s="138">
        <f>IF(BB87=4,G87,0)</f>
        <v>0</v>
      </c>
      <c r="BG87" s="138">
        <f>IF(BB87=5,G87,0)</f>
        <v>0</v>
      </c>
    </row>
    <row r="88" spans="1:59" ht="12.75">
      <c r="A88" s="166">
        <v>20</v>
      </c>
      <c r="B88" s="167" t="s">
        <v>165</v>
      </c>
      <c r="C88" s="168" t="s">
        <v>166</v>
      </c>
      <c r="D88" s="169" t="s">
        <v>75</v>
      </c>
      <c r="E88" s="170">
        <v>2236.16</v>
      </c>
      <c r="F88" s="170">
        <v>0</v>
      </c>
      <c r="G88" s="171">
        <f>E88*F88</f>
        <v>0</v>
      </c>
      <c r="H88" s="172">
        <v>0</v>
      </c>
      <c r="I88" s="172">
        <f>E88*H88</f>
        <v>0</v>
      </c>
      <c r="J88" s="172">
        <v>0</v>
      </c>
      <c r="K88" s="172">
        <f>E88*J88</f>
        <v>0</v>
      </c>
      <c r="Q88" s="165"/>
      <c r="BB88" s="138">
        <v>1</v>
      </c>
      <c r="BC88" s="138">
        <f>IF(BB88=1,G88,0)</f>
        <v>0</v>
      </c>
      <c r="BD88" s="138">
        <f>IF(BB88=2,G88,0)</f>
        <v>0</v>
      </c>
      <c r="BE88" s="138">
        <f>IF(BB88=3,G88,0)</f>
        <v>0</v>
      </c>
      <c r="BF88" s="138">
        <f>IF(BB88=4,G88,0)</f>
        <v>0</v>
      </c>
      <c r="BG88" s="138">
        <f>IF(BB88=5,G88,0)</f>
        <v>0</v>
      </c>
    </row>
    <row r="89" spans="1:59" ht="12.75">
      <c r="A89" s="166">
        <v>21</v>
      </c>
      <c r="B89" s="167" t="s">
        <v>167</v>
      </c>
      <c r="C89" s="168" t="s">
        <v>168</v>
      </c>
      <c r="D89" s="169" t="s">
        <v>75</v>
      </c>
      <c r="E89" s="170">
        <v>2236.16</v>
      </c>
      <c r="F89" s="170">
        <v>0</v>
      </c>
      <c r="G89" s="171">
        <f>E89*F89</f>
        <v>0</v>
      </c>
      <c r="H89" s="172">
        <v>0</v>
      </c>
      <c r="I89" s="172">
        <f>E89*H89</f>
        <v>0</v>
      </c>
      <c r="J89" s="172">
        <v>0</v>
      </c>
      <c r="K89" s="172">
        <f>E89*J89</f>
        <v>0</v>
      </c>
      <c r="Q89" s="165"/>
      <c r="BB89" s="138">
        <v>1</v>
      </c>
      <c r="BC89" s="138">
        <f>IF(BB89=1,G89,0)</f>
        <v>0</v>
      </c>
      <c r="BD89" s="138">
        <f>IF(BB89=2,G89,0)</f>
        <v>0</v>
      </c>
      <c r="BE89" s="138">
        <f>IF(BB89=3,G89,0)</f>
        <v>0</v>
      </c>
      <c r="BF89" s="138">
        <f>IF(BB89=4,G89,0)</f>
        <v>0</v>
      </c>
      <c r="BG89" s="138">
        <f>IF(BB89=5,G89,0)</f>
        <v>0</v>
      </c>
    </row>
    <row r="90" spans="1:59" ht="12.75">
      <c r="A90" s="182"/>
      <c r="B90" s="183" t="s">
        <v>69</v>
      </c>
      <c r="C90" s="184" t="str">
        <f>CONCATENATE(B78," ",C78)</f>
        <v>94 Lešení a stavební výtahy</v>
      </c>
      <c r="D90" s="182"/>
      <c r="E90" s="185"/>
      <c r="F90" s="185"/>
      <c r="G90" s="186">
        <f>SUM(G78:G89)</f>
        <v>0</v>
      </c>
      <c r="H90" s="187"/>
      <c r="I90" s="188">
        <f>SUM(I78:I89)</f>
        <v>61.0918912</v>
      </c>
      <c r="J90" s="187"/>
      <c r="K90" s="188">
        <f>SUM(K78:K89)</f>
        <v>0</v>
      </c>
      <c r="Q90" s="165"/>
      <c r="BC90" s="189">
        <f>SUM(BC78:BC89)</f>
        <v>0</v>
      </c>
      <c r="BD90" s="189">
        <f>SUM(BD78:BD89)</f>
        <v>0</v>
      </c>
      <c r="BE90" s="189">
        <f>SUM(BE78:BE89)</f>
        <v>0</v>
      </c>
      <c r="BF90" s="189">
        <f>SUM(BF78:BF89)</f>
        <v>0</v>
      </c>
      <c r="BG90" s="189">
        <f>SUM(BG78:BG89)</f>
        <v>0</v>
      </c>
    </row>
    <row r="91" spans="1:17" ht="12.75">
      <c r="A91" s="158" t="s">
        <v>68</v>
      </c>
      <c r="B91" s="159" t="s">
        <v>169</v>
      </c>
      <c r="C91" s="160" t="s">
        <v>170</v>
      </c>
      <c r="D91" s="161"/>
      <c r="E91" s="162"/>
      <c r="F91" s="162"/>
      <c r="G91" s="163"/>
      <c r="H91" s="164"/>
      <c r="I91" s="164"/>
      <c r="J91" s="164"/>
      <c r="K91" s="164"/>
      <c r="Q91" s="165"/>
    </row>
    <row r="92" spans="1:59" ht="25.5">
      <c r="A92" s="166">
        <v>22</v>
      </c>
      <c r="B92" s="167" t="s">
        <v>171</v>
      </c>
      <c r="C92" s="168" t="s">
        <v>172</v>
      </c>
      <c r="D92" s="169" t="s">
        <v>173</v>
      </c>
      <c r="E92" s="170">
        <v>2.9859</v>
      </c>
      <c r="F92" s="170">
        <v>0</v>
      </c>
      <c r="G92" s="171">
        <f>E92*F92</f>
        <v>0</v>
      </c>
      <c r="H92" s="172">
        <v>0</v>
      </c>
      <c r="I92" s="172">
        <f>E92*H92</f>
        <v>0</v>
      </c>
      <c r="J92" s="172">
        <v>-2.2</v>
      </c>
      <c r="K92" s="172">
        <f>E92*J92</f>
        <v>-6.568980000000001</v>
      </c>
      <c r="Q92" s="165"/>
      <c r="BB92" s="138">
        <v>1</v>
      </c>
      <c r="BC92" s="138">
        <f>IF(BB92=1,G92,0)</f>
        <v>0</v>
      </c>
      <c r="BD92" s="138">
        <f>IF(BB92=2,G92,0)</f>
        <v>0</v>
      </c>
      <c r="BE92" s="138">
        <f>IF(BB92=3,G92,0)</f>
        <v>0</v>
      </c>
      <c r="BF92" s="138">
        <f>IF(BB92=4,G92,0)</f>
        <v>0</v>
      </c>
      <c r="BG92" s="138">
        <f>IF(BB92=5,G92,0)</f>
        <v>0</v>
      </c>
    </row>
    <row r="93" spans="1:17" ht="12.75">
      <c r="A93" s="173"/>
      <c r="B93" s="174"/>
      <c r="C93" s="175" t="s">
        <v>89</v>
      </c>
      <c r="D93" s="176"/>
      <c r="E93" s="177">
        <v>0</v>
      </c>
      <c r="F93" s="178"/>
      <c r="G93" s="179"/>
      <c r="H93" s="180"/>
      <c r="I93" s="180"/>
      <c r="J93" s="180"/>
      <c r="K93" s="180"/>
      <c r="O93" s="181"/>
      <c r="Q93" s="165"/>
    </row>
    <row r="94" spans="1:17" ht="12.75">
      <c r="A94" s="173"/>
      <c r="B94" s="174"/>
      <c r="C94" s="175" t="s">
        <v>174</v>
      </c>
      <c r="D94" s="176"/>
      <c r="E94" s="177">
        <v>0.8919</v>
      </c>
      <c r="F94" s="178"/>
      <c r="G94" s="179"/>
      <c r="H94" s="180"/>
      <c r="I94" s="180"/>
      <c r="J94" s="180"/>
      <c r="K94" s="180"/>
      <c r="O94" s="181"/>
      <c r="Q94" s="165"/>
    </row>
    <row r="95" spans="1:17" ht="12.75">
      <c r="A95" s="173"/>
      <c r="B95" s="174"/>
      <c r="C95" s="175" t="s">
        <v>89</v>
      </c>
      <c r="D95" s="176"/>
      <c r="E95" s="177">
        <v>0</v>
      </c>
      <c r="F95" s="178"/>
      <c r="G95" s="179"/>
      <c r="H95" s="180"/>
      <c r="I95" s="180"/>
      <c r="J95" s="180"/>
      <c r="K95" s="180"/>
      <c r="O95" s="181"/>
      <c r="Q95" s="165"/>
    </row>
    <row r="96" spans="1:17" ht="12.75">
      <c r="A96" s="173"/>
      <c r="B96" s="174"/>
      <c r="C96" s="175" t="s">
        <v>175</v>
      </c>
      <c r="D96" s="176"/>
      <c r="E96" s="177">
        <v>2.094</v>
      </c>
      <c r="F96" s="178"/>
      <c r="G96" s="179"/>
      <c r="H96" s="180"/>
      <c r="I96" s="180"/>
      <c r="J96" s="180"/>
      <c r="K96" s="180"/>
      <c r="O96" s="181"/>
      <c r="Q96" s="165"/>
    </row>
    <row r="97" spans="1:59" ht="12.75">
      <c r="A97" s="166">
        <v>23</v>
      </c>
      <c r="B97" s="167" t="s">
        <v>176</v>
      </c>
      <c r="C97" s="168" t="s">
        <v>177</v>
      </c>
      <c r="D97" s="169" t="s">
        <v>75</v>
      </c>
      <c r="E97" s="170">
        <v>100.98</v>
      </c>
      <c r="F97" s="170">
        <v>0</v>
      </c>
      <c r="G97" s="171">
        <f>E97*F97</f>
        <v>0</v>
      </c>
      <c r="H97" s="172">
        <v>0</v>
      </c>
      <c r="I97" s="172">
        <f>E97*H97</f>
        <v>0</v>
      </c>
      <c r="J97" s="172">
        <v>-0.008</v>
      </c>
      <c r="K97" s="172">
        <f>E97*J97</f>
        <v>-0.80784</v>
      </c>
      <c r="Q97" s="165"/>
      <c r="BB97" s="138">
        <v>1</v>
      </c>
      <c r="BC97" s="138">
        <f>IF(BB97=1,G97,0)</f>
        <v>0</v>
      </c>
      <c r="BD97" s="138">
        <f>IF(BB97=2,G97,0)</f>
        <v>0</v>
      </c>
      <c r="BE97" s="138">
        <f>IF(BB97=3,G97,0)</f>
        <v>0</v>
      </c>
      <c r="BF97" s="138">
        <f>IF(BB97=4,G97,0)</f>
        <v>0</v>
      </c>
      <c r="BG97" s="138">
        <f>IF(BB97=5,G97,0)</f>
        <v>0</v>
      </c>
    </row>
    <row r="98" spans="1:17" ht="12.75">
      <c r="A98" s="173"/>
      <c r="B98" s="174"/>
      <c r="C98" s="175" t="s">
        <v>178</v>
      </c>
      <c r="D98" s="176"/>
      <c r="E98" s="177">
        <v>0</v>
      </c>
      <c r="F98" s="178"/>
      <c r="G98" s="179"/>
      <c r="H98" s="180"/>
      <c r="I98" s="180"/>
      <c r="J98" s="180"/>
      <c r="K98" s="180"/>
      <c r="O98" s="181"/>
      <c r="Q98" s="165"/>
    </row>
    <row r="99" spans="1:17" ht="12.75">
      <c r="A99" s="173"/>
      <c r="B99" s="174"/>
      <c r="C99" s="175" t="s">
        <v>179</v>
      </c>
      <c r="D99" s="176"/>
      <c r="E99" s="177">
        <v>0</v>
      </c>
      <c r="F99" s="178"/>
      <c r="G99" s="179"/>
      <c r="H99" s="180"/>
      <c r="I99" s="180"/>
      <c r="J99" s="180"/>
      <c r="K99" s="180"/>
      <c r="O99" s="181"/>
      <c r="Q99" s="165"/>
    </row>
    <row r="100" spans="1:17" ht="12.75">
      <c r="A100" s="173"/>
      <c r="B100" s="174"/>
      <c r="C100" s="175" t="s">
        <v>180</v>
      </c>
      <c r="D100" s="176"/>
      <c r="E100" s="177">
        <v>29.79</v>
      </c>
      <c r="F100" s="178"/>
      <c r="G100" s="179"/>
      <c r="H100" s="180"/>
      <c r="I100" s="180"/>
      <c r="J100" s="180"/>
      <c r="K100" s="180"/>
      <c r="O100" s="181"/>
      <c r="Q100" s="165"/>
    </row>
    <row r="101" spans="1:17" ht="12.75">
      <c r="A101" s="173"/>
      <c r="B101" s="174"/>
      <c r="C101" s="175" t="s">
        <v>181</v>
      </c>
      <c r="D101" s="176"/>
      <c r="E101" s="177">
        <v>0</v>
      </c>
      <c r="F101" s="178"/>
      <c r="G101" s="179"/>
      <c r="H101" s="180"/>
      <c r="I101" s="180"/>
      <c r="J101" s="180"/>
      <c r="K101" s="180"/>
      <c r="O101" s="181"/>
      <c r="Q101" s="165"/>
    </row>
    <row r="102" spans="1:17" ht="12.75">
      <c r="A102" s="173"/>
      <c r="B102" s="174"/>
      <c r="C102" s="175" t="s">
        <v>182</v>
      </c>
      <c r="D102" s="176"/>
      <c r="E102" s="177">
        <v>25.8</v>
      </c>
      <c r="F102" s="178"/>
      <c r="G102" s="179"/>
      <c r="H102" s="180"/>
      <c r="I102" s="180"/>
      <c r="J102" s="180"/>
      <c r="K102" s="180"/>
      <c r="O102" s="181"/>
      <c r="Q102" s="165"/>
    </row>
    <row r="103" spans="1:17" ht="12.75">
      <c r="A103" s="173"/>
      <c r="B103" s="174"/>
      <c r="C103" s="175" t="s">
        <v>183</v>
      </c>
      <c r="D103" s="176"/>
      <c r="E103" s="177">
        <v>0</v>
      </c>
      <c r="F103" s="178"/>
      <c r="G103" s="179"/>
      <c r="H103" s="180"/>
      <c r="I103" s="180"/>
      <c r="J103" s="180"/>
      <c r="K103" s="180"/>
      <c r="O103" s="181"/>
      <c r="Q103" s="165"/>
    </row>
    <row r="104" spans="1:17" ht="12.75">
      <c r="A104" s="173"/>
      <c r="B104" s="174"/>
      <c r="C104" s="175" t="s">
        <v>184</v>
      </c>
      <c r="D104" s="176"/>
      <c r="E104" s="177">
        <v>36.21</v>
      </c>
      <c r="F104" s="178"/>
      <c r="G104" s="179"/>
      <c r="H104" s="180"/>
      <c r="I104" s="180"/>
      <c r="J104" s="180"/>
      <c r="K104" s="180"/>
      <c r="O104" s="181"/>
      <c r="Q104" s="165"/>
    </row>
    <row r="105" spans="1:17" ht="12.75">
      <c r="A105" s="173"/>
      <c r="B105" s="174"/>
      <c r="C105" s="175" t="s">
        <v>185</v>
      </c>
      <c r="D105" s="176"/>
      <c r="E105" s="177">
        <v>0</v>
      </c>
      <c r="F105" s="178"/>
      <c r="G105" s="179"/>
      <c r="H105" s="180"/>
      <c r="I105" s="180"/>
      <c r="J105" s="180"/>
      <c r="K105" s="180"/>
      <c r="O105" s="181"/>
      <c r="Q105" s="165"/>
    </row>
    <row r="106" spans="1:17" ht="12.75">
      <c r="A106" s="173"/>
      <c r="B106" s="174"/>
      <c r="C106" s="175" t="s">
        <v>186</v>
      </c>
      <c r="D106" s="176"/>
      <c r="E106" s="177">
        <v>9.18</v>
      </c>
      <c r="F106" s="178"/>
      <c r="G106" s="179"/>
      <c r="H106" s="180"/>
      <c r="I106" s="180"/>
      <c r="J106" s="180"/>
      <c r="K106" s="180"/>
      <c r="O106" s="181"/>
      <c r="Q106" s="165"/>
    </row>
    <row r="107" spans="1:59" ht="12.75">
      <c r="A107" s="166">
        <v>24</v>
      </c>
      <c r="B107" s="167" t="s">
        <v>187</v>
      </c>
      <c r="C107" s="168" t="s">
        <v>188</v>
      </c>
      <c r="D107" s="169" t="s">
        <v>75</v>
      </c>
      <c r="E107" s="170">
        <v>1487.176</v>
      </c>
      <c r="F107" s="170">
        <v>0</v>
      </c>
      <c r="G107" s="171">
        <f>E107*F107</f>
        <v>0</v>
      </c>
      <c r="H107" s="172">
        <v>0</v>
      </c>
      <c r="I107" s="172">
        <f>E107*H107</f>
        <v>0</v>
      </c>
      <c r="J107" s="172">
        <v>-0.016</v>
      </c>
      <c r="K107" s="172">
        <f>E107*J107</f>
        <v>-23.794816</v>
      </c>
      <c r="Q107" s="165"/>
      <c r="BB107" s="138">
        <v>1</v>
      </c>
      <c r="BC107" s="138">
        <f>IF(BB107=1,G107,0)</f>
        <v>0</v>
      </c>
      <c r="BD107" s="138">
        <f>IF(BB107=2,G107,0)</f>
        <v>0</v>
      </c>
      <c r="BE107" s="138">
        <f>IF(BB107=3,G107,0)</f>
        <v>0</v>
      </c>
      <c r="BF107" s="138">
        <f>IF(BB107=4,G107,0)</f>
        <v>0</v>
      </c>
      <c r="BG107" s="138">
        <f>IF(BB107=5,G107,0)</f>
        <v>0</v>
      </c>
    </row>
    <row r="108" spans="1:17" ht="12.75">
      <c r="A108" s="173"/>
      <c r="B108" s="174"/>
      <c r="C108" s="175" t="s">
        <v>87</v>
      </c>
      <c r="D108" s="176"/>
      <c r="E108" s="177">
        <v>0</v>
      </c>
      <c r="F108" s="178"/>
      <c r="G108" s="179"/>
      <c r="H108" s="180"/>
      <c r="I108" s="180"/>
      <c r="J108" s="180"/>
      <c r="K108" s="180"/>
      <c r="O108" s="181"/>
      <c r="Q108" s="165"/>
    </row>
    <row r="109" spans="1:17" ht="12.75">
      <c r="A109" s="173"/>
      <c r="B109" s="174"/>
      <c r="C109" s="175" t="s">
        <v>189</v>
      </c>
      <c r="D109" s="176"/>
      <c r="E109" s="177">
        <v>212.004</v>
      </c>
      <c r="F109" s="178"/>
      <c r="G109" s="179"/>
      <c r="H109" s="180"/>
      <c r="I109" s="180"/>
      <c r="J109" s="180"/>
      <c r="K109" s="180"/>
      <c r="O109" s="181"/>
      <c r="Q109" s="165"/>
    </row>
    <row r="110" spans="1:17" ht="12.75">
      <c r="A110" s="173"/>
      <c r="B110" s="174"/>
      <c r="C110" s="175" t="s">
        <v>89</v>
      </c>
      <c r="D110" s="176"/>
      <c r="E110" s="177">
        <v>0</v>
      </c>
      <c r="F110" s="178"/>
      <c r="G110" s="179"/>
      <c r="H110" s="180"/>
      <c r="I110" s="180"/>
      <c r="J110" s="180"/>
      <c r="K110" s="180"/>
      <c r="O110" s="181"/>
      <c r="Q110" s="165"/>
    </row>
    <row r="111" spans="1:17" ht="12.75">
      <c r="A111" s="173"/>
      <c r="B111" s="174"/>
      <c r="C111" s="175" t="s">
        <v>190</v>
      </c>
      <c r="D111" s="176"/>
      <c r="E111" s="177">
        <v>1329.12</v>
      </c>
      <c r="F111" s="178"/>
      <c r="G111" s="179"/>
      <c r="H111" s="180"/>
      <c r="I111" s="180"/>
      <c r="J111" s="180"/>
      <c r="K111" s="180"/>
      <c r="O111" s="181"/>
      <c r="Q111" s="165"/>
    </row>
    <row r="112" spans="1:17" ht="12.75">
      <c r="A112" s="173"/>
      <c r="B112" s="174"/>
      <c r="C112" s="175" t="s">
        <v>91</v>
      </c>
      <c r="D112" s="176"/>
      <c r="E112" s="177">
        <v>100.97</v>
      </c>
      <c r="F112" s="178"/>
      <c r="G112" s="179"/>
      <c r="H112" s="180"/>
      <c r="I112" s="180"/>
      <c r="J112" s="180"/>
      <c r="K112" s="180"/>
      <c r="O112" s="181"/>
      <c r="Q112" s="165"/>
    </row>
    <row r="113" spans="1:17" ht="12.75">
      <c r="A113" s="173"/>
      <c r="B113" s="174"/>
      <c r="C113" s="175" t="s">
        <v>191</v>
      </c>
      <c r="D113" s="176"/>
      <c r="E113" s="177">
        <v>0</v>
      </c>
      <c r="F113" s="178"/>
      <c r="G113" s="179"/>
      <c r="H113" s="180"/>
      <c r="I113" s="180"/>
      <c r="J113" s="180"/>
      <c r="K113" s="180"/>
      <c r="O113" s="181"/>
      <c r="Q113" s="165"/>
    </row>
    <row r="114" spans="1:17" ht="12.75">
      <c r="A114" s="173"/>
      <c r="B114" s="174"/>
      <c r="C114" s="175" t="s">
        <v>93</v>
      </c>
      <c r="D114" s="176"/>
      <c r="E114" s="177">
        <v>-35.55</v>
      </c>
      <c r="F114" s="178"/>
      <c r="G114" s="179"/>
      <c r="H114" s="180"/>
      <c r="I114" s="180"/>
      <c r="J114" s="180"/>
      <c r="K114" s="180"/>
      <c r="O114" s="181"/>
      <c r="Q114" s="165"/>
    </row>
    <row r="115" spans="1:17" ht="12.75">
      <c r="A115" s="173"/>
      <c r="B115" s="174"/>
      <c r="C115" s="175" t="s">
        <v>192</v>
      </c>
      <c r="D115" s="176"/>
      <c r="E115" s="177">
        <v>-5.688</v>
      </c>
      <c r="F115" s="178"/>
      <c r="G115" s="179"/>
      <c r="H115" s="180"/>
      <c r="I115" s="180"/>
      <c r="J115" s="180"/>
      <c r="K115" s="180"/>
      <c r="O115" s="181"/>
      <c r="Q115" s="165"/>
    </row>
    <row r="116" spans="1:17" ht="12.75">
      <c r="A116" s="173"/>
      <c r="B116" s="174"/>
      <c r="C116" s="175" t="s">
        <v>193</v>
      </c>
      <c r="D116" s="176"/>
      <c r="E116" s="177">
        <v>-41.44</v>
      </c>
      <c r="F116" s="178"/>
      <c r="G116" s="179"/>
      <c r="H116" s="180"/>
      <c r="I116" s="180"/>
      <c r="J116" s="180"/>
      <c r="K116" s="180"/>
      <c r="O116" s="181"/>
      <c r="Q116" s="165"/>
    </row>
    <row r="117" spans="1:17" ht="12.75">
      <c r="A117" s="173"/>
      <c r="B117" s="174"/>
      <c r="C117" s="175" t="s">
        <v>194</v>
      </c>
      <c r="D117" s="176"/>
      <c r="E117" s="177">
        <v>-72.24</v>
      </c>
      <c r="F117" s="178"/>
      <c r="G117" s="179"/>
      <c r="H117" s="180"/>
      <c r="I117" s="180"/>
      <c r="J117" s="180"/>
      <c r="K117" s="180"/>
      <c r="O117" s="181"/>
      <c r="Q117" s="165"/>
    </row>
    <row r="118" spans="1:59" ht="12.75">
      <c r="A118" s="166">
        <v>25</v>
      </c>
      <c r="B118" s="167" t="s">
        <v>195</v>
      </c>
      <c r="C118" s="168" t="s">
        <v>196</v>
      </c>
      <c r="D118" s="169" t="s">
        <v>197</v>
      </c>
      <c r="E118" s="170">
        <v>79.7</v>
      </c>
      <c r="F118" s="170">
        <v>0</v>
      </c>
      <c r="G118" s="171">
        <f>E118*F118</f>
        <v>0</v>
      </c>
      <c r="H118" s="172">
        <v>0</v>
      </c>
      <c r="I118" s="172">
        <f>E118*H118</f>
        <v>0</v>
      </c>
      <c r="J118" s="172">
        <v>0</v>
      </c>
      <c r="K118" s="172">
        <f>E118*J118</f>
        <v>0</v>
      </c>
      <c r="Q118" s="165"/>
      <c r="BB118" s="138">
        <v>1</v>
      </c>
      <c r="BC118" s="138">
        <f>IF(BB118=1,G118,0)</f>
        <v>0</v>
      </c>
      <c r="BD118" s="138">
        <f>IF(BB118=2,G118,0)</f>
        <v>0</v>
      </c>
      <c r="BE118" s="138">
        <f>IF(BB118=3,G118,0)</f>
        <v>0</v>
      </c>
      <c r="BF118" s="138">
        <f>IF(BB118=4,G118,0)</f>
        <v>0</v>
      </c>
      <c r="BG118" s="138">
        <f>IF(BB118=5,G118,0)</f>
        <v>0</v>
      </c>
    </row>
    <row r="119" spans="1:17" ht="12.75">
      <c r="A119" s="173"/>
      <c r="B119" s="174"/>
      <c r="C119" s="175" t="s">
        <v>198</v>
      </c>
      <c r="D119" s="176"/>
      <c r="E119" s="177">
        <v>79.7</v>
      </c>
      <c r="F119" s="178"/>
      <c r="G119" s="179"/>
      <c r="H119" s="180"/>
      <c r="I119" s="180"/>
      <c r="J119" s="180"/>
      <c r="K119" s="180"/>
      <c r="O119" s="181"/>
      <c r="Q119" s="165"/>
    </row>
    <row r="120" spans="1:59" ht="12.75">
      <c r="A120" s="166">
        <v>26</v>
      </c>
      <c r="B120" s="167" t="s">
        <v>199</v>
      </c>
      <c r="C120" s="168" t="s">
        <v>200</v>
      </c>
      <c r="D120" s="169" t="s">
        <v>197</v>
      </c>
      <c r="E120" s="170">
        <v>79.7</v>
      </c>
      <c r="F120" s="170">
        <v>0</v>
      </c>
      <c r="G120" s="171">
        <f>E120*F120</f>
        <v>0</v>
      </c>
      <c r="H120" s="172">
        <v>0</v>
      </c>
      <c r="I120" s="172">
        <f>E120*H120</f>
        <v>0</v>
      </c>
      <c r="J120" s="172">
        <v>0</v>
      </c>
      <c r="K120" s="172">
        <f>E120*J120</f>
        <v>0</v>
      </c>
      <c r="Q120" s="165"/>
      <c r="BB120" s="138">
        <v>1</v>
      </c>
      <c r="BC120" s="138">
        <f>IF(BB120=1,G120,0)</f>
        <v>0</v>
      </c>
      <c r="BD120" s="138">
        <f>IF(BB120=2,G120,0)</f>
        <v>0</v>
      </c>
      <c r="BE120" s="138">
        <f>IF(BB120=3,G120,0)</f>
        <v>0</v>
      </c>
      <c r="BF120" s="138">
        <f>IF(BB120=4,G120,0)</f>
        <v>0</v>
      </c>
      <c r="BG120" s="138">
        <f>IF(BB120=5,G120,0)</f>
        <v>0</v>
      </c>
    </row>
    <row r="121" spans="1:59" ht="12.75">
      <c r="A121" s="166">
        <v>27</v>
      </c>
      <c r="B121" s="167" t="s">
        <v>201</v>
      </c>
      <c r="C121" s="168" t="s">
        <v>202</v>
      </c>
      <c r="D121" s="169" t="s">
        <v>197</v>
      </c>
      <c r="E121" s="170">
        <v>1275.2</v>
      </c>
      <c r="F121" s="170">
        <v>0</v>
      </c>
      <c r="G121" s="171">
        <f>E121*F121</f>
        <v>0</v>
      </c>
      <c r="H121" s="172">
        <v>0</v>
      </c>
      <c r="I121" s="172">
        <f>E121*H121</f>
        <v>0</v>
      </c>
      <c r="J121" s="172">
        <v>0</v>
      </c>
      <c r="K121" s="172">
        <f>E121*J121</f>
        <v>0</v>
      </c>
      <c r="Q121" s="165"/>
      <c r="BB121" s="138">
        <v>1</v>
      </c>
      <c r="BC121" s="138">
        <f>IF(BB121=1,G121,0)</f>
        <v>0</v>
      </c>
      <c r="BD121" s="138">
        <f>IF(BB121=2,G121,0)</f>
        <v>0</v>
      </c>
      <c r="BE121" s="138">
        <f>IF(BB121=3,G121,0)</f>
        <v>0</v>
      </c>
      <c r="BF121" s="138">
        <f>IF(BB121=4,G121,0)</f>
        <v>0</v>
      </c>
      <c r="BG121" s="138">
        <f>IF(BB121=5,G121,0)</f>
        <v>0</v>
      </c>
    </row>
    <row r="122" spans="1:17" ht="12.75">
      <c r="A122" s="173"/>
      <c r="B122" s="174"/>
      <c r="C122" s="175" t="s">
        <v>203</v>
      </c>
      <c r="D122" s="176"/>
      <c r="E122" s="177">
        <v>1275.2</v>
      </c>
      <c r="F122" s="178"/>
      <c r="G122" s="179"/>
      <c r="H122" s="180"/>
      <c r="I122" s="180"/>
      <c r="J122" s="180"/>
      <c r="K122" s="180"/>
      <c r="O122" s="181"/>
      <c r="Q122" s="165"/>
    </row>
    <row r="123" spans="1:59" ht="12.75">
      <c r="A123" s="182"/>
      <c r="B123" s="183" t="s">
        <v>69</v>
      </c>
      <c r="C123" s="184" t="str">
        <f>CONCATENATE(B91," ",C91)</f>
        <v>96 Bourání konstrukcí</v>
      </c>
      <c r="D123" s="182"/>
      <c r="E123" s="185"/>
      <c r="F123" s="185"/>
      <c r="G123" s="186">
        <f>SUM(G91:G122)</f>
        <v>0</v>
      </c>
      <c r="H123" s="187"/>
      <c r="I123" s="188">
        <f>SUM(I91:I122)</f>
        <v>0</v>
      </c>
      <c r="J123" s="187"/>
      <c r="K123" s="188">
        <f>SUM(K91:K122)</f>
        <v>-31.171636</v>
      </c>
      <c r="Q123" s="165"/>
      <c r="BC123" s="189">
        <f>SUM(BC91:BC122)</f>
        <v>0</v>
      </c>
      <c r="BD123" s="189">
        <f>SUM(BD91:BD122)</f>
        <v>0</v>
      </c>
      <c r="BE123" s="189">
        <f>SUM(BE91:BE122)</f>
        <v>0</v>
      </c>
      <c r="BF123" s="189">
        <f>SUM(BF91:BF122)</f>
        <v>0</v>
      </c>
      <c r="BG123" s="189">
        <f>SUM(BG91:BG122)</f>
        <v>0</v>
      </c>
    </row>
    <row r="124" spans="1:17" ht="12.75">
      <c r="A124" s="158" t="s">
        <v>68</v>
      </c>
      <c r="B124" s="159" t="s">
        <v>204</v>
      </c>
      <c r="C124" s="160" t="s">
        <v>205</v>
      </c>
      <c r="D124" s="161"/>
      <c r="E124" s="162"/>
      <c r="F124" s="162"/>
      <c r="G124" s="163"/>
      <c r="H124" s="164"/>
      <c r="I124" s="164"/>
      <c r="J124" s="164"/>
      <c r="K124" s="164"/>
      <c r="Q124" s="165"/>
    </row>
    <row r="125" spans="1:59" ht="25.5">
      <c r="A125" s="166">
        <v>28</v>
      </c>
      <c r="B125" s="167" t="s">
        <v>206</v>
      </c>
      <c r="C125" s="168" t="s">
        <v>207</v>
      </c>
      <c r="D125" s="169" t="s">
        <v>117</v>
      </c>
      <c r="E125" s="170">
        <v>33</v>
      </c>
      <c r="F125" s="170">
        <v>0</v>
      </c>
      <c r="G125" s="171">
        <f>E125*F125</f>
        <v>0</v>
      </c>
      <c r="H125" s="172">
        <v>0.00105</v>
      </c>
      <c r="I125" s="172">
        <f>E125*H125</f>
        <v>0.03465</v>
      </c>
      <c r="J125" s="172">
        <v>0</v>
      </c>
      <c r="K125" s="172">
        <f>E125*J125</f>
        <v>0</v>
      </c>
      <c r="Q125" s="165"/>
      <c r="BB125" s="138">
        <v>4</v>
      </c>
      <c r="BC125" s="138">
        <f>IF(BB125=1,G125,0)</f>
        <v>0</v>
      </c>
      <c r="BD125" s="138">
        <f>IF(BB125=2,G125,0)</f>
        <v>0</v>
      </c>
      <c r="BE125" s="138">
        <f>IF(BB125=3,G125,0)</f>
        <v>0</v>
      </c>
      <c r="BF125" s="138">
        <f>IF(BB125=4,G125,0)</f>
        <v>0</v>
      </c>
      <c r="BG125" s="138">
        <f>IF(BB125=5,G125,0)</f>
        <v>0</v>
      </c>
    </row>
    <row r="126" spans="1:17" ht="12.75">
      <c r="A126" s="173"/>
      <c r="B126" s="174"/>
      <c r="C126" s="175" t="s">
        <v>89</v>
      </c>
      <c r="D126" s="176"/>
      <c r="E126" s="177">
        <v>0</v>
      </c>
      <c r="F126" s="178"/>
      <c r="G126" s="179"/>
      <c r="H126" s="180"/>
      <c r="I126" s="180"/>
      <c r="J126" s="180"/>
      <c r="K126" s="180"/>
      <c r="O126" s="181"/>
      <c r="Q126" s="165"/>
    </row>
    <row r="127" spans="1:17" ht="12.75">
      <c r="A127" s="173"/>
      <c r="B127" s="174"/>
      <c r="C127" s="175" t="s">
        <v>208</v>
      </c>
      <c r="D127" s="176"/>
      <c r="E127" s="177">
        <v>33</v>
      </c>
      <c r="F127" s="178"/>
      <c r="G127" s="179"/>
      <c r="H127" s="180"/>
      <c r="I127" s="180"/>
      <c r="J127" s="180"/>
      <c r="K127" s="180"/>
      <c r="O127" s="181"/>
      <c r="Q127" s="165"/>
    </row>
    <row r="128" spans="1:59" ht="25.5">
      <c r="A128" s="166">
        <v>29</v>
      </c>
      <c r="B128" s="167" t="s">
        <v>209</v>
      </c>
      <c r="C128" s="168" t="s">
        <v>210</v>
      </c>
      <c r="D128" s="169" t="s">
        <v>211</v>
      </c>
      <c r="E128" s="170">
        <v>4</v>
      </c>
      <c r="F128" s="170">
        <v>0</v>
      </c>
      <c r="G128" s="171">
        <f>E128*F128</f>
        <v>0</v>
      </c>
      <c r="H128" s="172">
        <v>0.0002</v>
      </c>
      <c r="I128" s="172">
        <f>E128*H128</f>
        <v>0.0008</v>
      </c>
      <c r="J128" s="172">
        <v>0</v>
      </c>
      <c r="K128" s="172">
        <f>E128*J128</f>
        <v>0</v>
      </c>
      <c r="Q128" s="165"/>
      <c r="BB128" s="138">
        <v>4</v>
      </c>
      <c r="BC128" s="138">
        <f>IF(BB128=1,G128,0)</f>
        <v>0</v>
      </c>
      <c r="BD128" s="138">
        <f>IF(BB128=2,G128,0)</f>
        <v>0</v>
      </c>
      <c r="BE128" s="138">
        <f>IF(BB128=3,G128,0)</f>
        <v>0</v>
      </c>
      <c r="BF128" s="138">
        <f>IF(BB128=4,G128,0)</f>
        <v>0</v>
      </c>
      <c r="BG128" s="138">
        <f>IF(BB128=5,G128,0)</f>
        <v>0</v>
      </c>
    </row>
    <row r="129" spans="1:17" ht="12.75">
      <c r="A129" s="173"/>
      <c r="B129" s="174"/>
      <c r="C129" s="175">
        <v>4</v>
      </c>
      <c r="D129" s="176"/>
      <c r="E129" s="177">
        <v>4</v>
      </c>
      <c r="F129" s="178"/>
      <c r="G129" s="179"/>
      <c r="H129" s="180"/>
      <c r="I129" s="180"/>
      <c r="J129" s="180"/>
      <c r="K129" s="180"/>
      <c r="O129" s="181"/>
      <c r="Q129" s="165"/>
    </row>
    <row r="130" spans="1:59" ht="12.75">
      <c r="A130" s="166">
        <v>30</v>
      </c>
      <c r="B130" s="167" t="s">
        <v>212</v>
      </c>
      <c r="C130" s="168" t="s">
        <v>213</v>
      </c>
      <c r="D130" s="169" t="s">
        <v>211</v>
      </c>
      <c r="E130" s="170">
        <v>2</v>
      </c>
      <c r="F130" s="170">
        <v>0</v>
      </c>
      <c r="G130" s="171">
        <f>E130*F130</f>
        <v>0</v>
      </c>
      <c r="H130" s="172">
        <v>0</v>
      </c>
      <c r="I130" s="172">
        <f>E130*H130</f>
        <v>0</v>
      </c>
      <c r="J130" s="172">
        <v>0</v>
      </c>
      <c r="K130" s="172">
        <f>E130*J130</f>
        <v>0</v>
      </c>
      <c r="Q130" s="165"/>
      <c r="BB130" s="138">
        <v>4</v>
      </c>
      <c r="BC130" s="138">
        <f>IF(BB130=1,G130,0)</f>
        <v>0</v>
      </c>
      <c r="BD130" s="138">
        <f>IF(BB130=2,G130,0)</f>
        <v>0</v>
      </c>
      <c r="BE130" s="138">
        <f>IF(BB130=3,G130,0)</f>
        <v>0</v>
      </c>
      <c r="BF130" s="138">
        <f>IF(BB130=4,G130,0)</f>
        <v>0</v>
      </c>
      <c r="BG130" s="138">
        <f>IF(BB130=5,G130,0)</f>
        <v>0</v>
      </c>
    </row>
    <row r="131" spans="1:59" ht="25.5">
      <c r="A131" s="166">
        <v>31</v>
      </c>
      <c r="B131" s="167" t="s">
        <v>214</v>
      </c>
      <c r="C131" s="168" t="s">
        <v>215</v>
      </c>
      <c r="D131" s="169" t="s">
        <v>211</v>
      </c>
      <c r="E131" s="170">
        <v>2</v>
      </c>
      <c r="F131" s="170">
        <v>0</v>
      </c>
      <c r="G131" s="171">
        <f>E131*F131</f>
        <v>0</v>
      </c>
      <c r="H131" s="172">
        <v>0.00364</v>
      </c>
      <c r="I131" s="172">
        <f>E131*H131</f>
        <v>0.00728</v>
      </c>
      <c r="J131" s="172">
        <v>0</v>
      </c>
      <c r="K131" s="172">
        <f>E131*J131</f>
        <v>0</v>
      </c>
      <c r="Q131" s="165"/>
      <c r="BB131" s="138">
        <v>4</v>
      </c>
      <c r="BC131" s="138">
        <f>IF(BB131=1,G131,0)</f>
        <v>0</v>
      </c>
      <c r="BD131" s="138">
        <f>IF(BB131=2,G131,0)</f>
        <v>0</v>
      </c>
      <c r="BE131" s="138">
        <f>IF(BB131=3,G131,0)</f>
        <v>0</v>
      </c>
      <c r="BF131" s="138">
        <f>IF(BB131=4,G131,0)</f>
        <v>0</v>
      </c>
      <c r="BG131" s="138">
        <f>IF(BB131=5,G131,0)</f>
        <v>0</v>
      </c>
    </row>
    <row r="132" spans="1:59" ht="12.75">
      <c r="A132" s="182"/>
      <c r="B132" s="183" t="s">
        <v>69</v>
      </c>
      <c r="C132" s="184" t="str">
        <f>CONCATENATE(B124," ",C124)</f>
        <v>M21 Elektromontáže</v>
      </c>
      <c r="D132" s="182"/>
      <c r="E132" s="185"/>
      <c r="F132" s="185"/>
      <c r="G132" s="186">
        <f>SUM(G124:G131)</f>
        <v>0</v>
      </c>
      <c r="H132" s="187"/>
      <c r="I132" s="188">
        <f>SUM(I124:I131)</f>
        <v>0.042730000000000004</v>
      </c>
      <c r="J132" s="187"/>
      <c r="K132" s="188">
        <f>SUM(K124:K131)</f>
        <v>0</v>
      </c>
      <c r="Q132" s="165"/>
      <c r="BC132" s="189">
        <f>SUM(BC124:BC131)</f>
        <v>0</v>
      </c>
      <c r="BD132" s="189">
        <f>SUM(BD124:BD131)</f>
        <v>0</v>
      </c>
      <c r="BE132" s="189">
        <f>SUM(BE124:BE131)</f>
        <v>0</v>
      </c>
      <c r="BF132" s="189">
        <f>SUM(BF124:BF131)</f>
        <v>0</v>
      </c>
      <c r="BG132" s="189">
        <f>SUM(BG124:BG131)</f>
        <v>0</v>
      </c>
    </row>
    <row r="133" ht="12.75">
      <c r="E133" s="138"/>
    </row>
    <row r="134" ht="12.75">
      <c r="E134" s="138"/>
    </row>
    <row r="135" ht="12.75">
      <c r="E135" s="138"/>
    </row>
    <row r="136" ht="12.75">
      <c r="E136" s="138"/>
    </row>
    <row r="137" ht="12.75">
      <c r="E137" s="138"/>
    </row>
    <row r="138" ht="12.75">
      <c r="E138" s="138"/>
    </row>
    <row r="139" ht="12.75">
      <c r="E139" s="138"/>
    </row>
    <row r="140" ht="12.75">
      <c r="E140" s="138"/>
    </row>
    <row r="141" ht="12.75">
      <c r="E141" s="138"/>
    </row>
    <row r="142" ht="12.75">
      <c r="E142" s="138"/>
    </row>
    <row r="143" ht="12.75">
      <c r="E143" s="138"/>
    </row>
    <row r="144" ht="12.75">
      <c r="E144" s="138"/>
    </row>
    <row r="145" ht="12.75">
      <c r="E145" s="138"/>
    </row>
    <row r="146" ht="12.75">
      <c r="E146" s="138"/>
    </row>
    <row r="147" ht="12.75">
      <c r="E147" s="138"/>
    </row>
    <row r="148" ht="12.75">
      <c r="E148" s="138"/>
    </row>
    <row r="149" ht="12.75">
      <c r="E149" s="138"/>
    </row>
    <row r="150" ht="12.75">
      <c r="E150" s="138"/>
    </row>
    <row r="151" ht="12.75">
      <c r="E151" s="138"/>
    </row>
    <row r="152" ht="12.75">
      <c r="E152" s="138"/>
    </row>
    <row r="153" ht="12.75">
      <c r="E153" s="138"/>
    </row>
    <row r="154" ht="12.75">
      <c r="E154" s="138"/>
    </row>
    <row r="155" ht="12.75">
      <c r="E155" s="138"/>
    </row>
    <row r="156" spans="1:7" ht="12.75">
      <c r="A156" s="190"/>
      <c r="B156" s="190"/>
      <c r="C156" s="190"/>
      <c r="D156" s="190"/>
      <c r="E156" s="190"/>
      <c r="F156" s="190"/>
      <c r="G156" s="190"/>
    </row>
    <row r="157" spans="1:7" ht="12.75">
      <c r="A157" s="190"/>
      <c r="B157" s="190"/>
      <c r="C157" s="190"/>
      <c r="D157" s="190"/>
      <c r="E157" s="190"/>
      <c r="F157" s="190"/>
      <c r="G157" s="190"/>
    </row>
    <row r="158" spans="1:7" ht="12.75">
      <c r="A158" s="190"/>
      <c r="B158" s="190"/>
      <c r="C158" s="190"/>
      <c r="D158" s="190"/>
      <c r="E158" s="190"/>
      <c r="F158" s="190"/>
      <c r="G158" s="190"/>
    </row>
    <row r="159" spans="1:7" ht="12.75">
      <c r="A159" s="190"/>
      <c r="B159" s="190"/>
      <c r="C159" s="190"/>
      <c r="D159" s="190"/>
      <c r="E159" s="190"/>
      <c r="F159" s="190"/>
      <c r="G159" s="190"/>
    </row>
    <row r="160" ht="12.75">
      <c r="E160" s="138"/>
    </row>
    <row r="161" ht="12.75">
      <c r="E161" s="138"/>
    </row>
    <row r="162" ht="12.75">
      <c r="E162" s="138"/>
    </row>
    <row r="163" ht="12.75">
      <c r="E163" s="138"/>
    </row>
    <row r="164" ht="12.75">
      <c r="E164" s="138"/>
    </row>
    <row r="165" ht="12.75">
      <c r="E165" s="138"/>
    </row>
    <row r="166" ht="12.75">
      <c r="E166" s="138"/>
    </row>
    <row r="167" ht="12.75">
      <c r="E167" s="138"/>
    </row>
    <row r="168" ht="12.75">
      <c r="E168" s="138"/>
    </row>
    <row r="169" ht="12.75">
      <c r="E169" s="138"/>
    </row>
    <row r="170" ht="12.75">
      <c r="E170" s="138"/>
    </row>
    <row r="171" ht="12.75">
      <c r="E171" s="138"/>
    </row>
    <row r="172" ht="12.75">
      <c r="E172" s="138"/>
    </row>
    <row r="173" ht="12.75">
      <c r="E173" s="138"/>
    </row>
    <row r="174" ht="12.75">
      <c r="E174" s="138"/>
    </row>
    <row r="175" ht="12.75">
      <c r="E175" s="138"/>
    </row>
    <row r="176" ht="12.75">
      <c r="E176" s="138"/>
    </row>
    <row r="177" ht="12.75">
      <c r="E177" s="138"/>
    </row>
    <row r="178" ht="12.75">
      <c r="E178" s="138"/>
    </row>
    <row r="179" ht="12.75">
      <c r="E179" s="138"/>
    </row>
    <row r="180" ht="12.75">
      <c r="E180" s="138"/>
    </row>
    <row r="181" ht="12.75">
      <c r="E181" s="138"/>
    </row>
    <row r="182" ht="12.75">
      <c r="E182" s="138"/>
    </row>
    <row r="183" ht="12.75">
      <c r="E183" s="138"/>
    </row>
    <row r="184" ht="12.75">
      <c r="E184" s="138"/>
    </row>
    <row r="185" spans="1:2" ht="12.75">
      <c r="A185" s="191"/>
      <c r="B185" s="191"/>
    </row>
    <row r="186" spans="1:7" ht="12.75">
      <c r="A186" s="190"/>
      <c r="B186" s="190"/>
      <c r="C186" s="193"/>
      <c r="D186" s="193"/>
      <c r="E186" s="194"/>
      <c r="F186" s="193"/>
      <c r="G186" s="195"/>
    </row>
    <row r="187" spans="1:7" ht="12.75">
      <c r="A187" s="196"/>
      <c r="B187" s="196"/>
      <c r="C187" s="190"/>
      <c r="D187" s="190"/>
      <c r="E187" s="197"/>
      <c r="F187" s="190"/>
      <c r="G187" s="190"/>
    </row>
    <row r="188" spans="1:7" ht="12.75">
      <c r="A188" s="190"/>
      <c r="B188" s="190"/>
      <c r="C188" s="190"/>
      <c r="D188" s="190"/>
      <c r="E188" s="197"/>
      <c r="F188" s="190"/>
      <c r="G188" s="190"/>
    </row>
    <row r="189" spans="1:7" ht="12.75">
      <c r="A189" s="190"/>
      <c r="B189" s="190"/>
      <c r="C189" s="190"/>
      <c r="D189" s="190"/>
      <c r="E189" s="197"/>
      <c r="F189" s="190"/>
      <c r="G189" s="190"/>
    </row>
    <row r="190" spans="1:7" ht="12.75">
      <c r="A190" s="190"/>
      <c r="B190" s="190"/>
      <c r="C190" s="190"/>
      <c r="D190" s="190"/>
      <c r="E190" s="197"/>
      <c r="F190" s="190"/>
      <c r="G190" s="190"/>
    </row>
    <row r="191" spans="1:7" ht="12.75">
      <c r="A191" s="190"/>
      <c r="B191" s="190"/>
      <c r="C191" s="190"/>
      <c r="D191" s="190"/>
      <c r="E191" s="197"/>
      <c r="F191" s="190"/>
      <c r="G191" s="190"/>
    </row>
    <row r="192" spans="1:7" ht="12.75">
      <c r="A192" s="190"/>
      <c r="B192" s="190"/>
      <c r="C192" s="190"/>
      <c r="D192" s="190"/>
      <c r="E192" s="197"/>
      <c r="F192" s="190"/>
      <c r="G192" s="190"/>
    </row>
    <row r="193" spans="1:7" ht="12.75">
      <c r="A193" s="190"/>
      <c r="B193" s="190"/>
      <c r="C193" s="190"/>
      <c r="D193" s="190"/>
      <c r="E193" s="197"/>
      <c r="F193" s="190"/>
      <c r="G193" s="190"/>
    </row>
    <row r="194" spans="1:7" ht="12.75">
      <c r="A194" s="190"/>
      <c r="B194" s="190"/>
      <c r="C194" s="190"/>
      <c r="D194" s="190"/>
      <c r="E194" s="197"/>
      <c r="F194" s="190"/>
      <c r="G194" s="190"/>
    </row>
    <row r="195" spans="1:7" ht="12.75">
      <c r="A195" s="190"/>
      <c r="B195" s="190"/>
      <c r="C195" s="190"/>
      <c r="D195" s="190"/>
      <c r="E195" s="197"/>
      <c r="F195" s="190"/>
      <c r="G195" s="190"/>
    </row>
    <row r="196" spans="1:7" ht="12.75">
      <c r="A196" s="190"/>
      <c r="B196" s="190"/>
      <c r="C196" s="190"/>
      <c r="D196" s="190"/>
      <c r="E196" s="197"/>
      <c r="F196" s="190"/>
      <c r="G196" s="190"/>
    </row>
    <row r="197" spans="1:7" ht="12.75">
      <c r="A197" s="190"/>
      <c r="B197" s="190"/>
      <c r="C197" s="190"/>
      <c r="D197" s="190"/>
      <c r="E197" s="197"/>
      <c r="F197" s="190"/>
      <c r="G197" s="190"/>
    </row>
    <row r="198" spans="1:7" ht="12.75">
      <c r="A198" s="190"/>
      <c r="B198" s="190"/>
      <c r="C198" s="190"/>
      <c r="D198" s="190"/>
      <c r="E198" s="197"/>
      <c r="F198" s="190"/>
      <c r="G198" s="190"/>
    </row>
    <row r="199" spans="1:7" ht="12.75">
      <c r="A199" s="190"/>
      <c r="B199" s="190"/>
      <c r="C199" s="190"/>
      <c r="D199" s="190"/>
      <c r="E199" s="197"/>
      <c r="F199" s="190"/>
      <c r="G199" s="190"/>
    </row>
  </sheetData>
  <sheetProtection/>
  <mergeCells count="85">
    <mergeCell ref="C126:D126"/>
    <mergeCell ref="C127:D127"/>
    <mergeCell ref="C129:D129"/>
    <mergeCell ref="C115:D115"/>
    <mergeCell ref="C116:D116"/>
    <mergeCell ref="C117:D117"/>
    <mergeCell ref="C119:D119"/>
    <mergeCell ref="C122:D122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C104:D104"/>
    <mergeCell ref="C105:D105"/>
    <mergeCell ref="C106:D106"/>
    <mergeCell ref="C108:D108"/>
    <mergeCell ref="C93:D93"/>
    <mergeCell ref="C94:D94"/>
    <mergeCell ref="C95:D95"/>
    <mergeCell ref="C96:D96"/>
    <mergeCell ref="C98:D98"/>
    <mergeCell ref="C99:D99"/>
    <mergeCell ref="C100:D100"/>
    <mergeCell ref="C101:D101"/>
    <mergeCell ref="C80:D80"/>
    <mergeCell ref="C81:D81"/>
    <mergeCell ref="C82:D82"/>
    <mergeCell ref="C83:D83"/>
    <mergeCell ref="C84:D84"/>
    <mergeCell ref="C86:D86"/>
    <mergeCell ref="C65:D65"/>
    <mergeCell ref="C67:D67"/>
    <mergeCell ref="C68:D68"/>
    <mergeCell ref="C72:D72"/>
    <mergeCell ref="C73:D73"/>
    <mergeCell ref="C75:D75"/>
    <mergeCell ref="C76:D76"/>
    <mergeCell ref="C58:D58"/>
    <mergeCell ref="C59:D59"/>
    <mergeCell ref="C60:D60"/>
    <mergeCell ref="C62:D62"/>
    <mergeCell ref="C63:D63"/>
    <mergeCell ref="C64:D64"/>
    <mergeCell ref="C46:D46"/>
    <mergeCell ref="C48:D48"/>
    <mergeCell ref="C50:D50"/>
    <mergeCell ref="C52:D52"/>
    <mergeCell ref="C54:D54"/>
    <mergeCell ref="C55:D55"/>
    <mergeCell ref="C56:D56"/>
    <mergeCell ref="C57:D57"/>
    <mergeCell ref="C36:D36"/>
    <mergeCell ref="C37:D37"/>
    <mergeCell ref="C41:D41"/>
    <mergeCell ref="C42:D42"/>
    <mergeCell ref="C28:D28"/>
    <mergeCell ref="C30:D30"/>
    <mergeCell ref="C31:D31"/>
    <mergeCell ref="C32:D32"/>
    <mergeCell ref="C34:D34"/>
    <mergeCell ref="C35:D35"/>
    <mergeCell ref="C22:D22"/>
    <mergeCell ref="C23:D23"/>
    <mergeCell ref="C24:D24"/>
    <mergeCell ref="C25:D25"/>
    <mergeCell ref="C26:D26"/>
    <mergeCell ref="C27:D27"/>
    <mergeCell ref="C14:D14"/>
    <mergeCell ref="C16:D16"/>
    <mergeCell ref="C17:D17"/>
    <mergeCell ref="C19:D19"/>
    <mergeCell ref="C20:D20"/>
    <mergeCell ref="C21:D21"/>
    <mergeCell ref="A1:I1"/>
    <mergeCell ref="A3:B3"/>
    <mergeCell ref="A4:B4"/>
    <mergeCell ref="G4:I4"/>
    <mergeCell ref="C9:D9"/>
    <mergeCell ref="C10:D10"/>
    <mergeCell ref="C12:D12"/>
    <mergeCell ref="C13:D13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2016-03-02T11:46:21Z</dcterms:created>
  <dcterms:modified xsi:type="dcterms:W3CDTF">2016-03-02T11:47:05Z</dcterms:modified>
  <cp:category/>
  <cp:version/>
  <cp:contentType/>
  <cp:contentStatus/>
</cp:coreProperties>
</file>