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Zakázky\AZ PROJECT spol. s r.o\Slovenská 984\Oprava 20.11.2025\"/>
    </mc:Choice>
  </mc:AlternateContent>
  <xr:revisionPtr revIDLastSave="0" documentId="13_ncr:1_{0A588DA5-0A24-4158-9D80-8BD12BB6A81D}" xr6:coauthVersionLast="47" xr6:coauthVersionMax="47" xr10:uidLastSave="{00000000-0000-0000-0000-000000000000}"/>
  <bookViews>
    <workbookView xWindow="-108" yWindow="-108" windowWidth="24792" windowHeight="15576" firstSheet="11" xr2:uid="{00000000-000D-0000-FFFF-FFFF00000000}"/>
  </bookViews>
  <sheets>
    <sheet name="Rekapitulace stavby" sheetId="1" r:id="rId1"/>
    <sheet name="Objekt 1.0 - Stavba" sheetId="2" r:id="rId2"/>
    <sheet name="Objekt 1.1 - ZT" sheetId="3" r:id="rId3"/>
    <sheet name="Objekt 1.2 - ÚT" sheetId="4" r:id="rId4"/>
    <sheet name="Objekt 1.3 - VZT" sheetId="5" r:id="rId5"/>
    <sheet name="Objekt 1.4 - ELEKTROINSTA..." sheetId="6" r:id="rId6"/>
    <sheet name="Objekt 1.5 - ELEKTROINSTA..." sheetId="7" r:id="rId7"/>
    <sheet name="Objekt 1.6 - BLESKOSVOD" sheetId="8" r:id="rId8"/>
    <sheet name="Objekt 1.7 - POŽÁRNÍ ODVĚ..." sheetId="9" r:id="rId9"/>
    <sheet name="Objekt 1.8 - VRN" sheetId="10" r:id="rId10"/>
    <sheet name="Objekt 2 - ZPEVNĚNÉ PLOCH..." sheetId="11" r:id="rId11"/>
    <sheet name="Objekt 3 - PŘELOŽKA - ČEZ" sheetId="12" r:id="rId12"/>
    <sheet name="Objekt 4 - PŘELOŽKA TEPLO..." sheetId="13" r:id="rId13"/>
    <sheet name="Objekt 5 - PŘELOŽKA KABEL..." sheetId="14" r:id="rId14"/>
    <sheet name="Pokyny pro vyplnění" sheetId="16" r:id="rId15"/>
  </sheets>
  <definedNames>
    <definedName name="_xlnm._FilterDatabase" localSheetId="1" hidden="1">'Objekt 1.0 - Stavba'!$C$110:$K$1716</definedName>
    <definedName name="_xlnm._FilterDatabase" localSheetId="2" hidden="1">'Objekt 1.1 - ZT'!$C$91:$K$142</definedName>
    <definedName name="_xlnm._FilterDatabase" localSheetId="3" hidden="1">'Objekt 1.2 - ÚT'!$C$89:$K$113</definedName>
    <definedName name="_xlnm._FilterDatabase" localSheetId="4" hidden="1">'Objekt 1.3 - VZT'!$C$92:$K$140</definedName>
    <definedName name="_xlnm._FilterDatabase" localSheetId="5" hidden="1">'Objekt 1.4 - ELEKTROINSTA...'!$C$93:$K$251</definedName>
    <definedName name="_xlnm._FilterDatabase" localSheetId="6" hidden="1">'Objekt 1.5 - ELEKTROINSTA...'!$C$86:$K$110</definedName>
    <definedName name="_xlnm._FilterDatabase" localSheetId="7" hidden="1">'Objekt 1.6 - BLESKOSVOD'!$C$87:$K$117</definedName>
    <definedName name="_xlnm._FilterDatabase" localSheetId="8" hidden="1">'Objekt 1.7 - POŽÁRNÍ ODVĚ...'!$C$94:$K$120</definedName>
    <definedName name="_xlnm._FilterDatabase" localSheetId="9" hidden="1">'Objekt 1.8 - VRN'!$C$92:$K$123</definedName>
    <definedName name="_xlnm._FilterDatabase" localSheetId="10" hidden="1">'Objekt 2 - ZPEVNĚNÉ PLOCH...'!$C$84:$K$119</definedName>
    <definedName name="_xlnm._FilterDatabase" localSheetId="11" hidden="1">'Objekt 3 - PŘELOŽKA - ČEZ'!$C$80:$K$87</definedName>
    <definedName name="_xlnm._FilterDatabase" localSheetId="12" hidden="1">'Objekt 4 - PŘELOŽKA TEPLO...'!$C$84:$K$118</definedName>
    <definedName name="_xlnm._FilterDatabase" localSheetId="13" hidden="1">'Objekt 5 - PŘELOŽKA KABEL...'!$C$91:$K$141</definedName>
    <definedName name="_xlnm.Print_Titles" localSheetId="1">'Objekt 1.0 - Stavba'!$110:$110</definedName>
    <definedName name="_xlnm.Print_Titles" localSheetId="2">'Objekt 1.1 - ZT'!$91:$91</definedName>
    <definedName name="_xlnm.Print_Titles" localSheetId="3">'Objekt 1.2 - ÚT'!$89:$89</definedName>
    <definedName name="_xlnm.Print_Titles" localSheetId="4">'Objekt 1.3 - VZT'!$92:$92</definedName>
    <definedName name="_xlnm.Print_Titles" localSheetId="5">'Objekt 1.4 - ELEKTROINSTA...'!$93:$93</definedName>
    <definedName name="_xlnm.Print_Titles" localSheetId="6">'Objekt 1.5 - ELEKTROINSTA...'!$86:$86</definedName>
    <definedName name="_xlnm.Print_Titles" localSheetId="7">'Objekt 1.6 - BLESKOSVOD'!$87:$87</definedName>
    <definedName name="_xlnm.Print_Titles" localSheetId="8">'Objekt 1.7 - POŽÁRNÍ ODVĚ...'!$94:$94</definedName>
    <definedName name="_xlnm.Print_Titles" localSheetId="9">'Objekt 1.8 - VRN'!$92:$92</definedName>
    <definedName name="_xlnm.Print_Titles" localSheetId="10">'Objekt 2 - ZPEVNĚNÉ PLOCH...'!$84:$84</definedName>
    <definedName name="_xlnm.Print_Titles" localSheetId="11">'Objekt 3 - PŘELOŽKA - ČEZ'!$80:$80</definedName>
    <definedName name="_xlnm.Print_Titles" localSheetId="12">'Objekt 4 - PŘELOŽKA TEPLO...'!$84:$84</definedName>
    <definedName name="_xlnm.Print_Titles" localSheetId="13">'Objekt 5 - PŘELOŽKA KABEL...'!$91:$91</definedName>
    <definedName name="_xlnm.Print_Titles" localSheetId="0">'Rekapitulace stavby'!$52:$52</definedName>
    <definedName name="_xlnm.Print_Area" localSheetId="1">'Objekt 1.0 - Stavba'!$C$4:$J$41,'Objekt 1.0 - Stavba'!$C$47:$J$90,'Objekt 1.0 - Stavba'!$C$96:$K$1716</definedName>
    <definedName name="_xlnm.Print_Area" localSheetId="2">'Objekt 1.1 - ZT'!$C$4:$J$41,'Objekt 1.1 - ZT'!$C$47:$J$71,'Objekt 1.1 - ZT'!$C$77:$K$142</definedName>
    <definedName name="_xlnm.Print_Area" localSheetId="3">'Objekt 1.2 - ÚT'!$C$4:$J$41,'Objekt 1.2 - ÚT'!$C$47:$J$69,'Objekt 1.2 - ÚT'!$C$75:$K$113</definedName>
    <definedName name="_xlnm.Print_Area" localSheetId="4">'Objekt 1.3 - VZT'!$C$4:$J$41,'Objekt 1.3 - VZT'!$C$47:$J$72,'Objekt 1.3 - VZT'!$C$78:$K$140</definedName>
    <definedName name="_xlnm.Print_Area" localSheetId="5">'Objekt 1.4 - ELEKTROINSTA...'!$C$4:$J$41,'Objekt 1.4 - ELEKTROINSTA...'!$C$47:$J$73,'Objekt 1.4 - ELEKTROINSTA...'!$C$79:$K$251</definedName>
    <definedName name="_xlnm.Print_Area" localSheetId="6">'Objekt 1.5 - ELEKTROINSTA...'!$C$4:$J$41,'Objekt 1.5 - ELEKTROINSTA...'!$C$47:$J$66,'Objekt 1.5 - ELEKTROINSTA...'!$C$72:$K$110</definedName>
    <definedName name="_xlnm.Print_Area" localSheetId="7">'Objekt 1.6 - BLESKOSVOD'!$C$4:$J$41,'Objekt 1.6 - BLESKOSVOD'!$C$47:$J$67,'Objekt 1.6 - BLESKOSVOD'!$C$73:$K$117</definedName>
    <definedName name="_xlnm.Print_Area" localSheetId="8">'Objekt 1.7 - POŽÁRNÍ ODVĚ...'!$C$4:$J$41,'Objekt 1.7 - POŽÁRNÍ ODVĚ...'!$C$47:$J$74,'Objekt 1.7 - POŽÁRNÍ ODVĚ...'!$C$80:$K$120</definedName>
    <definedName name="_xlnm.Print_Area" localSheetId="9">'Objekt 1.8 - VRN'!$C$4:$J$41,'Objekt 1.8 - VRN'!$C$47:$J$72,'Objekt 1.8 - VRN'!$C$78:$K$123</definedName>
    <definedName name="_xlnm.Print_Area" localSheetId="10">'Objekt 2 - ZPEVNĚNÉ PLOCH...'!$C$4:$J$39,'Objekt 2 - ZPEVNĚNÉ PLOCH...'!$C$45:$J$66,'Objekt 2 - ZPEVNĚNÉ PLOCH...'!$C$72:$K$119</definedName>
    <definedName name="_xlnm.Print_Area" localSheetId="11">'Objekt 3 - PŘELOŽKA - ČEZ'!$C$4:$J$39,'Objekt 3 - PŘELOŽKA - ČEZ'!$C$45:$J$62,'Objekt 3 - PŘELOŽKA - ČEZ'!$C$68:$K$87</definedName>
    <definedName name="_xlnm.Print_Area" localSheetId="12">'Objekt 4 - PŘELOŽKA TEPLO...'!$C$4:$J$39,'Objekt 4 - PŘELOŽKA TEPLO...'!$C$45:$J$66,'Objekt 4 - PŘELOŽKA TEPLO...'!$C$72:$K$118</definedName>
    <definedName name="_xlnm.Print_Area" localSheetId="13">'Objekt 5 - PŘELOŽKA KABEL...'!$C$4:$J$39,'Objekt 5 - PŘELOŽKA KABEL...'!$C$45:$J$73,'Objekt 5 - PŘELOŽKA KABEL...'!$C$79:$K$141</definedName>
    <definedName name="_xlnm.Print_Area" localSheetId="1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12" l="1"/>
  <c r="J37" i="14"/>
  <c r="J36" i="14"/>
  <c r="AY69" i="1" s="1"/>
  <c r="J35" i="14"/>
  <c r="AX69" i="1" s="1"/>
  <c r="BI141" i="14"/>
  <c r="BH141" i="14"/>
  <c r="BG141" i="14"/>
  <c r="BF141" i="14"/>
  <c r="T141" i="14"/>
  <c r="T140" i="14" s="1"/>
  <c r="R141" i="14"/>
  <c r="R140" i="14" s="1"/>
  <c r="P141" i="14"/>
  <c r="P140" i="14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29" i="14"/>
  <c r="BH129" i="14"/>
  <c r="BG129" i="14"/>
  <c r="BF129" i="14"/>
  <c r="T129" i="14"/>
  <c r="T128" i="14"/>
  <c r="R129" i="14"/>
  <c r="R128" i="14"/>
  <c r="P129" i="14"/>
  <c r="P128" i="14" s="1"/>
  <c r="BI127" i="14"/>
  <c r="BH127" i="14"/>
  <c r="BG127" i="14"/>
  <c r="BF127" i="14"/>
  <c r="T127" i="14"/>
  <c r="T126" i="14" s="1"/>
  <c r="R127" i="14"/>
  <c r="R126" i="14" s="1"/>
  <c r="P127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BI120" i="14"/>
  <c r="BH120" i="14"/>
  <c r="BG120" i="14"/>
  <c r="BF120" i="14"/>
  <c r="T120" i="14"/>
  <c r="R120" i="14"/>
  <c r="P120" i="14"/>
  <c r="BI119" i="14"/>
  <c r="BH119" i="14"/>
  <c r="BG119" i="14"/>
  <c r="BF119" i="14"/>
  <c r="T119" i="14"/>
  <c r="R119" i="14"/>
  <c r="P119" i="14"/>
  <c r="BI117" i="14"/>
  <c r="BH117" i="14"/>
  <c r="BG117" i="14"/>
  <c r="BF117" i="14"/>
  <c r="T117" i="14"/>
  <c r="R117" i="14"/>
  <c r="P117" i="14"/>
  <c r="BI116" i="14"/>
  <c r="BH116" i="14"/>
  <c r="BG116" i="14"/>
  <c r="BF116" i="14"/>
  <c r="T116" i="14"/>
  <c r="R116" i="14"/>
  <c r="P116" i="14"/>
  <c r="BI115" i="14"/>
  <c r="BH115" i="14"/>
  <c r="BG115" i="14"/>
  <c r="BF115" i="14"/>
  <c r="T115" i="14"/>
  <c r="R115" i="14"/>
  <c r="P115" i="14"/>
  <c r="BI114" i="14"/>
  <c r="BH114" i="14"/>
  <c r="BG114" i="14"/>
  <c r="BF114" i="14"/>
  <c r="T114" i="14"/>
  <c r="R114" i="14"/>
  <c r="P114" i="14"/>
  <c r="BI112" i="14"/>
  <c r="BH112" i="14"/>
  <c r="BG112" i="14"/>
  <c r="BF112" i="14"/>
  <c r="T112" i="14"/>
  <c r="T111" i="14"/>
  <c r="R112" i="14"/>
  <c r="R111" i="14" s="1"/>
  <c r="P112" i="14"/>
  <c r="P111" i="14"/>
  <c r="BI107" i="14"/>
  <c r="BH107" i="14"/>
  <c r="BG107" i="14"/>
  <c r="BF107" i="14"/>
  <c r="T107" i="14"/>
  <c r="T106" i="14"/>
  <c r="R107" i="14"/>
  <c r="R106" i="14"/>
  <c r="P107" i="14"/>
  <c r="P106" i="14"/>
  <c r="BI103" i="14"/>
  <c r="BH103" i="14"/>
  <c r="BG103" i="14"/>
  <c r="BF103" i="14"/>
  <c r="T103" i="14"/>
  <c r="R103" i="14"/>
  <c r="P103" i="14"/>
  <c r="BI101" i="14"/>
  <c r="BH101" i="14"/>
  <c r="BG101" i="14"/>
  <c r="BF101" i="14"/>
  <c r="T101" i="14"/>
  <c r="R101" i="14"/>
  <c r="P101" i="14"/>
  <c r="BI98" i="14"/>
  <c r="BH98" i="14"/>
  <c r="BG98" i="14"/>
  <c r="BF98" i="14"/>
  <c r="T98" i="14"/>
  <c r="R98" i="14"/>
  <c r="P98" i="14"/>
  <c r="BI95" i="14"/>
  <c r="BH95" i="14"/>
  <c r="BG95" i="14"/>
  <c r="BF95" i="14"/>
  <c r="T95" i="14"/>
  <c r="R95" i="14"/>
  <c r="P95" i="14"/>
  <c r="J89" i="14"/>
  <c r="J88" i="14"/>
  <c r="F88" i="14"/>
  <c r="F86" i="14"/>
  <c r="E84" i="14"/>
  <c r="J55" i="14"/>
  <c r="J54" i="14"/>
  <c r="F54" i="14"/>
  <c r="F52" i="14"/>
  <c r="E50" i="14"/>
  <c r="J18" i="14"/>
  <c r="E18" i="14"/>
  <c r="F89" i="14" s="1"/>
  <c r="J17" i="14"/>
  <c r="J12" i="14"/>
  <c r="J52" i="14" s="1"/>
  <c r="E7" i="14"/>
  <c r="E82" i="14"/>
  <c r="J37" i="13"/>
  <c r="J36" i="13"/>
  <c r="AY68" i="1" s="1"/>
  <c r="J35" i="13"/>
  <c r="AX68" i="1"/>
  <c r="BI117" i="13"/>
  <c r="BH117" i="13"/>
  <c r="BG117" i="13"/>
  <c r="BF117" i="13"/>
  <c r="T117" i="13"/>
  <c r="R117" i="13"/>
  <c r="P117" i="13"/>
  <c r="BI115" i="13"/>
  <c r="BH115" i="13"/>
  <c r="BG115" i="13"/>
  <c r="BF115" i="13"/>
  <c r="T115" i="13"/>
  <c r="R115" i="13"/>
  <c r="P115" i="13"/>
  <c r="BI113" i="13"/>
  <c r="BH113" i="13"/>
  <c r="BG113" i="13"/>
  <c r="BF113" i="13"/>
  <c r="T113" i="13"/>
  <c r="R113" i="13"/>
  <c r="P113" i="13"/>
  <c r="BI112" i="13"/>
  <c r="BH112" i="13"/>
  <c r="BG112" i="13"/>
  <c r="BF112" i="13"/>
  <c r="T112" i="13"/>
  <c r="R112" i="13"/>
  <c r="P112" i="13"/>
  <c r="BI111" i="13"/>
  <c r="BH111" i="13"/>
  <c r="BG111" i="13"/>
  <c r="BF111" i="13"/>
  <c r="T111" i="13"/>
  <c r="R111" i="13"/>
  <c r="P111" i="13"/>
  <c r="BI110" i="13"/>
  <c r="BH110" i="13"/>
  <c r="BG110" i="13"/>
  <c r="BF110" i="13"/>
  <c r="T110" i="13"/>
  <c r="R110" i="13"/>
  <c r="P110" i="13"/>
  <c r="BI109" i="13"/>
  <c r="BH109" i="13"/>
  <c r="BG109" i="13"/>
  <c r="BF109" i="13"/>
  <c r="T109" i="13"/>
  <c r="R109" i="13"/>
  <c r="P109" i="13"/>
  <c r="BI108" i="13"/>
  <c r="BH108" i="13"/>
  <c r="BG108" i="13"/>
  <c r="BF108" i="13"/>
  <c r="T108" i="13"/>
  <c r="R108" i="13"/>
  <c r="P108" i="13"/>
  <c r="BI107" i="13"/>
  <c r="BH107" i="13"/>
  <c r="BG107" i="13"/>
  <c r="BF107" i="13"/>
  <c r="T107" i="13"/>
  <c r="R107" i="13"/>
  <c r="P107" i="13"/>
  <c r="BI106" i="13"/>
  <c r="BH106" i="13"/>
  <c r="BG106" i="13"/>
  <c r="BF106" i="13"/>
  <c r="T106" i="13"/>
  <c r="R106" i="13"/>
  <c r="P106" i="13"/>
  <c r="BI105" i="13"/>
  <c r="BH105" i="13"/>
  <c r="BG105" i="13"/>
  <c r="BF105" i="13"/>
  <c r="T105" i="13"/>
  <c r="R105" i="13"/>
  <c r="P105" i="13"/>
  <c r="BI104" i="13"/>
  <c r="BH104" i="13"/>
  <c r="BG104" i="13"/>
  <c r="BF104" i="13"/>
  <c r="T104" i="13"/>
  <c r="R104" i="13"/>
  <c r="P104" i="13"/>
  <c r="BI100" i="13"/>
  <c r="BH100" i="13"/>
  <c r="BG100" i="13"/>
  <c r="BF100" i="13"/>
  <c r="T100" i="13"/>
  <c r="T99" i="13"/>
  <c r="R100" i="13"/>
  <c r="R99" i="13"/>
  <c r="P100" i="13"/>
  <c r="P99" i="13" s="1"/>
  <c r="BI96" i="13"/>
  <c r="BH96" i="13"/>
  <c r="BG96" i="13"/>
  <c r="BF96" i="13"/>
  <c r="T96" i="13"/>
  <c r="R96" i="13"/>
  <c r="P96" i="13"/>
  <c r="BI94" i="13"/>
  <c r="BH94" i="13"/>
  <c r="BG94" i="13"/>
  <c r="BF94" i="13"/>
  <c r="T94" i="13"/>
  <c r="R94" i="13"/>
  <c r="P94" i="13"/>
  <c r="BI91" i="13"/>
  <c r="BH91" i="13"/>
  <c r="BG91" i="13"/>
  <c r="BF91" i="13"/>
  <c r="T91" i="13"/>
  <c r="R91" i="13"/>
  <c r="P91" i="13"/>
  <c r="BI88" i="13"/>
  <c r="BH88" i="13"/>
  <c r="BG88" i="13"/>
  <c r="BF88" i="13"/>
  <c r="T88" i="13"/>
  <c r="R88" i="13"/>
  <c r="P88" i="13"/>
  <c r="J82" i="13"/>
  <c r="J81" i="13"/>
  <c r="F81" i="13"/>
  <c r="F79" i="13"/>
  <c r="E77" i="13"/>
  <c r="J55" i="13"/>
  <c r="J54" i="13"/>
  <c r="F54" i="13"/>
  <c r="F52" i="13"/>
  <c r="E50" i="13"/>
  <c r="J18" i="13"/>
  <c r="E18" i="13"/>
  <c r="F82" i="13" s="1"/>
  <c r="J17" i="13"/>
  <c r="J12" i="13"/>
  <c r="J52" i="13" s="1"/>
  <c r="E7" i="13"/>
  <c r="E48" i="13"/>
  <c r="J37" i="12"/>
  <c r="J36" i="12"/>
  <c r="AY67" i="1"/>
  <c r="J35" i="12"/>
  <c r="AX67" i="1"/>
  <c r="BI87" i="12"/>
  <c r="BH87" i="12"/>
  <c r="BG87" i="12"/>
  <c r="BF87" i="12"/>
  <c r="T87" i="12"/>
  <c r="R87" i="12"/>
  <c r="P87" i="12"/>
  <c r="BI86" i="12"/>
  <c r="BH86" i="12"/>
  <c r="BG86" i="12"/>
  <c r="BF86" i="12"/>
  <c r="T86" i="12"/>
  <c r="R86" i="12"/>
  <c r="P86" i="12"/>
  <c r="BI85" i="12"/>
  <c r="F37" i="12" s="1"/>
  <c r="BH85" i="12"/>
  <c r="BG85" i="12"/>
  <c r="BF85" i="12"/>
  <c r="T85" i="12"/>
  <c r="R85" i="12"/>
  <c r="P85" i="12"/>
  <c r="BI84" i="12"/>
  <c r="BH84" i="12"/>
  <c r="BG84" i="12"/>
  <c r="BF84" i="12"/>
  <c r="T84" i="12"/>
  <c r="R84" i="12"/>
  <c r="P84" i="12"/>
  <c r="J78" i="12"/>
  <c r="J77" i="12"/>
  <c r="F77" i="12"/>
  <c r="F75" i="12"/>
  <c r="E73" i="12"/>
  <c r="J55" i="12"/>
  <c r="J54" i="12"/>
  <c r="F54" i="12"/>
  <c r="F52" i="12"/>
  <c r="J18" i="12"/>
  <c r="E18" i="12"/>
  <c r="F78" i="12" s="1"/>
  <c r="J17" i="12"/>
  <c r="J12" i="12"/>
  <c r="J75" i="12" s="1"/>
  <c r="E7" i="12"/>
  <c r="E71" i="12"/>
  <c r="J37" i="11"/>
  <c r="J36" i="11"/>
  <c r="AY66" i="1" s="1"/>
  <c r="J35" i="11"/>
  <c r="AX66" i="1"/>
  <c r="BI118" i="11"/>
  <c r="BH118" i="11"/>
  <c r="BG118" i="11"/>
  <c r="BF118" i="11"/>
  <c r="T118" i="11"/>
  <c r="T117" i="11"/>
  <c r="R118" i="11"/>
  <c r="R117" i="11"/>
  <c r="P118" i="11"/>
  <c r="P117" i="11" s="1"/>
  <c r="BI115" i="11"/>
  <c r="BH115" i="11"/>
  <c r="BG115" i="11"/>
  <c r="BF115" i="11"/>
  <c r="T115" i="11"/>
  <c r="R115" i="11"/>
  <c r="P115" i="11"/>
  <c r="BI113" i="11"/>
  <c r="BH113" i="11"/>
  <c r="BG113" i="11"/>
  <c r="BF113" i="11"/>
  <c r="T113" i="11"/>
  <c r="R113" i="11"/>
  <c r="P113" i="11"/>
  <c r="BI110" i="11"/>
  <c r="BH110" i="11"/>
  <c r="BG110" i="11"/>
  <c r="BF110" i="11"/>
  <c r="T110" i="11"/>
  <c r="R110" i="11"/>
  <c r="P110" i="11"/>
  <c r="BI108" i="11"/>
  <c r="BH108" i="11"/>
  <c r="BG108" i="11"/>
  <c r="BF108" i="11"/>
  <c r="T108" i="11"/>
  <c r="R108" i="11"/>
  <c r="P108" i="11"/>
  <c r="BI105" i="11"/>
  <c r="BH105" i="11"/>
  <c r="BG105" i="11"/>
  <c r="BF105" i="11"/>
  <c r="T105" i="11"/>
  <c r="R105" i="11"/>
  <c r="P105" i="11"/>
  <c r="BI103" i="11"/>
  <c r="BH103" i="11"/>
  <c r="BG103" i="11"/>
  <c r="BF103" i="11"/>
  <c r="T103" i="11"/>
  <c r="R103" i="11"/>
  <c r="P103" i="11"/>
  <c r="BI101" i="11"/>
  <c r="BH101" i="11"/>
  <c r="BG101" i="11"/>
  <c r="BF101" i="11"/>
  <c r="T101" i="11"/>
  <c r="R101" i="11"/>
  <c r="P101" i="11"/>
  <c r="BI98" i="11"/>
  <c r="BH98" i="11"/>
  <c r="BG98" i="11"/>
  <c r="BF98" i="11"/>
  <c r="T98" i="11"/>
  <c r="R98" i="11"/>
  <c r="P98" i="11"/>
  <c r="BI96" i="11"/>
  <c r="BH96" i="11"/>
  <c r="BG96" i="11"/>
  <c r="BF96" i="11"/>
  <c r="T96" i="11"/>
  <c r="R96" i="11"/>
  <c r="P96" i="11"/>
  <c r="BI95" i="11"/>
  <c r="BH95" i="11"/>
  <c r="BG95" i="11"/>
  <c r="BF95" i="11"/>
  <c r="T95" i="11"/>
  <c r="R95" i="11"/>
  <c r="P95" i="11"/>
  <c r="BI94" i="11"/>
  <c r="BH94" i="11"/>
  <c r="BG94" i="11"/>
  <c r="BF94" i="11"/>
  <c r="T94" i="11"/>
  <c r="R94" i="11"/>
  <c r="P94" i="11"/>
  <c r="BI91" i="11"/>
  <c r="BH91" i="11"/>
  <c r="BG91" i="11"/>
  <c r="BF91" i="11"/>
  <c r="T91" i="11"/>
  <c r="R91" i="11"/>
  <c r="P91" i="11"/>
  <c r="BI88" i="11"/>
  <c r="BH88" i="11"/>
  <c r="BG88" i="11"/>
  <c r="BF88" i="11"/>
  <c r="T88" i="11"/>
  <c r="R88" i="11"/>
  <c r="P88" i="11"/>
  <c r="J82" i="11"/>
  <c r="J81" i="11"/>
  <c r="F81" i="11"/>
  <c r="F79" i="11"/>
  <c r="E77" i="11"/>
  <c r="J55" i="11"/>
  <c r="J54" i="11"/>
  <c r="F54" i="11"/>
  <c r="F52" i="11"/>
  <c r="E50" i="11"/>
  <c r="J18" i="11"/>
  <c r="E18" i="11"/>
  <c r="F82" i="11" s="1"/>
  <c r="J17" i="11"/>
  <c r="J12" i="11"/>
  <c r="J79" i="11"/>
  <c r="E7" i="11"/>
  <c r="E75" i="11" s="1"/>
  <c r="J39" i="10"/>
  <c r="J38" i="10"/>
  <c r="AY65" i="1"/>
  <c r="J37" i="10"/>
  <c r="AX65" i="1" s="1"/>
  <c r="BI122" i="10"/>
  <c r="BH122" i="10"/>
  <c r="BG122" i="10"/>
  <c r="BF122" i="10"/>
  <c r="T122" i="10"/>
  <c r="R122" i="10"/>
  <c r="P122" i="10"/>
  <c r="BI120" i="10"/>
  <c r="BH120" i="10"/>
  <c r="BG120" i="10"/>
  <c r="BF120" i="10"/>
  <c r="T120" i="10"/>
  <c r="R120" i="10"/>
  <c r="P120" i="10"/>
  <c r="BI117" i="10"/>
  <c r="BH117" i="10"/>
  <c r="BG117" i="10"/>
  <c r="BF117" i="10"/>
  <c r="T117" i="10"/>
  <c r="T116" i="10" s="1"/>
  <c r="R117" i="10"/>
  <c r="R116" i="10"/>
  <c r="P117" i="10"/>
  <c r="P116" i="10"/>
  <c r="BI114" i="10"/>
  <c r="BH114" i="10"/>
  <c r="BG114" i="10"/>
  <c r="BF114" i="10"/>
  <c r="T114" i="10"/>
  <c r="T113" i="10"/>
  <c r="R114" i="10"/>
  <c r="R113" i="10" s="1"/>
  <c r="P114" i="10"/>
  <c r="P113" i="10"/>
  <c r="BI111" i="10"/>
  <c r="BH111" i="10"/>
  <c r="BG111" i="10"/>
  <c r="BF111" i="10"/>
  <c r="T111" i="10"/>
  <c r="T110" i="10"/>
  <c r="R111" i="10"/>
  <c r="R110" i="10" s="1"/>
  <c r="P111" i="10"/>
  <c r="P110" i="10"/>
  <c r="BI108" i="10"/>
  <c r="BH108" i="10"/>
  <c r="BG108" i="10"/>
  <c r="BF108" i="10"/>
  <c r="T108" i="10"/>
  <c r="R108" i="10"/>
  <c r="P108" i="10"/>
  <c r="BI106" i="10"/>
  <c r="BH106" i="10"/>
  <c r="BG106" i="10"/>
  <c r="BF106" i="10"/>
  <c r="T106" i="10"/>
  <c r="R106" i="10"/>
  <c r="P106" i="10"/>
  <c r="BI103" i="10"/>
  <c r="BH103" i="10"/>
  <c r="BG103" i="10"/>
  <c r="BF103" i="10"/>
  <c r="T103" i="10"/>
  <c r="T102" i="10"/>
  <c r="R103" i="10"/>
  <c r="R102" i="10"/>
  <c r="P103" i="10"/>
  <c r="P102" i="10"/>
  <c r="BI100" i="10"/>
  <c r="BH100" i="10"/>
  <c r="BG100" i="10"/>
  <c r="BF100" i="10"/>
  <c r="T100" i="10"/>
  <c r="R100" i="10"/>
  <c r="P100" i="10"/>
  <c r="BI98" i="10"/>
  <c r="BH98" i="10"/>
  <c r="BG98" i="10"/>
  <c r="BF98" i="10"/>
  <c r="T98" i="10"/>
  <c r="R98" i="10"/>
  <c r="P98" i="10"/>
  <c r="BI96" i="10"/>
  <c r="BH96" i="10"/>
  <c r="BG96" i="10"/>
  <c r="BF96" i="10"/>
  <c r="T96" i="10"/>
  <c r="R96" i="10"/>
  <c r="P96" i="10"/>
  <c r="J90" i="10"/>
  <c r="J89" i="10"/>
  <c r="F89" i="10"/>
  <c r="F87" i="10"/>
  <c r="E85" i="10"/>
  <c r="J59" i="10"/>
  <c r="J58" i="10"/>
  <c r="F58" i="10"/>
  <c r="F56" i="10"/>
  <c r="E54" i="10"/>
  <c r="J20" i="10"/>
  <c r="E20" i="10"/>
  <c r="F90" i="10" s="1"/>
  <c r="J19" i="10"/>
  <c r="J14" i="10"/>
  <c r="J56" i="10" s="1"/>
  <c r="E7" i="10"/>
  <c r="E50" i="10" s="1"/>
  <c r="J39" i="9"/>
  <c r="J38" i="9"/>
  <c r="AY64" i="1"/>
  <c r="J37" i="9"/>
  <c r="AX64" i="1"/>
  <c r="BI120" i="9"/>
  <c r="BH120" i="9"/>
  <c r="BG120" i="9"/>
  <c r="BF120" i="9"/>
  <c r="T120" i="9"/>
  <c r="R120" i="9"/>
  <c r="P120" i="9"/>
  <c r="BI118" i="9"/>
  <c r="BH118" i="9"/>
  <c r="BG118" i="9"/>
  <c r="BF118" i="9"/>
  <c r="T118" i="9"/>
  <c r="R118" i="9"/>
  <c r="P118" i="9"/>
  <c r="BI116" i="9"/>
  <c r="BH116" i="9"/>
  <c r="BG116" i="9"/>
  <c r="BF116" i="9"/>
  <c r="T116" i="9"/>
  <c r="T115" i="9"/>
  <c r="R116" i="9"/>
  <c r="R115" i="9"/>
  <c r="P116" i="9"/>
  <c r="P115" i="9"/>
  <c r="BI114" i="9"/>
  <c r="BH114" i="9"/>
  <c r="BG114" i="9"/>
  <c r="BF114" i="9"/>
  <c r="T114" i="9"/>
  <c r="T113" i="9"/>
  <c r="R114" i="9"/>
  <c r="R113" i="9"/>
  <c r="P114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6" i="9"/>
  <c r="BH106" i="9"/>
  <c r="BG106" i="9"/>
  <c r="BF106" i="9"/>
  <c r="T106" i="9"/>
  <c r="R106" i="9"/>
  <c r="P106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1" i="9"/>
  <c r="BH101" i="9"/>
  <c r="BG101" i="9"/>
  <c r="BF101" i="9"/>
  <c r="T101" i="9"/>
  <c r="R101" i="9"/>
  <c r="P101" i="9"/>
  <c r="BI100" i="9"/>
  <c r="BH100" i="9"/>
  <c r="BG100" i="9"/>
  <c r="BF100" i="9"/>
  <c r="T100" i="9"/>
  <c r="R100" i="9"/>
  <c r="P100" i="9"/>
  <c r="J92" i="9"/>
  <c r="J91" i="9"/>
  <c r="F91" i="9"/>
  <c r="F89" i="9"/>
  <c r="E87" i="9"/>
  <c r="J59" i="9"/>
  <c r="J58" i="9"/>
  <c r="F58" i="9"/>
  <c r="F56" i="9"/>
  <c r="E54" i="9"/>
  <c r="J20" i="9"/>
  <c r="E20" i="9"/>
  <c r="F59" i="9" s="1"/>
  <c r="J19" i="9"/>
  <c r="J14" i="9"/>
  <c r="J89" i="9"/>
  <c r="E7" i="9"/>
  <c r="E83" i="9"/>
  <c r="J39" i="8"/>
  <c r="J38" i="8"/>
  <c r="AY63" i="1" s="1"/>
  <c r="J37" i="8"/>
  <c r="AX63" i="1" s="1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2" i="8"/>
  <c r="BH92" i="8"/>
  <c r="BG92" i="8"/>
  <c r="BF92" i="8"/>
  <c r="T92" i="8"/>
  <c r="R92" i="8"/>
  <c r="P92" i="8"/>
  <c r="BI91" i="8"/>
  <c r="BH91" i="8"/>
  <c r="BG91" i="8"/>
  <c r="BF91" i="8"/>
  <c r="T91" i="8"/>
  <c r="R91" i="8"/>
  <c r="P91" i="8"/>
  <c r="J85" i="8"/>
  <c r="J84" i="8"/>
  <c r="F84" i="8"/>
  <c r="F82" i="8"/>
  <c r="E80" i="8"/>
  <c r="J59" i="8"/>
  <c r="J58" i="8"/>
  <c r="F58" i="8"/>
  <c r="F56" i="8"/>
  <c r="E54" i="8"/>
  <c r="J20" i="8"/>
  <c r="E20" i="8"/>
  <c r="F85" i="8" s="1"/>
  <c r="J19" i="8"/>
  <c r="J14" i="8"/>
  <c r="J82" i="8"/>
  <c r="E7" i="8"/>
  <c r="E76" i="8" s="1"/>
  <c r="J39" i="7"/>
  <c r="J38" i="7"/>
  <c r="AY62" i="1"/>
  <c r="J37" i="7"/>
  <c r="AX62" i="1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4" i="7"/>
  <c r="BH104" i="7"/>
  <c r="BG104" i="7"/>
  <c r="BF104" i="7"/>
  <c r="T104" i="7"/>
  <c r="R104" i="7"/>
  <c r="P104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1" i="7"/>
  <c r="BH101" i="7"/>
  <c r="BG101" i="7"/>
  <c r="BF101" i="7"/>
  <c r="T101" i="7"/>
  <c r="R101" i="7"/>
  <c r="P101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7" i="7"/>
  <c r="BH97" i="7"/>
  <c r="BG97" i="7"/>
  <c r="BF97" i="7"/>
  <c r="T97" i="7"/>
  <c r="R97" i="7"/>
  <c r="P97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BI91" i="7"/>
  <c r="BH91" i="7"/>
  <c r="BG91" i="7"/>
  <c r="BF91" i="7"/>
  <c r="T91" i="7"/>
  <c r="R91" i="7"/>
  <c r="P91" i="7"/>
  <c r="BI90" i="7"/>
  <c r="BH90" i="7"/>
  <c r="BG90" i="7"/>
  <c r="BF90" i="7"/>
  <c r="T90" i="7"/>
  <c r="R90" i="7"/>
  <c r="P90" i="7"/>
  <c r="J84" i="7"/>
  <c r="J83" i="7"/>
  <c r="F83" i="7"/>
  <c r="F81" i="7"/>
  <c r="E79" i="7"/>
  <c r="J59" i="7"/>
  <c r="J58" i="7"/>
  <c r="F58" i="7"/>
  <c r="F56" i="7"/>
  <c r="E54" i="7"/>
  <c r="J20" i="7"/>
  <c r="E20" i="7"/>
  <c r="F84" i="7" s="1"/>
  <c r="J19" i="7"/>
  <c r="J14" i="7"/>
  <c r="J81" i="7" s="1"/>
  <c r="E7" i="7"/>
  <c r="E50" i="7" s="1"/>
  <c r="J39" i="6"/>
  <c r="J38" i="6"/>
  <c r="AY61" i="1"/>
  <c r="J37" i="6"/>
  <c r="AX61" i="1"/>
  <c r="BI251" i="6"/>
  <c r="BH251" i="6"/>
  <c r="BG251" i="6"/>
  <c r="BF251" i="6"/>
  <c r="T251" i="6"/>
  <c r="R251" i="6"/>
  <c r="P251" i="6"/>
  <c r="BI250" i="6"/>
  <c r="BH250" i="6"/>
  <c r="BG250" i="6"/>
  <c r="BF250" i="6"/>
  <c r="T250" i="6"/>
  <c r="R250" i="6"/>
  <c r="P250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6" i="6"/>
  <c r="BH236" i="6"/>
  <c r="BG236" i="6"/>
  <c r="BF236" i="6"/>
  <c r="T236" i="6"/>
  <c r="R236" i="6"/>
  <c r="P236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J91" i="6"/>
  <c r="J90" i="6"/>
  <c r="F90" i="6"/>
  <c r="F88" i="6"/>
  <c r="E86" i="6"/>
  <c r="J59" i="6"/>
  <c r="J58" i="6"/>
  <c r="F58" i="6"/>
  <c r="F56" i="6"/>
  <c r="E54" i="6"/>
  <c r="J20" i="6"/>
  <c r="E20" i="6"/>
  <c r="F91" i="6"/>
  <c r="J19" i="6"/>
  <c r="J14" i="6"/>
  <c r="J88" i="6"/>
  <c r="E7" i="6"/>
  <c r="E82" i="6" s="1"/>
  <c r="J39" i="5"/>
  <c r="J38" i="5"/>
  <c r="AY60" i="1" s="1"/>
  <c r="J37" i="5"/>
  <c r="AX60" i="1" s="1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J90" i="5"/>
  <c r="J89" i="5"/>
  <c r="F89" i="5"/>
  <c r="F87" i="5"/>
  <c r="E85" i="5"/>
  <c r="J59" i="5"/>
  <c r="J58" i="5"/>
  <c r="F58" i="5"/>
  <c r="F56" i="5"/>
  <c r="E54" i="5"/>
  <c r="J20" i="5"/>
  <c r="E20" i="5"/>
  <c r="F90" i="5" s="1"/>
  <c r="J19" i="5"/>
  <c r="J14" i="5"/>
  <c r="J87" i="5" s="1"/>
  <c r="E7" i="5"/>
  <c r="E81" i="5"/>
  <c r="J39" i="4"/>
  <c r="J38" i="4"/>
  <c r="AY59" i="1" s="1"/>
  <c r="J37" i="4"/>
  <c r="AX59" i="1" s="1"/>
  <c r="BI113" i="4"/>
  <c r="BH113" i="4"/>
  <c r="BG113" i="4"/>
  <c r="BF113" i="4"/>
  <c r="T113" i="4"/>
  <c r="T112" i="4" s="1"/>
  <c r="R113" i="4"/>
  <c r="R112" i="4"/>
  <c r="P113" i="4"/>
  <c r="P112" i="4" s="1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J87" i="4"/>
  <c r="J86" i="4"/>
  <c r="F86" i="4"/>
  <c r="F84" i="4"/>
  <c r="E82" i="4"/>
  <c r="J59" i="4"/>
  <c r="J58" i="4"/>
  <c r="F58" i="4"/>
  <c r="F56" i="4"/>
  <c r="E54" i="4"/>
  <c r="J20" i="4"/>
  <c r="E20" i="4"/>
  <c r="F87" i="4" s="1"/>
  <c r="J19" i="4"/>
  <c r="J14" i="4"/>
  <c r="J56" i="4"/>
  <c r="E7" i="4"/>
  <c r="E50" i="4" s="1"/>
  <c r="J39" i="3"/>
  <c r="J38" i="3"/>
  <c r="AY58" i="1" s="1"/>
  <c r="J37" i="3"/>
  <c r="AX58" i="1" s="1"/>
  <c r="BI142" i="3"/>
  <c r="BH142" i="3"/>
  <c r="BG142" i="3"/>
  <c r="BF142" i="3"/>
  <c r="T142" i="3"/>
  <c r="T141" i="3" s="1"/>
  <c r="R142" i="3"/>
  <c r="R141" i="3" s="1"/>
  <c r="P142" i="3"/>
  <c r="P141" i="3" s="1"/>
  <c r="BI140" i="3"/>
  <c r="BH140" i="3"/>
  <c r="BG140" i="3"/>
  <c r="BF140" i="3"/>
  <c r="T140" i="3"/>
  <c r="T139" i="3" s="1"/>
  <c r="R140" i="3"/>
  <c r="R139" i="3"/>
  <c r="P140" i="3"/>
  <c r="P139" i="3" s="1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J89" i="3"/>
  <c r="J88" i="3"/>
  <c r="F88" i="3"/>
  <c r="F86" i="3"/>
  <c r="E84" i="3"/>
  <c r="J59" i="3"/>
  <c r="J58" i="3"/>
  <c r="F58" i="3"/>
  <c r="F56" i="3"/>
  <c r="E54" i="3"/>
  <c r="J20" i="3"/>
  <c r="E20" i="3"/>
  <c r="F59" i="3" s="1"/>
  <c r="J19" i="3"/>
  <c r="J14" i="3"/>
  <c r="J86" i="3"/>
  <c r="E7" i="3"/>
  <c r="E80" i="3"/>
  <c r="J39" i="2"/>
  <c r="J38" i="2"/>
  <c r="AY57" i="1" s="1"/>
  <c r="J37" i="2"/>
  <c r="AX57" i="1" s="1"/>
  <c r="BI1715" i="2"/>
  <c r="BH1715" i="2"/>
  <c r="BG1715" i="2"/>
  <c r="BF1715" i="2"/>
  <c r="T1715" i="2"/>
  <c r="R1715" i="2"/>
  <c r="P1715" i="2"/>
  <c r="BI1713" i="2"/>
  <c r="BH1713" i="2"/>
  <c r="BG1713" i="2"/>
  <c r="BF1713" i="2"/>
  <c r="T1713" i="2"/>
  <c r="R1713" i="2"/>
  <c r="P1713" i="2"/>
  <c r="BI1711" i="2"/>
  <c r="BH1711" i="2"/>
  <c r="BG1711" i="2"/>
  <c r="BF1711" i="2"/>
  <c r="T1711" i="2"/>
  <c r="R1711" i="2"/>
  <c r="P1711" i="2"/>
  <c r="BI1709" i="2"/>
  <c r="BH1709" i="2"/>
  <c r="BG1709" i="2"/>
  <c r="BF1709" i="2"/>
  <c r="T1709" i="2"/>
  <c r="R1709" i="2"/>
  <c r="P1709" i="2"/>
  <c r="BI1707" i="2"/>
  <c r="BH1707" i="2"/>
  <c r="BG1707" i="2"/>
  <c r="BF1707" i="2"/>
  <c r="T1707" i="2"/>
  <c r="R1707" i="2"/>
  <c r="P1707" i="2"/>
  <c r="BI1702" i="2"/>
  <c r="BH1702" i="2"/>
  <c r="BG1702" i="2"/>
  <c r="BF1702" i="2"/>
  <c r="T1702" i="2"/>
  <c r="R1702" i="2"/>
  <c r="P1702" i="2"/>
  <c r="BI1698" i="2"/>
  <c r="BH1698" i="2"/>
  <c r="BG1698" i="2"/>
  <c r="BF1698" i="2"/>
  <c r="T1698" i="2"/>
  <c r="R1698" i="2"/>
  <c r="P1698" i="2"/>
  <c r="BI1694" i="2"/>
  <c r="BH1694" i="2"/>
  <c r="BG1694" i="2"/>
  <c r="BF1694" i="2"/>
  <c r="T1694" i="2"/>
  <c r="R1694" i="2"/>
  <c r="P1694" i="2"/>
  <c r="BI1691" i="2"/>
  <c r="BH1691" i="2"/>
  <c r="BG1691" i="2"/>
  <c r="BF1691" i="2"/>
  <c r="T1691" i="2"/>
  <c r="R1691" i="2"/>
  <c r="P1691" i="2"/>
  <c r="BI1689" i="2"/>
  <c r="BH1689" i="2"/>
  <c r="BG1689" i="2"/>
  <c r="BF1689" i="2"/>
  <c r="T1689" i="2"/>
  <c r="R1689" i="2"/>
  <c r="P1689" i="2"/>
  <c r="BI1687" i="2"/>
  <c r="BH1687" i="2"/>
  <c r="BG1687" i="2"/>
  <c r="BF1687" i="2"/>
  <c r="T1687" i="2"/>
  <c r="R1687" i="2"/>
  <c r="P1687" i="2"/>
  <c r="BI1683" i="2"/>
  <c r="BH1683" i="2"/>
  <c r="BG1683" i="2"/>
  <c r="BF1683" i="2"/>
  <c r="T1683" i="2"/>
  <c r="R1683" i="2"/>
  <c r="P1683" i="2"/>
  <c r="BI1681" i="2"/>
  <c r="BH1681" i="2"/>
  <c r="BG1681" i="2"/>
  <c r="BF1681" i="2"/>
  <c r="T1681" i="2"/>
  <c r="R1681" i="2"/>
  <c r="P1681" i="2"/>
  <c r="BI1677" i="2"/>
  <c r="BH1677" i="2"/>
  <c r="BG1677" i="2"/>
  <c r="BF1677" i="2"/>
  <c r="T1677" i="2"/>
  <c r="R1677" i="2"/>
  <c r="P1677" i="2"/>
  <c r="BI1673" i="2"/>
  <c r="BH1673" i="2"/>
  <c r="BG1673" i="2"/>
  <c r="BF1673" i="2"/>
  <c r="T1673" i="2"/>
  <c r="R1673" i="2"/>
  <c r="P1673" i="2"/>
  <c r="BI1669" i="2"/>
  <c r="BH1669" i="2"/>
  <c r="BG1669" i="2"/>
  <c r="BF1669" i="2"/>
  <c r="T1669" i="2"/>
  <c r="R1669" i="2"/>
  <c r="P1669" i="2"/>
  <c r="BI1666" i="2"/>
  <c r="BH1666" i="2"/>
  <c r="BG1666" i="2"/>
  <c r="BF1666" i="2"/>
  <c r="T1666" i="2"/>
  <c r="R1666" i="2"/>
  <c r="P1666" i="2"/>
  <c r="BI1662" i="2"/>
  <c r="BH1662" i="2"/>
  <c r="BG1662" i="2"/>
  <c r="BF1662" i="2"/>
  <c r="T1662" i="2"/>
  <c r="R1662" i="2"/>
  <c r="P1662" i="2"/>
  <c r="BI1660" i="2"/>
  <c r="BH1660" i="2"/>
  <c r="BG1660" i="2"/>
  <c r="BF1660" i="2"/>
  <c r="T1660" i="2"/>
  <c r="R1660" i="2"/>
  <c r="P1660" i="2"/>
  <c r="BI1613" i="2"/>
  <c r="BH1613" i="2"/>
  <c r="BG1613" i="2"/>
  <c r="BF1613" i="2"/>
  <c r="T1613" i="2"/>
  <c r="R1613" i="2"/>
  <c r="P1613" i="2"/>
  <c r="BI1609" i="2"/>
  <c r="BH1609" i="2"/>
  <c r="BG1609" i="2"/>
  <c r="BF1609" i="2"/>
  <c r="T1609" i="2"/>
  <c r="R1609" i="2"/>
  <c r="P1609" i="2"/>
  <c r="BI1578" i="2"/>
  <c r="BH1578" i="2"/>
  <c r="BG1578" i="2"/>
  <c r="BF1578" i="2"/>
  <c r="T1578" i="2"/>
  <c r="R1578" i="2"/>
  <c r="P1578" i="2"/>
  <c r="BI1559" i="2"/>
  <c r="BH1559" i="2"/>
  <c r="BG1559" i="2"/>
  <c r="BF1559" i="2"/>
  <c r="T1559" i="2"/>
  <c r="R1559" i="2"/>
  <c r="P1559" i="2"/>
  <c r="BI1512" i="2"/>
  <c r="BH1512" i="2"/>
  <c r="BG1512" i="2"/>
  <c r="BF1512" i="2"/>
  <c r="T1512" i="2"/>
  <c r="R1512" i="2"/>
  <c r="P1512" i="2"/>
  <c r="BI1465" i="2"/>
  <c r="BH1465" i="2"/>
  <c r="BG1465" i="2"/>
  <c r="BF1465" i="2"/>
  <c r="T1465" i="2"/>
  <c r="R1465" i="2"/>
  <c r="P1465" i="2"/>
  <c r="BI1462" i="2"/>
  <c r="BH1462" i="2"/>
  <c r="BG1462" i="2"/>
  <c r="BF1462" i="2"/>
  <c r="T1462" i="2"/>
  <c r="R1462" i="2"/>
  <c r="P1462" i="2"/>
  <c r="BI1460" i="2"/>
  <c r="BH1460" i="2"/>
  <c r="BG1460" i="2"/>
  <c r="BF1460" i="2"/>
  <c r="T1460" i="2"/>
  <c r="R1460" i="2"/>
  <c r="P1460" i="2"/>
  <c r="BI1435" i="2"/>
  <c r="BH1435" i="2"/>
  <c r="BG1435" i="2"/>
  <c r="BF1435" i="2"/>
  <c r="T1435" i="2"/>
  <c r="R1435" i="2"/>
  <c r="P1435" i="2"/>
  <c r="BI1433" i="2"/>
  <c r="BH1433" i="2"/>
  <c r="BG1433" i="2"/>
  <c r="BF1433" i="2"/>
  <c r="T1433" i="2"/>
  <c r="R1433" i="2"/>
  <c r="P1433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7" i="2"/>
  <c r="BH1427" i="2"/>
  <c r="BG1427" i="2"/>
  <c r="BF1427" i="2"/>
  <c r="T1427" i="2"/>
  <c r="R1427" i="2"/>
  <c r="P1427" i="2"/>
  <c r="BI1422" i="2"/>
  <c r="BH1422" i="2"/>
  <c r="BG1422" i="2"/>
  <c r="BF1422" i="2"/>
  <c r="T1422" i="2"/>
  <c r="R1422" i="2"/>
  <c r="P1422" i="2"/>
  <c r="BI1419" i="2"/>
  <c r="BH1419" i="2"/>
  <c r="BG1419" i="2"/>
  <c r="BF1419" i="2"/>
  <c r="T1419" i="2"/>
  <c r="R1419" i="2"/>
  <c r="P1419" i="2"/>
  <c r="BI1417" i="2"/>
  <c r="BH1417" i="2"/>
  <c r="BG1417" i="2"/>
  <c r="BF1417" i="2"/>
  <c r="T1417" i="2"/>
  <c r="R1417" i="2"/>
  <c r="P1417" i="2"/>
  <c r="BI1414" i="2"/>
  <c r="BH1414" i="2"/>
  <c r="BG1414" i="2"/>
  <c r="BF1414" i="2"/>
  <c r="T1414" i="2"/>
  <c r="R1414" i="2"/>
  <c r="P1414" i="2"/>
  <c r="BI1391" i="2"/>
  <c r="BH1391" i="2"/>
  <c r="BG1391" i="2"/>
  <c r="BF1391" i="2"/>
  <c r="T1391" i="2"/>
  <c r="R1391" i="2"/>
  <c r="P1391" i="2"/>
  <c r="BI1386" i="2"/>
  <c r="BH1386" i="2"/>
  <c r="BG1386" i="2"/>
  <c r="BF1386" i="2"/>
  <c r="T1386" i="2"/>
  <c r="R1386" i="2"/>
  <c r="P1386" i="2"/>
  <c r="BI1361" i="2"/>
  <c r="BH1361" i="2"/>
  <c r="BG1361" i="2"/>
  <c r="BF1361" i="2"/>
  <c r="T1361" i="2"/>
  <c r="R1361" i="2"/>
  <c r="P1361" i="2"/>
  <c r="BI1336" i="2"/>
  <c r="BH1336" i="2"/>
  <c r="BG1336" i="2"/>
  <c r="BF1336" i="2"/>
  <c r="T1336" i="2"/>
  <c r="R1336" i="2"/>
  <c r="P1336" i="2"/>
  <c r="BI1333" i="2"/>
  <c r="BH1333" i="2"/>
  <c r="BG1333" i="2"/>
  <c r="BF1333" i="2"/>
  <c r="T1333" i="2"/>
  <c r="R1333" i="2"/>
  <c r="P1333" i="2"/>
  <c r="BI1329" i="2"/>
  <c r="BH1329" i="2"/>
  <c r="BG1329" i="2"/>
  <c r="BF1329" i="2"/>
  <c r="T1329" i="2"/>
  <c r="R1329" i="2"/>
  <c r="P1329" i="2"/>
  <c r="BI1328" i="2"/>
  <c r="BH1328" i="2"/>
  <c r="BG1328" i="2"/>
  <c r="BF1328" i="2"/>
  <c r="T1328" i="2"/>
  <c r="R1328" i="2"/>
  <c r="P1328" i="2"/>
  <c r="BI1325" i="2"/>
  <c r="BH1325" i="2"/>
  <c r="BG1325" i="2"/>
  <c r="BF1325" i="2"/>
  <c r="T1325" i="2"/>
  <c r="R1325" i="2"/>
  <c r="P1325" i="2"/>
  <c r="BI1324" i="2"/>
  <c r="BH1324" i="2"/>
  <c r="BG1324" i="2"/>
  <c r="BF1324" i="2"/>
  <c r="T1324" i="2"/>
  <c r="R1324" i="2"/>
  <c r="P1324" i="2"/>
  <c r="BI1322" i="2"/>
  <c r="BH1322" i="2"/>
  <c r="BG1322" i="2"/>
  <c r="BF1322" i="2"/>
  <c r="T1322" i="2"/>
  <c r="R1322" i="2"/>
  <c r="P1322" i="2"/>
  <c r="BI1321" i="2"/>
  <c r="BH1321" i="2"/>
  <c r="BG1321" i="2"/>
  <c r="BF1321" i="2"/>
  <c r="T1321" i="2"/>
  <c r="R1321" i="2"/>
  <c r="P1321" i="2"/>
  <c r="BI1320" i="2"/>
  <c r="BH1320" i="2"/>
  <c r="BG1320" i="2"/>
  <c r="BF1320" i="2"/>
  <c r="T1320" i="2"/>
  <c r="R1320" i="2"/>
  <c r="P1320" i="2"/>
  <c r="BI1319" i="2"/>
  <c r="BH1319" i="2"/>
  <c r="BG1319" i="2"/>
  <c r="BF1319" i="2"/>
  <c r="T1319" i="2"/>
  <c r="R1319" i="2"/>
  <c r="P1319" i="2"/>
  <c r="BI1318" i="2"/>
  <c r="BH1318" i="2"/>
  <c r="BG1318" i="2"/>
  <c r="BF1318" i="2"/>
  <c r="T1318" i="2"/>
  <c r="R1318" i="2"/>
  <c r="P1318" i="2"/>
  <c r="BI1317" i="2"/>
  <c r="BH1317" i="2"/>
  <c r="BG1317" i="2"/>
  <c r="BF1317" i="2"/>
  <c r="T1317" i="2"/>
  <c r="R1317" i="2"/>
  <c r="P1317" i="2"/>
  <c r="BI1316" i="2"/>
  <c r="BH1316" i="2"/>
  <c r="BG1316" i="2"/>
  <c r="BF1316" i="2"/>
  <c r="T1316" i="2"/>
  <c r="R1316" i="2"/>
  <c r="P1316" i="2"/>
  <c r="BI1315" i="2"/>
  <c r="BH1315" i="2"/>
  <c r="BG1315" i="2"/>
  <c r="BF1315" i="2"/>
  <c r="T1315" i="2"/>
  <c r="R1315" i="2"/>
  <c r="P1315" i="2"/>
  <c r="BI1314" i="2"/>
  <c r="BH1314" i="2"/>
  <c r="BG1314" i="2"/>
  <c r="BF1314" i="2"/>
  <c r="T1314" i="2"/>
  <c r="R1314" i="2"/>
  <c r="P1314" i="2"/>
  <c r="BI1313" i="2"/>
  <c r="BH1313" i="2"/>
  <c r="BG1313" i="2"/>
  <c r="BF1313" i="2"/>
  <c r="T1313" i="2"/>
  <c r="R1313" i="2"/>
  <c r="P1313" i="2"/>
  <c r="BI1312" i="2"/>
  <c r="BH1312" i="2"/>
  <c r="BG1312" i="2"/>
  <c r="BF1312" i="2"/>
  <c r="T1312" i="2"/>
  <c r="R1312" i="2"/>
  <c r="P1312" i="2"/>
  <c r="BI1311" i="2"/>
  <c r="BH1311" i="2"/>
  <c r="BG1311" i="2"/>
  <c r="BF1311" i="2"/>
  <c r="T1311" i="2"/>
  <c r="R1311" i="2"/>
  <c r="P1311" i="2"/>
  <c r="BI1310" i="2"/>
  <c r="BH1310" i="2"/>
  <c r="BG1310" i="2"/>
  <c r="BF1310" i="2"/>
  <c r="T1310" i="2"/>
  <c r="R1310" i="2"/>
  <c r="P1310" i="2"/>
  <c r="BI1309" i="2"/>
  <c r="BH1309" i="2"/>
  <c r="BG1309" i="2"/>
  <c r="BF1309" i="2"/>
  <c r="T1309" i="2"/>
  <c r="R1309" i="2"/>
  <c r="P1309" i="2"/>
  <c r="BI1308" i="2"/>
  <c r="BH1308" i="2"/>
  <c r="BG1308" i="2"/>
  <c r="BF1308" i="2"/>
  <c r="T1308" i="2"/>
  <c r="R1308" i="2"/>
  <c r="P1308" i="2"/>
  <c r="BI1307" i="2"/>
  <c r="BH1307" i="2"/>
  <c r="BG1307" i="2"/>
  <c r="BF1307" i="2"/>
  <c r="T1307" i="2"/>
  <c r="R1307" i="2"/>
  <c r="P1307" i="2"/>
  <c r="BI1306" i="2"/>
  <c r="BH1306" i="2"/>
  <c r="BG1306" i="2"/>
  <c r="BF1306" i="2"/>
  <c r="T1306" i="2"/>
  <c r="R1306" i="2"/>
  <c r="P1306" i="2"/>
  <c r="BI1303" i="2"/>
  <c r="BH1303" i="2"/>
  <c r="BG1303" i="2"/>
  <c r="BF1303" i="2"/>
  <c r="T1303" i="2"/>
  <c r="R1303" i="2"/>
  <c r="P1303" i="2"/>
  <c r="BI1302" i="2"/>
  <c r="BH1302" i="2"/>
  <c r="BG1302" i="2"/>
  <c r="BF1302" i="2"/>
  <c r="T1302" i="2"/>
  <c r="R1302" i="2"/>
  <c r="P1302" i="2"/>
  <c r="BI1292" i="2"/>
  <c r="BH1292" i="2"/>
  <c r="BG1292" i="2"/>
  <c r="BF1292" i="2"/>
  <c r="T1292" i="2"/>
  <c r="R1292" i="2"/>
  <c r="P1292" i="2"/>
  <c r="BI1284" i="2"/>
  <c r="BH1284" i="2"/>
  <c r="BG1284" i="2"/>
  <c r="BF1284" i="2"/>
  <c r="T1284" i="2"/>
  <c r="R1284" i="2"/>
  <c r="P1284" i="2"/>
  <c r="BI1280" i="2"/>
  <c r="BH1280" i="2"/>
  <c r="BG1280" i="2"/>
  <c r="BF1280" i="2"/>
  <c r="T1280" i="2"/>
  <c r="R1280" i="2"/>
  <c r="P1280" i="2"/>
  <c r="BI1272" i="2"/>
  <c r="BH1272" i="2"/>
  <c r="BG1272" i="2"/>
  <c r="BF1272" i="2"/>
  <c r="T1272" i="2"/>
  <c r="R1272" i="2"/>
  <c r="P1272" i="2"/>
  <c r="BI1271" i="2"/>
  <c r="BH1271" i="2"/>
  <c r="BG1271" i="2"/>
  <c r="BF1271" i="2"/>
  <c r="T1271" i="2"/>
  <c r="R1271" i="2"/>
  <c r="P1271" i="2"/>
  <c r="BI1269" i="2"/>
  <c r="BH1269" i="2"/>
  <c r="BG1269" i="2"/>
  <c r="BF1269" i="2"/>
  <c r="T1269" i="2"/>
  <c r="R1269" i="2"/>
  <c r="P1269" i="2"/>
  <c r="BI1268" i="2"/>
  <c r="BH1268" i="2"/>
  <c r="BG1268" i="2"/>
  <c r="BF1268" i="2"/>
  <c r="T1268" i="2"/>
  <c r="R1268" i="2"/>
  <c r="P1268" i="2"/>
  <c r="BI1267" i="2"/>
  <c r="BH1267" i="2"/>
  <c r="BG1267" i="2"/>
  <c r="BF1267" i="2"/>
  <c r="T1267" i="2"/>
  <c r="R1267" i="2"/>
  <c r="P1267" i="2"/>
  <c r="BI1266" i="2"/>
  <c r="BH1266" i="2"/>
  <c r="BG1266" i="2"/>
  <c r="BF1266" i="2"/>
  <c r="T1266" i="2"/>
  <c r="R1266" i="2"/>
  <c r="P1266" i="2"/>
  <c r="BI1265" i="2"/>
  <c r="BH1265" i="2"/>
  <c r="BG1265" i="2"/>
  <c r="BF1265" i="2"/>
  <c r="T1265" i="2"/>
  <c r="R1265" i="2"/>
  <c r="P1265" i="2"/>
  <c r="BI1264" i="2"/>
  <c r="BH1264" i="2"/>
  <c r="BG1264" i="2"/>
  <c r="BF1264" i="2"/>
  <c r="T1264" i="2"/>
  <c r="R1264" i="2"/>
  <c r="P1264" i="2"/>
  <c r="BI1262" i="2"/>
  <c r="BH1262" i="2"/>
  <c r="BG1262" i="2"/>
  <c r="BF1262" i="2"/>
  <c r="T1262" i="2"/>
  <c r="R1262" i="2"/>
  <c r="P1262" i="2"/>
  <c r="BI1261" i="2"/>
  <c r="BH1261" i="2"/>
  <c r="BG1261" i="2"/>
  <c r="BF1261" i="2"/>
  <c r="T1261" i="2"/>
  <c r="R1261" i="2"/>
  <c r="P1261" i="2"/>
  <c r="BI1259" i="2"/>
  <c r="BH1259" i="2"/>
  <c r="BG1259" i="2"/>
  <c r="BF1259" i="2"/>
  <c r="T1259" i="2"/>
  <c r="R1259" i="2"/>
  <c r="P1259" i="2"/>
  <c r="BI1258" i="2"/>
  <c r="BH1258" i="2"/>
  <c r="BG1258" i="2"/>
  <c r="BF1258" i="2"/>
  <c r="T1258" i="2"/>
  <c r="R1258" i="2"/>
  <c r="P1258" i="2"/>
  <c r="BI1256" i="2"/>
  <c r="BH1256" i="2"/>
  <c r="BG1256" i="2"/>
  <c r="BF1256" i="2"/>
  <c r="T1256" i="2"/>
  <c r="R1256" i="2"/>
  <c r="P1256" i="2"/>
  <c r="BI1255" i="2"/>
  <c r="BH1255" i="2"/>
  <c r="BG1255" i="2"/>
  <c r="BF1255" i="2"/>
  <c r="T1255" i="2"/>
  <c r="R1255" i="2"/>
  <c r="P1255" i="2"/>
  <c r="BI1253" i="2"/>
  <c r="BH1253" i="2"/>
  <c r="BG1253" i="2"/>
  <c r="BF1253" i="2"/>
  <c r="T1253" i="2"/>
  <c r="R1253" i="2"/>
  <c r="P1253" i="2"/>
  <c r="BI1250" i="2"/>
  <c r="BH1250" i="2"/>
  <c r="BG1250" i="2"/>
  <c r="BF1250" i="2"/>
  <c r="T1250" i="2"/>
  <c r="R1250" i="2"/>
  <c r="P1250" i="2"/>
  <c r="BI1247" i="2"/>
  <c r="BH1247" i="2"/>
  <c r="BG1247" i="2"/>
  <c r="BF1247" i="2"/>
  <c r="T1247" i="2"/>
  <c r="R1247" i="2"/>
  <c r="P1247" i="2"/>
  <c r="BI1245" i="2"/>
  <c r="BH1245" i="2"/>
  <c r="BG1245" i="2"/>
  <c r="BF1245" i="2"/>
  <c r="T1245" i="2"/>
  <c r="R1245" i="2"/>
  <c r="P1245" i="2"/>
  <c r="BI1243" i="2"/>
  <c r="BH1243" i="2"/>
  <c r="BG1243" i="2"/>
  <c r="BF1243" i="2"/>
  <c r="T1243" i="2"/>
  <c r="R1243" i="2"/>
  <c r="P1243" i="2"/>
  <c r="BI1241" i="2"/>
  <c r="BH1241" i="2"/>
  <c r="BG1241" i="2"/>
  <c r="BF1241" i="2"/>
  <c r="T1241" i="2"/>
  <c r="R1241" i="2"/>
  <c r="P1241" i="2"/>
  <c r="BI1238" i="2"/>
  <c r="BH1238" i="2"/>
  <c r="BG1238" i="2"/>
  <c r="BF1238" i="2"/>
  <c r="T1238" i="2"/>
  <c r="R1238" i="2"/>
  <c r="P1238" i="2"/>
  <c r="BI1236" i="2"/>
  <c r="BH1236" i="2"/>
  <c r="BG1236" i="2"/>
  <c r="BF1236" i="2"/>
  <c r="T1236" i="2"/>
  <c r="R1236" i="2"/>
  <c r="P1236" i="2"/>
  <c r="BI1233" i="2"/>
  <c r="BH1233" i="2"/>
  <c r="BG1233" i="2"/>
  <c r="BF1233" i="2"/>
  <c r="T1233" i="2"/>
  <c r="R1233" i="2"/>
  <c r="P1233" i="2"/>
  <c r="BI1230" i="2"/>
  <c r="BH1230" i="2"/>
  <c r="BG1230" i="2"/>
  <c r="BF1230" i="2"/>
  <c r="T1230" i="2"/>
  <c r="R1230" i="2"/>
  <c r="P1230" i="2"/>
  <c r="BI1228" i="2"/>
  <c r="BH1228" i="2"/>
  <c r="BG1228" i="2"/>
  <c r="BF1228" i="2"/>
  <c r="T1228" i="2"/>
  <c r="R1228" i="2"/>
  <c r="P1228" i="2"/>
  <c r="BI1226" i="2"/>
  <c r="BH1226" i="2"/>
  <c r="BG1226" i="2"/>
  <c r="BF1226" i="2"/>
  <c r="T1226" i="2"/>
  <c r="R1226" i="2"/>
  <c r="P1226" i="2"/>
  <c r="BI1224" i="2"/>
  <c r="BH1224" i="2"/>
  <c r="BG1224" i="2"/>
  <c r="BF1224" i="2"/>
  <c r="T1224" i="2"/>
  <c r="R1224" i="2"/>
  <c r="P1224" i="2"/>
  <c r="BI1216" i="2"/>
  <c r="BH1216" i="2"/>
  <c r="BG1216" i="2"/>
  <c r="BF1216" i="2"/>
  <c r="T1216" i="2"/>
  <c r="R1216" i="2"/>
  <c r="P1216" i="2"/>
  <c r="BI1214" i="2"/>
  <c r="BH1214" i="2"/>
  <c r="BG1214" i="2"/>
  <c r="BF1214" i="2"/>
  <c r="T1214" i="2"/>
  <c r="R1214" i="2"/>
  <c r="P1214" i="2"/>
  <c r="BI1212" i="2"/>
  <c r="BH1212" i="2"/>
  <c r="BG1212" i="2"/>
  <c r="BF1212" i="2"/>
  <c r="T1212" i="2"/>
  <c r="R1212" i="2"/>
  <c r="P1212" i="2"/>
  <c r="BI1208" i="2"/>
  <c r="BH1208" i="2"/>
  <c r="BG1208" i="2"/>
  <c r="BF1208" i="2"/>
  <c r="T1208" i="2"/>
  <c r="R1208" i="2"/>
  <c r="P1208" i="2"/>
  <c r="BI1205" i="2"/>
  <c r="BH1205" i="2"/>
  <c r="BG1205" i="2"/>
  <c r="BF1205" i="2"/>
  <c r="T1205" i="2"/>
  <c r="R1205" i="2"/>
  <c r="P1205" i="2"/>
  <c r="BI1202" i="2"/>
  <c r="BH1202" i="2"/>
  <c r="BG1202" i="2"/>
  <c r="BF1202" i="2"/>
  <c r="T1202" i="2"/>
  <c r="R1202" i="2"/>
  <c r="P1202" i="2"/>
  <c r="BI1199" i="2"/>
  <c r="BH1199" i="2"/>
  <c r="BG1199" i="2"/>
  <c r="BF1199" i="2"/>
  <c r="T1199" i="2"/>
  <c r="R1199" i="2"/>
  <c r="P1199" i="2"/>
  <c r="BI1196" i="2"/>
  <c r="BH1196" i="2"/>
  <c r="BG1196" i="2"/>
  <c r="BF1196" i="2"/>
  <c r="T1196" i="2"/>
  <c r="R1196" i="2"/>
  <c r="P1196" i="2"/>
  <c r="BI1193" i="2"/>
  <c r="BH1193" i="2"/>
  <c r="BG1193" i="2"/>
  <c r="BF1193" i="2"/>
  <c r="T1193" i="2"/>
  <c r="R1193" i="2"/>
  <c r="P1193" i="2"/>
  <c r="BI1190" i="2"/>
  <c r="BH1190" i="2"/>
  <c r="BG1190" i="2"/>
  <c r="BF1190" i="2"/>
  <c r="T1190" i="2"/>
  <c r="R1190" i="2"/>
  <c r="P1190" i="2"/>
  <c r="BI1186" i="2"/>
  <c r="BH1186" i="2"/>
  <c r="BG1186" i="2"/>
  <c r="BF1186" i="2"/>
  <c r="T1186" i="2"/>
  <c r="R1186" i="2"/>
  <c r="P1186" i="2"/>
  <c r="BI1184" i="2"/>
  <c r="BH1184" i="2"/>
  <c r="BG1184" i="2"/>
  <c r="BF1184" i="2"/>
  <c r="T1184" i="2"/>
  <c r="R1184" i="2"/>
  <c r="P1184" i="2"/>
  <c r="BI1180" i="2"/>
  <c r="BH1180" i="2"/>
  <c r="BG1180" i="2"/>
  <c r="BF1180" i="2"/>
  <c r="T1180" i="2"/>
  <c r="R1180" i="2"/>
  <c r="P1180" i="2"/>
  <c r="BI1178" i="2"/>
  <c r="BH1178" i="2"/>
  <c r="BG1178" i="2"/>
  <c r="BF1178" i="2"/>
  <c r="T1178" i="2"/>
  <c r="R1178" i="2"/>
  <c r="P1178" i="2"/>
  <c r="BI1177" i="2"/>
  <c r="BH1177" i="2"/>
  <c r="BG1177" i="2"/>
  <c r="BF1177" i="2"/>
  <c r="T1177" i="2"/>
  <c r="R1177" i="2"/>
  <c r="P1177" i="2"/>
  <c r="BI1175" i="2"/>
  <c r="BH1175" i="2"/>
  <c r="BG1175" i="2"/>
  <c r="BF1175" i="2"/>
  <c r="T1175" i="2"/>
  <c r="R1175" i="2"/>
  <c r="P1175" i="2"/>
  <c r="BI1172" i="2"/>
  <c r="BH1172" i="2"/>
  <c r="BG1172" i="2"/>
  <c r="BF1172" i="2"/>
  <c r="T1172" i="2"/>
  <c r="R1172" i="2"/>
  <c r="P1172" i="2"/>
  <c r="BI1170" i="2"/>
  <c r="BH1170" i="2"/>
  <c r="BG1170" i="2"/>
  <c r="BF1170" i="2"/>
  <c r="T1170" i="2"/>
  <c r="R1170" i="2"/>
  <c r="P1170" i="2"/>
  <c r="BI1143" i="2"/>
  <c r="BH1143" i="2"/>
  <c r="BG1143" i="2"/>
  <c r="BF1143" i="2"/>
  <c r="T1143" i="2"/>
  <c r="R1143" i="2"/>
  <c r="P1143" i="2"/>
  <c r="BI1140" i="2"/>
  <c r="BH1140" i="2"/>
  <c r="BG1140" i="2"/>
  <c r="BF1140" i="2"/>
  <c r="T1140" i="2"/>
  <c r="R1140" i="2"/>
  <c r="P1140" i="2"/>
  <c r="BI1137" i="2"/>
  <c r="BH1137" i="2"/>
  <c r="BG1137" i="2"/>
  <c r="BF1137" i="2"/>
  <c r="T1137" i="2"/>
  <c r="R1137" i="2"/>
  <c r="P1137" i="2"/>
  <c r="BI1135" i="2"/>
  <c r="BH1135" i="2"/>
  <c r="BG1135" i="2"/>
  <c r="BF1135" i="2"/>
  <c r="T1135" i="2"/>
  <c r="R1135" i="2"/>
  <c r="P1135" i="2"/>
  <c r="BI1132" i="2"/>
  <c r="BH1132" i="2"/>
  <c r="BG1132" i="2"/>
  <c r="BF1132" i="2"/>
  <c r="T1132" i="2"/>
  <c r="R1132" i="2"/>
  <c r="P1132" i="2"/>
  <c r="BI1130" i="2"/>
  <c r="BH1130" i="2"/>
  <c r="BG1130" i="2"/>
  <c r="BF1130" i="2"/>
  <c r="T1130" i="2"/>
  <c r="R1130" i="2"/>
  <c r="P1130" i="2"/>
  <c r="BI1127" i="2"/>
  <c r="BH1127" i="2"/>
  <c r="BG1127" i="2"/>
  <c r="BF1127" i="2"/>
  <c r="T1127" i="2"/>
  <c r="R1127" i="2"/>
  <c r="P1127" i="2"/>
  <c r="BI1125" i="2"/>
  <c r="BH1125" i="2"/>
  <c r="BG1125" i="2"/>
  <c r="BF1125" i="2"/>
  <c r="T1125" i="2"/>
  <c r="R1125" i="2"/>
  <c r="P1125" i="2"/>
  <c r="BI1121" i="2"/>
  <c r="BH1121" i="2"/>
  <c r="BG1121" i="2"/>
  <c r="BF1121" i="2"/>
  <c r="T1121" i="2"/>
  <c r="R1121" i="2"/>
  <c r="P1121" i="2"/>
  <c r="BI1119" i="2"/>
  <c r="BH1119" i="2"/>
  <c r="BG1119" i="2"/>
  <c r="BF1119" i="2"/>
  <c r="T1119" i="2"/>
  <c r="R1119" i="2"/>
  <c r="P1119" i="2"/>
  <c r="BI1114" i="2"/>
  <c r="BH1114" i="2"/>
  <c r="BG1114" i="2"/>
  <c r="BF1114" i="2"/>
  <c r="T1114" i="2"/>
  <c r="R1114" i="2"/>
  <c r="P1114" i="2"/>
  <c r="BI1111" i="2"/>
  <c r="BH1111" i="2"/>
  <c r="BG1111" i="2"/>
  <c r="BF1111" i="2"/>
  <c r="T1111" i="2"/>
  <c r="R1111" i="2"/>
  <c r="P1111" i="2"/>
  <c r="BI1109" i="2"/>
  <c r="BH1109" i="2"/>
  <c r="BG1109" i="2"/>
  <c r="BF1109" i="2"/>
  <c r="T1109" i="2"/>
  <c r="R1109" i="2"/>
  <c r="P1109" i="2"/>
  <c r="BI1107" i="2"/>
  <c r="BH1107" i="2"/>
  <c r="BG1107" i="2"/>
  <c r="BF1107" i="2"/>
  <c r="T1107" i="2"/>
  <c r="R1107" i="2"/>
  <c r="P1107" i="2"/>
  <c r="BI1105" i="2"/>
  <c r="BH1105" i="2"/>
  <c r="BG1105" i="2"/>
  <c r="BF1105" i="2"/>
  <c r="T1105" i="2"/>
  <c r="R1105" i="2"/>
  <c r="P1105" i="2"/>
  <c r="BI1101" i="2"/>
  <c r="BH1101" i="2"/>
  <c r="BG1101" i="2"/>
  <c r="BF1101" i="2"/>
  <c r="T1101" i="2"/>
  <c r="R1101" i="2"/>
  <c r="P1101" i="2"/>
  <c r="BI1099" i="2"/>
  <c r="BH1099" i="2"/>
  <c r="BG1099" i="2"/>
  <c r="BF1099" i="2"/>
  <c r="T1099" i="2"/>
  <c r="R1099" i="2"/>
  <c r="P1099" i="2"/>
  <c r="BI1097" i="2"/>
  <c r="BH1097" i="2"/>
  <c r="BG1097" i="2"/>
  <c r="BF1097" i="2"/>
  <c r="T1097" i="2"/>
  <c r="R1097" i="2"/>
  <c r="P1097" i="2"/>
  <c r="BI1095" i="2"/>
  <c r="BH1095" i="2"/>
  <c r="BG1095" i="2"/>
  <c r="BF1095" i="2"/>
  <c r="T1095" i="2"/>
  <c r="R1095" i="2"/>
  <c r="P1095" i="2"/>
  <c r="BI1091" i="2"/>
  <c r="BH1091" i="2"/>
  <c r="BG1091" i="2"/>
  <c r="BF1091" i="2"/>
  <c r="T1091" i="2"/>
  <c r="R1091" i="2"/>
  <c r="P1091" i="2"/>
  <c r="BI1089" i="2"/>
  <c r="BH1089" i="2"/>
  <c r="BG1089" i="2"/>
  <c r="BF1089" i="2"/>
  <c r="T1089" i="2"/>
  <c r="R1089" i="2"/>
  <c r="P1089" i="2"/>
  <c r="BI1086" i="2"/>
  <c r="BH1086" i="2"/>
  <c r="BG1086" i="2"/>
  <c r="BF1086" i="2"/>
  <c r="T1086" i="2"/>
  <c r="R1086" i="2"/>
  <c r="P1086" i="2"/>
  <c r="BI1084" i="2"/>
  <c r="BH1084" i="2"/>
  <c r="BG1084" i="2"/>
  <c r="BF1084" i="2"/>
  <c r="T1084" i="2"/>
  <c r="R1084" i="2"/>
  <c r="P1084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6" i="2"/>
  <c r="BH1076" i="2"/>
  <c r="BG1076" i="2"/>
  <c r="BF1076" i="2"/>
  <c r="T1076" i="2"/>
  <c r="R1076" i="2"/>
  <c r="P1076" i="2"/>
  <c r="BI1073" i="2"/>
  <c r="BH1073" i="2"/>
  <c r="BG1073" i="2"/>
  <c r="BF1073" i="2"/>
  <c r="T1073" i="2"/>
  <c r="R1073" i="2"/>
  <c r="P1073" i="2"/>
  <c r="BI1068" i="2"/>
  <c r="BH1068" i="2"/>
  <c r="BG1068" i="2"/>
  <c r="BF1068" i="2"/>
  <c r="T1068" i="2"/>
  <c r="R1068" i="2"/>
  <c r="P1068" i="2"/>
  <c r="BI1066" i="2"/>
  <c r="BH1066" i="2"/>
  <c r="BG1066" i="2"/>
  <c r="BF1066" i="2"/>
  <c r="T1066" i="2"/>
  <c r="R1066" i="2"/>
  <c r="P1066" i="2"/>
  <c r="BI1059" i="2"/>
  <c r="BH1059" i="2"/>
  <c r="BG1059" i="2"/>
  <c r="BF1059" i="2"/>
  <c r="T1059" i="2"/>
  <c r="R1059" i="2"/>
  <c r="P1059" i="2"/>
  <c r="BI1057" i="2"/>
  <c r="BH1057" i="2"/>
  <c r="BG1057" i="2"/>
  <c r="BF1057" i="2"/>
  <c r="T1057" i="2"/>
  <c r="R1057" i="2"/>
  <c r="P1057" i="2"/>
  <c r="BI1051" i="2"/>
  <c r="BH1051" i="2"/>
  <c r="BG1051" i="2"/>
  <c r="BF1051" i="2"/>
  <c r="T1051" i="2"/>
  <c r="R1051" i="2"/>
  <c r="P1051" i="2"/>
  <c r="BI1049" i="2"/>
  <c r="BH1049" i="2"/>
  <c r="BG1049" i="2"/>
  <c r="BF1049" i="2"/>
  <c r="T1049" i="2"/>
  <c r="R1049" i="2"/>
  <c r="P1049" i="2"/>
  <c r="BI1042" i="2"/>
  <c r="BH1042" i="2"/>
  <c r="BG1042" i="2"/>
  <c r="BF1042" i="2"/>
  <c r="T1042" i="2"/>
  <c r="R1042" i="2"/>
  <c r="P1042" i="2"/>
  <c r="BI1040" i="2"/>
  <c r="BH1040" i="2"/>
  <c r="BG1040" i="2"/>
  <c r="BF1040" i="2"/>
  <c r="T1040" i="2"/>
  <c r="R1040" i="2"/>
  <c r="P1040" i="2"/>
  <c r="BI1035" i="2"/>
  <c r="BH1035" i="2"/>
  <c r="BG1035" i="2"/>
  <c r="BF1035" i="2"/>
  <c r="T1035" i="2"/>
  <c r="R1035" i="2"/>
  <c r="P1035" i="2"/>
  <c r="BI1031" i="2"/>
  <c r="BH1031" i="2"/>
  <c r="BG1031" i="2"/>
  <c r="BF1031" i="2"/>
  <c r="T1031" i="2"/>
  <c r="T1030" i="2" s="1"/>
  <c r="R1031" i="2"/>
  <c r="R1030" i="2" s="1"/>
  <c r="P1031" i="2"/>
  <c r="P1030" i="2"/>
  <c r="BI1028" i="2"/>
  <c r="BH1028" i="2"/>
  <c r="BG1028" i="2"/>
  <c r="BF1028" i="2"/>
  <c r="T1028" i="2"/>
  <c r="R1028" i="2"/>
  <c r="P1028" i="2"/>
  <c r="BI1026" i="2"/>
  <c r="BH1026" i="2"/>
  <c r="BG1026" i="2"/>
  <c r="BF1026" i="2"/>
  <c r="T1026" i="2"/>
  <c r="R1026" i="2"/>
  <c r="P1026" i="2"/>
  <c r="BI1024" i="2"/>
  <c r="BH1024" i="2"/>
  <c r="BG1024" i="2"/>
  <c r="BF1024" i="2"/>
  <c r="T1024" i="2"/>
  <c r="R1024" i="2"/>
  <c r="P1024" i="2"/>
  <c r="BI1021" i="2"/>
  <c r="BH1021" i="2"/>
  <c r="BG1021" i="2"/>
  <c r="BF1021" i="2"/>
  <c r="T1021" i="2"/>
  <c r="R1021" i="2"/>
  <c r="P1021" i="2"/>
  <c r="BI1019" i="2"/>
  <c r="BH1019" i="2"/>
  <c r="BG1019" i="2"/>
  <c r="BF1019" i="2"/>
  <c r="T1019" i="2"/>
  <c r="R1019" i="2"/>
  <c r="P1019" i="2"/>
  <c r="BI1017" i="2"/>
  <c r="BH1017" i="2"/>
  <c r="BG1017" i="2"/>
  <c r="BF1017" i="2"/>
  <c r="T1017" i="2"/>
  <c r="R1017" i="2"/>
  <c r="P1017" i="2"/>
  <c r="BI1015" i="2"/>
  <c r="BH1015" i="2"/>
  <c r="BG1015" i="2"/>
  <c r="BF1015" i="2"/>
  <c r="T1015" i="2"/>
  <c r="R1015" i="2"/>
  <c r="P1015" i="2"/>
  <c r="BI993" i="2"/>
  <c r="BH993" i="2"/>
  <c r="BG993" i="2"/>
  <c r="BF993" i="2"/>
  <c r="T993" i="2"/>
  <c r="R993" i="2"/>
  <c r="P993" i="2"/>
  <c r="BI992" i="2"/>
  <c r="BH992" i="2"/>
  <c r="BG992" i="2"/>
  <c r="BF992" i="2"/>
  <c r="T992" i="2"/>
  <c r="R992" i="2"/>
  <c r="P992" i="2"/>
  <c r="BI987" i="2"/>
  <c r="BH987" i="2"/>
  <c r="BG987" i="2"/>
  <c r="BF987" i="2"/>
  <c r="T987" i="2"/>
  <c r="R987" i="2"/>
  <c r="P987" i="2"/>
  <c r="BI977" i="2"/>
  <c r="BH977" i="2"/>
  <c r="BG977" i="2"/>
  <c r="BF977" i="2"/>
  <c r="T977" i="2"/>
  <c r="R977" i="2"/>
  <c r="P977" i="2"/>
  <c r="BI972" i="2"/>
  <c r="BH972" i="2"/>
  <c r="BG972" i="2"/>
  <c r="BF972" i="2"/>
  <c r="T972" i="2"/>
  <c r="R972" i="2"/>
  <c r="P972" i="2"/>
  <c r="BI971" i="2"/>
  <c r="BH971" i="2"/>
  <c r="BG971" i="2"/>
  <c r="BF971" i="2"/>
  <c r="T971" i="2"/>
  <c r="R971" i="2"/>
  <c r="P971" i="2"/>
  <c r="BI969" i="2"/>
  <c r="BH969" i="2"/>
  <c r="BG969" i="2"/>
  <c r="BF969" i="2"/>
  <c r="T969" i="2"/>
  <c r="R969" i="2"/>
  <c r="P969" i="2"/>
  <c r="BI967" i="2"/>
  <c r="BH967" i="2"/>
  <c r="BG967" i="2"/>
  <c r="BF967" i="2"/>
  <c r="T967" i="2"/>
  <c r="R967" i="2"/>
  <c r="P967" i="2"/>
  <c r="BI964" i="2"/>
  <c r="BH964" i="2"/>
  <c r="BG964" i="2"/>
  <c r="BF964" i="2"/>
  <c r="T964" i="2"/>
  <c r="R964" i="2"/>
  <c r="P964" i="2"/>
  <c r="BI962" i="2"/>
  <c r="BH962" i="2"/>
  <c r="BG962" i="2"/>
  <c r="BF962" i="2"/>
  <c r="T962" i="2"/>
  <c r="R962" i="2"/>
  <c r="P962" i="2"/>
  <c r="BI959" i="2"/>
  <c r="BH959" i="2"/>
  <c r="BG959" i="2"/>
  <c r="BF959" i="2"/>
  <c r="T959" i="2"/>
  <c r="R959" i="2"/>
  <c r="P959" i="2"/>
  <c r="BI955" i="2"/>
  <c r="BH955" i="2"/>
  <c r="BG955" i="2"/>
  <c r="BF955" i="2"/>
  <c r="T955" i="2"/>
  <c r="R955" i="2"/>
  <c r="P955" i="2"/>
  <c r="BI952" i="2"/>
  <c r="BH952" i="2"/>
  <c r="BG952" i="2"/>
  <c r="BF952" i="2"/>
  <c r="T952" i="2"/>
  <c r="R952" i="2"/>
  <c r="P952" i="2"/>
  <c r="BI950" i="2"/>
  <c r="BH950" i="2"/>
  <c r="BG950" i="2"/>
  <c r="BF950" i="2"/>
  <c r="T950" i="2"/>
  <c r="R950" i="2"/>
  <c r="P950" i="2"/>
  <c r="BI948" i="2"/>
  <c r="BH948" i="2"/>
  <c r="BG948" i="2"/>
  <c r="BF948" i="2"/>
  <c r="T948" i="2"/>
  <c r="R948" i="2"/>
  <c r="P948" i="2"/>
  <c r="BI946" i="2"/>
  <c r="BH946" i="2"/>
  <c r="BG946" i="2"/>
  <c r="BF946" i="2"/>
  <c r="T946" i="2"/>
  <c r="R946" i="2"/>
  <c r="P946" i="2"/>
  <c r="BI943" i="2"/>
  <c r="BH943" i="2"/>
  <c r="BG943" i="2"/>
  <c r="BF943" i="2"/>
  <c r="T943" i="2"/>
  <c r="R943" i="2"/>
  <c r="P943" i="2"/>
  <c r="BI941" i="2"/>
  <c r="BH941" i="2"/>
  <c r="BG941" i="2"/>
  <c r="BF941" i="2"/>
  <c r="T941" i="2"/>
  <c r="R941" i="2"/>
  <c r="P941" i="2"/>
  <c r="BI937" i="2"/>
  <c r="BH937" i="2"/>
  <c r="BG937" i="2"/>
  <c r="BF937" i="2"/>
  <c r="T937" i="2"/>
  <c r="R937" i="2"/>
  <c r="P937" i="2"/>
  <c r="BI934" i="2"/>
  <c r="BH934" i="2"/>
  <c r="BG934" i="2"/>
  <c r="BF934" i="2"/>
  <c r="T934" i="2"/>
  <c r="R934" i="2"/>
  <c r="P934" i="2"/>
  <c r="BI932" i="2"/>
  <c r="BH932" i="2"/>
  <c r="BG932" i="2"/>
  <c r="BF932" i="2"/>
  <c r="T932" i="2"/>
  <c r="R932" i="2"/>
  <c r="P932" i="2"/>
  <c r="BI931" i="2"/>
  <c r="BH931" i="2"/>
  <c r="BG931" i="2"/>
  <c r="BF931" i="2"/>
  <c r="T931" i="2"/>
  <c r="R931" i="2"/>
  <c r="P931" i="2"/>
  <c r="BI930" i="2"/>
  <c r="BH930" i="2"/>
  <c r="BG930" i="2"/>
  <c r="BF930" i="2"/>
  <c r="T930" i="2"/>
  <c r="R930" i="2"/>
  <c r="P930" i="2"/>
  <c r="BI928" i="2"/>
  <c r="BH928" i="2"/>
  <c r="BG928" i="2"/>
  <c r="BF928" i="2"/>
  <c r="T928" i="2"/>
  <c r="R928" i="2"/>
  <c r="P928" i="2"/>
  <c r="BI927" i="2"/>
  <c r="BH927" i="2"/>
  <c r="BG927" i="2"/>
  <c r="BF927" i="2"/>
  <c r="T927" i="2"/>
  <c r="R927" i="2"/>
  <c r="P927" i="2"/>
  <c r="BI926" i="2"/>
  <c r="BH926" i="2"/>
  <c r="BG926" i="2"/>
  <c r="BF926" i="2"/>
  <c r="T926" i="2"/>
  <c r="R926" i="2"/>
  <c r="P926" i="2"/>
  <c r="BI924" i="2"/>
  <c r="BH924" i="2"/>
  <c r="BG924" i="2"/>
  <c r="BF924" i="2"/>
  <c r="T924" i="2"/>
  <c r="R924" i="2"/>
  <c r="P924" i="2"/>
  <c r="BI922" i="2"/>
  <c r="BH922" i="2"/>
  <c r="BG922" i="2"/>
  <c r="BF922" i="2"/>
  <c r="T922" i="2"/>
  <c r="R922" i="2"/>
  <c r="P922" i="2"/>
  <c r="BI920" i="2"/>
  <c r="BH920" i="2"/>
  <c r="BG920" i="2"/>
  <c r="BF920" i="2"/>
  <c r="T920" i="2"/>
  <c r="R920" i="2"/>
  <c r="P920" i="2"/>
  <c r="BI918" i="2"/>
  <c r="BH918" i="2"/>
  <c r="BG918" i="2"/>
  <c r="BF918" i="2"/>
  <c r="T918" i="2"/>
  <c r="R918" i="2"/>
  <c r="P918" i="2"/>
  <c r="BI916" i="2"/>
  <c r="BH916" i="2"/>
  <c r="BG916" i="2"/>
  <c r="BF916" i="2"/>
  <c r="T916" i="2"/>
  <c r="R916" i="2"/>
  <c r="P916" i="2"/>
  <c r="BI914" i="2"/>
  <c r="BH914" i="2"/>
  <c r="BG914" i="2"/>
  <c r="BF914" i="2"/>
  <c r="T914" i="2"/>
  <c r="R914" i="2"/>
  <c r="P914" i="2"/>
  <c r="BI885" i="2"/>
  <c r="BH885" i="2"/>
  <c r="BG885" i="2"/>
  <c r="BF885" i="2"/>
  <c r="T885" i="2"/>
  <c r="R885" i="2"/>
  <c r="P885" i="2"/>
  <c r="BI856" i="2"/>
  <c r="BH856" i="2"/>
  <c r="BG856" i="2"/>
  <c r="BF856" i="2"/>
  <c r="T856" i="2"/>
  <c r="R856" i="2"/>
  <c r="P856" i="2"/>
  <c r="BI850" i="2"/>
  <c r="BH850" i="2"/>
  <c r="BG850" i="2"/>
  <c r="BF850" i="2"/>
  <c r="T850" i="2"/>
  <c r="R850" i="2"/>
  <c r="P850" i="2"/>
  <c r="BI846" i="2"/>
  <c r="BH846" i="2"/>
  <c r="BG846" i="2"/>
  <c r="BF846" i="2"/>
  <c r="T846" i="2"/>
  <c r="R846" i="2"/>
  <c r="P846" i="2"/>
  <c r="BI841" i="2"/>
  <c r="BH841" i="2"/>
  <c r="BG841" i="2"/>
  <c r="BF841" i="2"/>
  <c r="T841" i="2"/>
  <c r="R841" i="2"/>
  <c r="P841" i="2"/>
  <c r="BI836" i="2"/>
  <c r="BH836" i="2"/>
  <c r="BG836" i="2"/>
  <c r="BF836" i="2"/>
  <c r="T836" i="2"/>
  <c r="R836" i="2"/>
  <c r="P836" i="2"/>
  <c r="BI831" i="2"/>
  <c r="BH831" i="2"/>
  <c r="BG831" i="2"/>
  <c r="BF831" i="2"/>
  <c r="T831" i="2"/>
  <c r="R831" i="2"/>
  <c r="P831" i="2"/>
  <c r="BI822" i="2"/>
  <c r="BH822" i="2"/>
  <c r="BG822" i="2"/>
  <c r="BF822" i="2"/>
  <c r="T822" i="2"/>
  <c r="R822" i="2"/>
  <c r="P822" i="2"/>
  <c r="BI806" i="2"/>
  <c r="BH806" i="2"/>
  <c r="BG806" i="2"/>
  <c r="BF806" i="2"/>
  <c r="T806" i="2"/>
  <c r="R806" i="2"/>
  <c r="P806" i="2"/>
  <c r="BI792" i="2"/>
  <c r="BH792" i="2"/>
  <c r="BG792" i="2"/>
  <c r="BF792" i="2"/>
  <c r="T792" i="2"/>
  <c r="R792" i="2"/>
  <c r="P792" i="2"/>
  <c r="BI784" i="2"/>
  <c r="BH784" i="2"/>
  <c r="BG784" i="2"/>
  <c r="BF784" i="2"/>
  <c r="T784" i="2"/>
  <c r="R784" i="2"/>
  <c r="P784" i="2"/>
  <c r="BI775" i="2"/>
  <c r="BH775" i="2"/>
  <c r="BG775" i="2"/>
  <c r="BF775" i="2"/>
  <c r="T775" i="2"/>
  <c r="R775" i="2"/>
  <c r="P775" i="2"/>
  <c r="BI763" i="2"/>
  <c r="BH763" i="2"/>
  <c r="BG763" i="2"/>
  <c r="BF763" i="2"/>
  <c r="T763" i="2"/>
  <c r="R763" i="2"/>
  <c r="P763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7" i="2"/>
  <c r="BH757" i="2"/>
  <c r="BG757" i="2"/>
  <c r="BF757" i="2"/>
  <c r="T757" i="2"/>
  <c r="R757" i="2"/>
  <c r="P757" i="2"/>
  <c r="BI755" i="2"/>
  <c r="BH755" i="2"/>
  <c r="BG755" i="2"/>
  <c r="BF755" i="2"/>
  <c r="T755" i="2"/>
  <c r="R755" i="2"/>
  <c r="P755" i="2"/>
  <c r="BI752" i="2"/>
  <c r="BH752" i="2"/>
  <c r="BG752" i="2"/>
  <c r="BF752" i="2"/>
  <c r="T752" i="2"/>
  <c r="R752" i="2"/>
  <c r="P752" i="2"/>
  <c r="BI736" i="2"/>
  <c r="BH736" i="2"/>
  <c r="BG736" i="2"/>
  <c r="BF736" i="2"/>
  <c r="T736" i="2"/>
  <c r="R736" i="2"/>
  <c r="P736" i="2"/>
  <c r="BI723" i="2"/>
  <c r="BH723" i="2"/>
  <c r="BG723" i="2"/>
  <c r="BF723" i="2"/>
  <c r="T723" i="2"/>
  <c r="R723" i="2"/>
  <c r="P723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715" i="2"/>
  <c r="BH715" i="2"/>
  <c r="BG715" i="2"/>
  <c r="BF715" i="2"/>
  <c r="T715" i="2"/>
  <c r="R715" i="2"/>
  <c r="P715" i="2"/>
  <c r="BI706" i="2"/>
  <c r="BH706" i="2"/>
  <c r="BG706" i="2"/>
  <c r="BF706" i="2"/>
  <c r="T706" i="2"/>
  <c r="R706" i="2"/>
  <c r="P706" i="2"/>
  <c r="BI702" i="2"/>
  <c r="BH702" i="2"/>
  <c r="BG702" i="2"/>
  <c r="BF702" i="2"/>
  <c r="T702" i="2"/>
  <c r="R702" i="2"/>
  <c r="P702" i="2"/>
  <c r="BI698" i="2"/>
  <c r="BH698" i="2"/>
  <c r="BG698" i="2"/>
  <c r="BF698" i="2"/>
  <c r="T698" i="2"/>
  <c r="R698" i="2"/>
  <c r="P698" i="2"/>
  <c r="BI629" i="2"/>
  <c r="BH629" i="2"/>
  <c r="BG629" i="2"/>
  <c r="BF629" i="2"/>
  <c r="T629" i="2"/>
  <c r="R629" i="2"/>
  <c r="P629" i="2"/>
  <c r="BI623" i="2"/>
  <c r="BH623" i="2"/>
  <c r="BG623" i="2"/>
  <c r="BF623" i="2"/>
  <c r="T623" i="2"/>
  <c r="R623" i="2"/>
  <c r="P623" i="2"/>
  <c r="BI555" i="2"/>
  <c r="BH555" i="2"/>
  <c r="BG555" i="2"/>
  <c r="BF555" i="2"/>
  <c r="T555" i="2"/>
  <c r="R555" i="2"/>
  <c r="P555" i="2"/>
  <c r="BI546" i="2"/>
  <c r="BH546" i="2"/>
  <c r="BG546" i="2"/>
  <c r="BF546" i="2"/>
  <c r="T546" i="2"/>
  <c r="R546" i="2"/>
  <c r="P546" i="2"/>
  <c r="BI523" i="2"/>
  <c r="BH523" i="2"/>
  <c r="BG523" i="2"/>
  <c r="BF523" i="2"/>
  <c r="T523" i="2"/>
  <c r="R523" i="2"/>
  <c r="P523" i="2"/>
  <c r="BI514" i="2"/>
  <c r="BH514" i="2"/>
  <c r="BG514" i="2"/>
  <c r="BF514" i="2"/>
  <c r="T514" i="2"/>
  <c r="R514" i="2"/>
  <c r="P514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5" i="2"/>
  <c r="BH475" i="2"/>
  <c r="BG475" i="2"/>
  <c r="BF475" i="2"/>
  <c r="T475" i="2"/>
  <c r="R475" i="2"/>
  <c r="P475" i="2"/>
  <c r="BI471" i="2"/>
  <c r="BH471" i="2"/>
  <c r="BG471" i="2"/>
  <c r="BF471" i="2"/>
  <c r="T471" i="2"/>
  <c r="R471" i="2"/>
  <c r="P471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5" i="2"/>
  <c r="BH435" i="2"/>
  <c r="BG435" i="2"/>
  <c r="BF435" i="2"/>
  <c r="T435" i="2"/>
  <c r="R435" i="2"/>
  <c r="P435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5" i="2"/>
  <c r="BH385" i="2"/>
  <c r="BG385" i="2"/>
  <c r="BF385" i="2"/>
  <c r="T385" i="2"/>
  <c r="R385" i="2"/>
  <c r="P385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46" i="2"/>
  <c r="BH346" i="2"/>
  <c r="BG346" i="2"/>
  <c r="BF346" i="2"/>
  <c r="T346" i="2"/>
  <c r="R346" i="2"/>
  <c r="P346" i="2"/>
  <c r="BI332" i="2"/>
  <c r="BH332" i="2"/>
  <c r="BG332" i="2"/>
  <c r="BF332" i="2"/>
  <c r="T332" i="2"/>
  <c r="R332" i="2"/>
  <c r="P332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1" i="2"/>
  <c r="BH291" i="2"/>
  <c r="BG291" i="2"/>
  <c r="BF291" i="2"/>
  <c r="T291" i="2"/>
  <c r="R291" i="2"/>
  <c r="P291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0" i="2"/>
  <c r="BH260" i="2"/>
  <c r="BG260" i="2"/>
  <c r="BF260" i="2"/>
  <c r="T260" i="2"/>
  <c r="R260" i="2"/>
  <c r="P260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79" i="2"/>
  <c r="BH179" i="2"/>
  <c r="BG179" i="2"/>
  <c r="BF179" i="2"/>
  <c r="T179" i="2"/>
  <c r="R179" i="2"/>
  <c r="P179" i="2"/>
  <c r="BI170" i="2"/>
  <c r="BH170" i="2"/>
  <c r="BG170" i="2"/>
  <c r="BF170" i="2"/>
  <c r="T170" i="2"/>
  <c r="R170" i="2"/>
  <c r="P170" i="2"/>
  <c r="BI161" i="2"/>
  <c r="BH161" i="2"/>
  <c r="BG161" i="2"/>
  <c r="BF161" i="2"/>
  <c r="T161" i="2"/>
  <c r="R161" i="2"/>
  <c r="P161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0" i="2"/>
  <c r="BH130" i="2"/>
  <c r="BG130" i="2"/>
  <c r="BF130" i="2"/>
  <c r="T130" i="2"/>
  <c r="R130" i="2"/>
  <c r="P130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6" i="2"/>
  <c r="F39" i="2" s="1"/>
  <c r="BH116" i="2"/>
  <c r="BG116" i="2"/>
  <c r="BF116" i="2"/>
  <c r="T116" i="2"/>
  <c r="R116" i="2"/>
  <c r="P116" i="2"/>
  <c r="BI114" i="2"/>
  <c r="BH114" i="2"/>
  <c r="BG114" i="2"/>
  <c r="F37" i="2" s="1"/>
  <c r="BF114" i="2"/>
  <c r="T114" i="2"/>
  <c r="R114" i="2"/>
  <c r="P114" i="2"/>
  <c r="J108" i="2"/>
  <c r="J107" i="2"/>
  <c r="F107" i="2"/>
  <c r="F105" i="2"/>
  <c r="E103" i="2"/>
  <c r="J59" i="2"/>
  <c r="J58" i="2"/>
  <c r="F58" i="2"/>
  <c r="F56" i="2"/>
  <c r="E54" i="2"/>
  <c r="J20" i="2"/>
  <c r="E20" i="2"/>
  <c r="F59" i="2" s="1"/>
  <c r="J19" i="2"/>
  <c r="J14" i="2"/>
  <c r="J105" i="2" s="1"/>
  <c r="E7" i="2"/>
  <c r="E99" i="2" s="1"/>
  <c r="L50" i="1"/>
  <c r="AM50" i="1"/>
  <c r="AM49" i="1"/>
  <c r="L49" i="1"/>
  <c r="AM47" i="1"/>
  <c r="L47" i="1"/>
  <c r="L45" i="1"/>
  <c r="L44" i="1"/>
  <c r="J1329" i="2"/>
  <c r="J1026" i="2"/>
  <c r="J471" i="2"/>
  <c r="BK1084" i="2"/>
  <c r="BK228" i="2"/>
  <c r="J463" i="2"/>
  <c r="BK1255" i="2"/>
  <c r="J1095" i="2"/>
  <c r="J246" i="2"/>
  <c r="J130" i="3"/>
  <c r="J113" i="4"/>
  <c r="J106" i="5"/>
  <c r="BK113" i="5"/>
  <c r="J186" i="6"/>
  <c r="J112" i="6"/>
  <c r="J228" i="6"/>
  <c r="J152" i="6"/>
  <c r="BK108" i="8"/>
  <c r="J114" i="10"/>
  <c r="J107" i="13"/>
  <c r="BK1226" i="2"/>
  <c r="BK964" i="2"/>
  <c r="J415" i="2"/>
  <c r="J946" i="2"/>
  <c r="J1319" i="2"/>
  <c r="J1086" i="2"/>
  <c r="J1316" i="2"/>
  <c r="J212" i="2"/>
  <c r="J120" i="3"/>
  <c r="BK95" i="3"/>
  <c r="J128" i="5"/>
  <c r="BK139" i="6"/>
  <c r="BK161" i="6"/>
  <c r="BK119" i="6"/>
  <c r="J97" i="8"/>
  <c r="J122" i="14"/>
  <c r="J228" i="2"/>
  <c r="J1267" i="2"/>
  <c r="J1073" i="2"/>
  <c r="BK1419" i="2"/>
  <c r="BK1683" i="2"/>
  <c r="BK1259" i="2"/>
  <c r="J475" i="2"/>
  <c r="BK115" i="3"/>
  <c r="J98" i="3"/>
  <c r="BK130" i="5"/>
  <c r="BK104" i="5"/>
  <c r="BK186" i="6"/>
  <c r="J214" i="6"/>
  <c r="J190" i="6"/>
  <c r="J178" i="6"/>
  <c r="J133" i="6"/>
  <c r="BK98" i="7"/>
  <c r="BK110" i="8"/>
  <c r="BK101" i="9"/>
  <c r="J95" i="11"/>
  <c r="BK109" i="13"/>
  <c r="J115" i="14"/>
  <c r="BK1105" i="2"/>
  <c r="BK393" i="2"/>
  <c r="J1321" i="2"/>
  <c r="J1127" i="2"/>
  <c r="J1419" i="2"/>
  <c r="BK117" i="3"/>
  <c r="BK123" i="3"/>
  <c r="BK108" i="4"/>
  <c r="BK127" i="5"/>
  <c r="BK97" i="5"/>
  <c r="BK247" i="6"/>
  <c r="BK235" i="6"/>
  <c r="J203" i="6"/>
  <c r="BK141" i="6"/>
  <c r="BK110" i="6"/>
  <c r="BK117" i="6"/>
  <c r="J110" i="7"/>
  <c r="J91" i="8"/>
  <c r="J98" i="10"/>
  <c r="BK115" i="13"/>
  <c r="J105" i="13"/>
  <c r="J103" i="14"/>
  <c r="BK1315" i="2"/>
  <c r="BK1272" i="2"/>
  <c r="J1214" i="2"/>
  <c r="BK1121" i="2"/>
  <c r="BK993" i="2"/>
  <c r="BK931" i="2"/>
  <c r="J836" i="2"/>
  <c r="J514" i="2"/>
  <c r="BK419" i="2"/>
  <c r="BK203" i="2"/>
  <c r="J962" i="2"/>
  <c r="BK467" i="2"/>
  <c r="J215" i="2"/>
  <c r="J1698" i="2"/>
  <c r="BK1310" i="2"/>
  <c r="BK1114" i="2"/>
  <c r="J1059" i="2"/>
  <c r="J413" i="2"/>
  <c r="BK108" i="5"/>
  <c r="J206" i="6"/>
  <c r="J161" i="6"/>
  <c r="BK229" i="6"/>
  <c r="J108" i="6"/>
  <c r="J188" i="6"/>
  <c r="J128" i="6"/>
  <c r="BK110" i="7"/>
  <c r="J105" i="8"/>
  <c r="BK120" i="9"/>
  <c r="J91" i="11"/>
  <c r="BK105" i="13"/>
  <c r="BK992" i="2"/>
  <c r="BK283" i="2"/>
  <c r="BK1320" i="2"/>
  <c r="BK1666" i="2"/>
  <c r="J1265" i="2"/>
  <c r="J459" i="2"/>
  <c r="BK131" i="3"/>
  <c r="BK135" i="3"/>
  <c r="J131" i="3"/>
  <c r="J105" i="4"/>
  <c r="BK136" i="5"/>
  <c r="BK246" i="6"/>
  <c r="BK145" i="6"/>
  <c r="BK188" i="6"/>
  <c r="J231" i="6"/>
  <c r="J170" i="6"/>
  <c r="BK153" i="6"/>
  <c r="BK170" i="6"/>
  <c r="J174" i="6"/>
  <c r="J109" i="7"/>
  <c r="BK104" i="8"/>
  <c r="J114" i="14"/>
  <c r="BK1427" i="2"/>
  <c r="J1711" i="2"/>
  <c r="BK1462" i="2"/>
  <c r="J926" i="2"/>
  <c r="J363" i="2"/>
  <c r="BK126" i="3"/>
  <c r="BK95" i="4"/>
  <c r="J138" i="5"/>
  <c r="BK192" i="6"/>
  <c r="J236" i="6"/>
  <c r="BK144" i="6"/>
  <c r="J171" i="6"/>
  <c r="J138" i="6"/>
  <c r="BK105" i="7"/>
  <c r="BK113" i="8"/>
  <c r="J111" i="10"/>
  <c r="BK369" i="2"/>
  <c r="J114" i="2"/>
  <c r="BK412" i="2"/>
  <c r="J188" i="2"/>
  <c r="J1262" i="2"/>
  <c r="J952" i="2"/>
  <c r="BK391" i="2"/>
  <c r="J1245" i="2"/>
  <c r="BK1021" i="2"/>
  <c r="J1462" i="2"/>
  <c r="J1713" i="2"/>
  <c r="BK629" i="2"/>
  <c r="J121" i="3"/>
  <c r="BK98" i="3"/>
  <c r="J94" i="4"/>
  <c r="J197" i="6"/>
  <c r="BK250" i="6"/>
  <c r="BK112" i="6"/>
  <c r="BK223" i="6"/>
  <c r="BK104" i="6"/>
  <c r="BK107" i="8"/>
  <c r="BK104" i="9"/>
  <c r="J100" i="10"/>
  <c r="BK86" i="12"/>
  <c r="J101" i="14"/>
  <c r="BK934" i="2"/>
  <c r="BK144" i="2"/>
  <c r="BK319" i="2"/>
  <c r="BK1460" i="2"/>
  <c r="BK757" i="2"/>
  <c r="BK127" i="3"/>
  <c r="J119" i="5"/>
  <c r="J194" i="6"/>
  <c r="J226" i="6"/>
  <c r="J245" i="6"/>
  <c r="BK97" i="7"/>
  <c r="BK107" i="9"/>
  <c r="J117" i="13"/>
  <c r="J1132" i="2"/>
  <c r="J723" i="2"/>
  <c r="J1066" i="2"/>
  <c r="J1253" i="2"/>
  <c r="BK148" i="2"/>
  <c r="J1114" i="2"/>
  <c r="BK113" i="4"/>
  <c r="J200" i="6"/>
  <c r="BK172" i="6"/>
  <c r="J136" i="6"/>
  <c r="J105" i="11"/>
  <c r="BK132" i="14"/>
  <c r="BK1322" i="2"/>
  <c r="BK1017" i="2"/>
  <c r="BK1119" i="2"/>
  <c r="J1284" i="2"/>
  <c r="BK723" i="2"/>
  <c r="BK129" i="3"/>
  <c r="BK109" i="4"/>
  <c r="J117" i="5"/>
  <c r="J102" i="6"/>
  <c r="BK173" i="6"/>
  <c r="J183" i="6"/>
  <c r="J131" i="6"/>
  <c r="BK116" i="9"/>
  <c r="J111" i="13"/>
  <c r="J167" i="6"/>
  <c r="BK218" i="6"/>
  <c r="BK193" i="6"/>
  <c r="J189" i="6"/>
  <c r="BK131" i="6"/>
  <c r="BK100" i="7"/>
  <c r="BK116" i="8"/>
  <c r="J101" i="9"/>
  <c r="J106" i="10"/>
  <c r="BK87" i="12"/>
  <c r="J108" i="13"/>
  <c r="BK114" i="14"/>
  <c r="J1414" i="2"/>
  <c r="J1271" i="2"/>
  <c r="BK1193" i="2"/>
  <c r="J1089" i="2"/>
  <c r="J1021" i="2"/>
  <c r="J943" i="2"/>
  <c r="BK850" i="2"/>
  <c r="J555" i="2"/>
  <c r="BK441" i="2"/>
  <c r="BK371" i="2"/>
  <c r="BK206" i="2"/>
  <c r="J118" i="2"/>
  <c r="J931" i="2"/>
  <c r="J623" i="2"/>
  <c r="J272" i="2"/>
  <c r="J1691" i="2"/>
  <c r="J1264" i="2"/>
  <c r="J1143" i="2"/>
  <c r="BK943" i="2"/>
  <c r="BK415" i="2"/>
  <c r="J137" i="2"/>
  <c r="BK1125" i="2"/>
  <c r="J948" i="2"/>
  <c r="J359" i="2"/>
  <c r="J1328" i="2"/>
  <c r="BK1140" i="2"/>
  <c r="BK1578" i="2"/>
  <c r="J1322" i="2"/>
  <c r="BK1026" i="2"/>
  <c r="BK752" i="2"/>
  <c r="J275" i="2"/>
  <c r="BK213" i="6"/>
  <c r="J175" i="6"/>
  <c r="J104" i="6"/>
  <c r="BK183" i="6"/>
  <c r="BK237" i="6"/>
  <c r="J147" i="6"/>
  <c r="BK95" i="7"/>
  <c r="J112" i="8"/>
  <c r="BK102" i="8"/>
  <c r="BK122" i="10"/>
  <c r="BK98" i="11"/>
  <c r="J95" i="14"/>
  <c r="BK98" i="14"/>
  <c r="BK1101" i="2"/>
  <c r="J720" i="2"/>
  <c r="BK1329" i="2"/>
  <c r="BK1711" i="2"/>
  <c r="J1427" i="2"/>
  <c r="J971" i="2"/>
  <c r="J353" i="2"/>
  <c r="BK130" i="3"/>
  <c r="J108" i="4"/>
  <c r="BK132" i="5"/>
  <c r="J123" i="5"/>
  <c r="J229" i="6"/>
  <c r="J121" i="6"/>
  <c r="J110" i="6"/>
  <c r="J182" i="6"/>
  <c r="J177" i="6"/>
  <c r="J101" i="7"/>
  <c r="BK96" i="8"/>
  <c r="BK103" i="10"/>
  <c r="J1559" i="2"/>
  <c r="BK1172" i="2"/>
  <c r="J1422" i="2"/>
  <c r="J1019" i="2"/>
  <c r="J417" i="2"/>
  <c r="BK106" i="3"/>
  <c r="J95" i="4"/>
  <c r="J114" i="5"/>
  <c r="BK201" i="6"/>
  <c r="J217" i="6"/>
  <c r="BK124" i="6"/>
  <c r="J139" i="6"/>
  <c r="J91" i="7"/>
  <c r="BK106" i="8"/>
  <c r="J120" i="10"/>
  <c r="BK410" i="2"/>
  <c r="J201" i="2"/>
  <c r="J918" i="2"/>
  <c r="J124" i="2"/>
  <c r="J1309" i="2"/>
  <c r="BK1049" i="2"/>
  <c r="J488" i="2"/>
  <c r="J1715" i="2"/>
  <c r="BK1057" i="2"/>
  <c r="BK275" i="2"/>
  <c r="BK1303" i="2"/>
  <c r="J822" i="2"/>
  <c r="J135" i="3"/>
  <c r="BK107" i="3"/>
  <c r="J98" i="4"/>
  <c r="BK225" i="6"/>
  <c r="J237" i="6"/>
  <c r="BK214" i="6"/>
  <c r="BK160" i="6"/>
  <c r="BK180" i="6"/>
  <c r="J109" i="8"/>
  <c r="J96" i="10"/>
  <c r="BK103" i="11"/>
  <c r="J110" i="13"/>
  <c r="BK101" i="14"/>
  <c r="J1196" i="2"/>
  <c r="J959" i="2"/>
  <c r="J260" i="2"/>
  <c r="BK482" i="2"/>
  <c r="BK1691" i="2"/>
  <c r="J117" i="6"/>
  <c r="BK175" i="6"/>
  <c r="BK91" i="8"/>
  <c r="BK118" i="11"/>
  <c r="BK139" i="14"/>
  <c r="J1111" i="2"/>
  <c r="BK480" i="2"/>
  <c r="BK792" i="2"/>
  <c r="BK1284" i="2"/>
  <c r="BK932" i="2"/>
  <c r="BK1256" i="2"/>
  <c r="J1311" i="2"/>
  <c r="J133" i="3"/>
  <c r="BK111" i="4"/>
  <c r="BK105" i="5"/>
  <c r="J180" i="6"/>
  <c r="BK103" i="6"/>
  <c r="BK198" i="6"/>
  <c r="F36" i="12"/>
  <c r="J1243" i="2"/>
  <c r="J937" i="2"/>
  <c r="J1460" i="2"/>
  <c r="BK1613" i="2"/>
  <c r="J1051" i="2"/>
  <c r="BK279" i="2"/>
  <c r="J100" i="3"/>
  <c r="J109" i="3"/>
  <c r="BK114" i="5"/>
  <c r="BK100" i="5"/>
  <c r="BK205" i="6"/>
  <c r="J185" i="6"/>
  <c r="J196" i="6"/>
  <c r="BK109" i="6"/>
  <c r="J142" i="6"/>
  <c r="J97" i="7"/>
  <c r="BK118" i="9"/>
  <c r="BK94" i="11"/>
  <c r="BK113" i="13"/>
  <c r="J117" i="14"/>
  <c r="BK1177" i="2"/>
  <c r="BK1465" i="2"/>
  <c r="J1180" i="2"/>
  <c r="BK1669" i="2"/>
  <c r="J1307" i="2"/>
  <c r="BK128" i="3"/>
  <c r="J96" i="4"/>
  <c r="J126" i="5"/>
  <c r="BK109" i="5"/>
  <c r="J110" i="5"/>
  <c r="BK95" i="11"/>
  <c r="BK108" i="13"/>
  <c r="BK122" i="14"/>
  <c r="J132" i="14"/>
  <c r="BK1313" i="2"/>
  <c r="BK1238" i="2"/>
  <c r="J1140" i="2"/>
  <c r="BK1042" i="2"/>
  <c r="BK962" i="2"/>
  <c r="BK926" i="2"/>
  <c r="BK761" i="2"/>
  <c r="BK546" i="2"/>
  <c r="J416" i="2"/>
  <c r="BK365" i="2"/>
  <c r="BK197" i="2"/>
  <c r="J993" i="2"/>
  <c r="BK396" i="2"/>
  <c r="J144" i="2"/>
  <c r="J1306" i="2"/>
  <c r="J1212" i="2"/>
  <c r="J1035" i="2"/>
  <c r="J806" i="2"/>
  <c r="BK718" i="2"/>
  <c r="BK303" i="2"/>
  <c r="J1261" i="2"/>
  <c r="BK1099" i="2"/>
  <c r="BK775" i="2"/>
  <c r="J408" i="2"/>
  <c r="BK1414" i="2"/>
  <c r="BK1230" i="2"/>
  <c r="BK1707" i="2"/>
  <c r="J1435" i="2"/>
  <c r="BK1253" i="2"/>
  <c r="BK914" i="2"/>
  <c r="BK488" i="2"/>
  <c r="J233" i="6"/>
  <c r="J168" i="6"/>
  <c r="J193" i="6"/>
  <c r="BK215" i="6"/>
  <c r="J118" i="6"/>
  <c r="BK133" i="6"/>
  <c r="BK105" i="8"/>
  <c r="J104" i="8"/>
  <c r="BK111" i="10"/>
  <c r="BK110" i="11"/>
  <c r="J133" i="14"/>
  <c r="J121" i="14"/>
  <c r="BK1186" i="2"/>
  <c r="J369" i="2"/>
  <c r="BK1687" i="2"/>
  <c r="J1333" i="2"/>
  <c r="BK124" i="3"/>
  <c r="BK100" i="3"/>
  <c r="BK105" i="4"/>
  <c r="J98" i="5"/>
  <c r="J202" i="6"/>
  <c r="J249" i="6"/>
  <c r="BK240" i="6"/>
  <c r="J181" i="6"/>
  <c r="BK121" i="6"/>
  <c r="BK177" i="6"/>
  <c r="J184" i="6"/>
  <c r="J134" i="6"/>
  <c r="J92" i="7"/>
  <c r="J96" i="8"/>
  <c r="BK136" i="14"/>
  <c r="J1125" i="2"/>
  <c r="J1057" i="2"/>
  <c r="J841" i="2"/>
  <c r="BK702" i="2"/>
  <c r="J203" i="2"/>
  <c r="BK950" i="2"/>
  <c r="J279" i="2"/>
  <c r="BK1318" i="2"/>
  <c r="BK1028" i="2"/>
  <c r="BK822" i="2"/>
  <c r="BK212" i="2"/>
  <c r="J1660" i="2"/>
  <c r="J1315" i="2"/>
  <c r="BK959" i="2"/>
  <c r="J467" i="2"/>
  <c r="J117" i="3"/>
  <c r="BK96" i="3"/>
  <c r="BK109" i="3"/>
  <c r="BK140" i="5"/>
  <c r="J132" i="5"/>
  <c r="BK102" i="5"/>
  <c r="J158" i="6"/>
  <c r="J114" i="6"/>
  <c r="BK199" i="6"/>
  <c r="BK171" i="6"/>
  <c r="BK125" i="6"/>
  <c r="J166" i="6"/>
  <c r="J123" i="6"/>
  <c r="BK96" i="7"/>
  <c r="BK100" i="9"/>
  <c r="BK108" i="10"/>
  <c r="J98" i="11"/>
  <c r="J96" i="13"/>
  <c r="J88" i="13"/>
  <c r="J1186" i="2"/>
  <c r="J1076" i="2"/>
  <c r="BK946" i="2"/>
  <c r="BK916" i="2"/>
  <c r="J393" i="2"/>
  <c r="J150" i="2"/>
  <c r="BK353" i="2"/>
  <c r="BK114" i="2"/>
  <c r="J1205" i="2"/>
  <c r="BK1132" i="2"/>
  <c r="BK272" i="2"/>
  <c r="BK1175" i="2"/>
  <c r="J1216" i="2"/>
  <c r="BK146" i="2"/>
  <c r="J126" i="3"/>
  <c r="BK97" i="3"/>
  <c r="J100" i="4"/>
  <c r="J140" i="5"/>
  <c r="BK131" i="5"/>
  <c r="BK251" i="6"/>
  <c r="BK165" i="6"/>
  <c r="BK194" i="6"/>
  <c r="BK108" i="6"/>
  <c r="BK138" i="6"/>
  <c r="BK203" i="6"/>
  <c r="J148" i="6"/>
  <c r="BK107" i="7"/>
  <c r="BK114" i="8"/>
  <c r="BK112" i="13"/>
  <c r="J136" i="14"/>
  <c r="BK123" i="14"/>
  <c r="BK150" i="2"/>
  <c r="BK1107" i="2"/>
  <c r="J763" i="2"/>
  <c r="J365" i="2"/>
  <c r="BK1269" i="2"/>
  <c r="BK1208" i="2"/>
  <c r="BK1431" i="2"/>
  <c r="J1313" i="2"/>
  <c r="J992" i="2"/>
  <c r="J410" i="2"/>
  <c r="BK194" i="2"/>
  <c r="J115" i="3"/>
  <c r="BK108" i="3"/>
  <c r="J108" i="3"/>
  <c r="BK101" i="4"/>
  <c r="BK96" i="4"/>
  <c r="J124" i="5"/>
  <c r="J107" i="5"/>
  <c r="BK120" i="5"/>
  <c r="J215" i="6"/>
  <c r="J124" i="6"/>
  <c r="J250" i="6"/>
  <c r="J221" i="6"/>
  <c r="BK158" i="6"/>
  <c r="BK143" i="6"/>
  <c r="J94" i="7"/>
  <c r="BK112" i="8"/>
  <c r="J102" i="8"/>
  <c r="J118" i="9"/>
  <c r="J108" i="10"/>
  <c r="J96" i="11"/>
  <c r="J106" i="13"/>
  <c r="J123" i="14"/>
  <c r="BK129" i="14"/>
  <c r="J107" i="14"/>
  <c r="BK1127" i="2"/>
  <c r="J916" i="2"/>
  <c r="J357" i="2"/>
  <c r="BK118" i="2"/>
  <c r="J1391" i="2"/>
  <c r="J1228" i="2"/>
  <c r="J1320" i="2"/>
  <c r="BK137" i="3"/>
  <c r="BK133" i="3"/>
  <c r="BK110" i="3"/>
  <c r="BK110" i="4"/>
  <c r="BK99" i="4"/>
  <c r="J137" i="5"/>
  <c r="BK101" i="5"/>
  <c r="BK116" i="5"/>
  <c r="J240" i="6"/>
  <c r="J227" i="6"/>
  <c r="J223" i="6"/>
  <c r="J109" i="6"/>
  <c r="J208" i="6"/>
  <c r="J98" i="6"/>
  <c r="J165" i="6"/>
  <c r="BK135" i="6"/>
  <c r="BK206" i="6"/>
  <c r="J137" i="6"/>
  <c r="J100" i="7"/>
  <c r="J102" i="7"/>
  <c r="BK93" i="8"/>
  <c r="J110" i="9"/>
  <c r="BK106" i="10"/>
  <c r="BK113" i="11"/>
  <c r="BK85" i="12"/>
  <c r="J91" i="13"/>
  <c r="BK138" i="14"/>
  <c r="BK135" i="14"/>
  <c r="BK107" i="14"/>
  <c r="BK1391" i="2"/>
  <c r="BK1306" i="2"/>
  <c r="J1247" i="2"/>
  <c r="BK1216" i="2"/>
  <c r="J1170" i="2"/>
  <c r="J1097" i="2"/>
  <c r="BK1051" i="2"/>
  <c r="J941" i="2"/>
  <c r="J706" i="2"/>
  <c r="BK475" i="2"/>
  <c r="J409" i="2"/>
  <c r="J319" i="2"/>
  <c r="BK201" i="2"/>
  <c r="J151" i="2"/>
  <c r="BK1097" i="2"/>
  <c r="BK971" i="2"/>
  <c r="BK885" i="2"/>
  <c r="BK491" i="2"/>
  <c r="BK418" i="2"/>
  <c r="J291" i="2"/>
  <c r="AT56" i="1"/>
  <c r="BK1199" i="2"/>
  <c r="BK1079" i="2"/>
  <c r="J927" i="2"/>
  <c r="BK924" i="2"/>
  <c r="J757" i="2"/>
  <c r="J480" i="2"/>
  <c r="J411" i="2"/>
  <c r="BK260" i="2"/>
  <c r="J1292" i="2"/>
  <c r="J1190" i="2"/>
  <c r="J987" i="2"/>
  <c r="J736" i="2"/>
  <c r="J441" i="2"/>
  <c r="J146" i="2"/>
  <c r="BK1512" i="2"/>
  <c r="BK1302" i="2"/>
  <c r="BK1245" i="2"/>
  <c r="J1177" i="2"/>
  <c r="J1687" i="2"/>
  <c r="BK1559" i="2"/>
  <c r="J1361" i="2"/>
  <c r="J1280" i="2"/>
  <c r="BK1241" i="2"/>
  <c r="BK972" i="2"/>
  <c r="J831" i="2"/>
  <c r="J391" i="2"/>
  <c r="J192" i="2"/>
  <c r="J105" i="5"/>
  <c r="BK224" i="6"/>
  <c r="J191" i="6"/>
  <c r="J126" i="6"/>
  <c r="BK244" i="6"/>
  <c r="J225" i="6"/>
  <c r="BK204" i="6"/>
  <c r="BK249" i="6"/>
  <c r="J156" i="6"/>
  <c r="BK128" i="6"/>
  <c r="J150" i="6"/>
  <c r="J95" i="7"/>
  <c r="BK99" i="7"/>
  <c r="J114" i="8"/>
  <c r="BK112" i="9"/>
  <c r="BK120" i="10"/>
  <c r="J118" i="11"/>
  <c r="BK94" i="13"/>
  <c r="F35" i="13"/>
  <c r="BK1417" i="2"/>
  <c r="J1193" i="2"/>
  <c r="J1681" i="2"/>
  <c r="J1609" i="2"/>
  <c r="J1303" i="2"/>
  <c r="BK1040" i="2"/>
  <c r="BK937" i="2"/>
  <c r="J142" i="3"/>
  <c r="BK113" i="3"/>
  <c r="BK120" i="3"/>
  <c r="J105" i="3"/>
  <c r="BK114" i="3"/>
  <c r="BK98" i="4"/>
  <c r="BK97" i="4"/>
  <c r="BK138" i="5"/>
  <c r="BK117" i="5"/>
  <c r="J116" i="5"/>
  <c r="BK208" i="6"/>
  <c r="J234" i="6"/>
  <c r="J113" i="6"/>
  <c r="BK209" i="6"/>
  <c r="BK176" i="6"/>
  <c r="BK163" i="6"/>
  <c r="J101" i="6"/>
  <c r="J244" i="6"/>
  <c r="BK189" i="6"/>
  <c r="BK148" i="6"/>
  <c r="BK130" i="6"/>
  <c r="BK109" i="7"/>
  <c r="BK94" i="8"/>
  <c r="BK101" i="8"/>
  <c r="J116" i="9"/>
  <c r="BK124" i="14"/>
  <c r="BK112" i="14"/>
  <c r="J125" i="14"/>
  <c r="J1666" i="2"/>
  <c r="BK1324" i="2"/>
  <c r="BK969" i="2"/>
  <c r="J546" i="2"/>
  <c r="BK170" i="2"/>
  <c r="J140" i="3"/>
  <c r="J111" i="3"/>
  <c r="J97" i="3"/>
  <c r="J103" i="4"/>
  <c r="BK122" i="5"/>
  <c r="BK139" i="5"/>
  <c r="BK110" i="5"/>
  <c r="BK245" i="6"/>
  <c r="BK137" i="6"/>
  <c r="J199" i="6"/>
  <c r="BK166" i="6"/>
  <c r="BK115" i="6"/>
  <c r="BK210" i="6"/>
  <c r="J132" i="6"/>
  <c r="BK108" i="7"/>
  <c r="J106" i="8"/>
  <c r="BK98" i="8"/>
  <c r="BK110" i="9"/>
  <c r="BK108" i="11"/>
  <c r="BK417" i="2"/>
  <c r="BK232" i="2"/>
  <c r="BK190" i="2"/>
  <c r="J969" i="2"/>
  <c r="BK471" i="2"/>
  <c r="J194" i="2"/>
  <c r="J148" i="2"/>
  <c r="BK1316" i="2"/>
  <c r="BK1233" i="2"/>
  <c r="BK1170" i="2"/>
  <c r="BK784" i="2"/>
  <c r="J301" i="2"/>
  <c r="BK188" i="2"/>
  <c r="BK1321" i="2"/>
  <c r="BK106" i="13"/>
  <c r="J129" i="14"/>
  <c r="J977" i="2"/>
  <c r="BK856" i="2"/>
  <c r="BK1267" i="2"/>
  <c r="J1042" i="2"/>
  <c r="BK927" i="2"/>
  <c r="BK236" i="2"/>
  <c r="BK151" i="2"/>
  <c r="J755" i="2"/>
  <c r="J419" i="2"/>
  <c r="BK104" i="3"/>
  <c r="BK111" i="5"/>
  <c r="BK232" i="6"/>
  <c r="BK181" i="6"/>
  <c r="J109" i="13"/>
  <c r="BK1280" i="2"/>
  <c r="J761" i="2"/>
  <c r="BK1333" i="2"/>
  <c r="J950" i="2"/>
  <c r="J130" i="2"/>
  <c r="BK105" i="3"/>
  <c r="J99" i="4"/>
  <c r="BK178" i="6"/>
  <c r="J187" i="6"/>
  <c r="J195" i="6"/>
  <c r="BK120" i="6"/>
  <c r="BK104" i="7"/>
  <c r="J1269" i="2"/>
  <c r="J1079" i="2"/>
  <c r="J922" i="2"/>
  <c r="J752" i="2"/>
  <c r="BK408" i="2"/>
  <c r="BK161" i="2"/>
  <c r="J385" i="2"/>
  <c r="BK179" i="2"/>
  <c r="BK1228" i="2"/>
  <c r="J702" i="2"/>
  <c r="J1694" i="2"/>
  <c r="BK1681" i="2"/>
  <c r="J1417" i="2"/>
  <c r="BK846" i="2"/>
  <c r="BK411" i="2"/>
  <c r="J102" i="3"/>
  <c r="J113" i="3"/>
  <c r="BK125" i="3"/>
  <c r="J111" i="4"/>
  <c r="J101" i="5"/>
  <c r="J113" i="5"/>
  <c r="BK212" i="6"/>
  <c r="J125" i="6"/>
  <c r="J100" i="6"/>
  <c r="J192" i="6"/>
  <c r="BK129" i="6"/>
  <c r="BK185" i="6"/>
  <c r="J106" i="7"/>
  <c r="J101" i="8"/>
  <c r="J108" i="8"/>
  <c r="J107" i="9"/>
  <c r="BK105" i="11"/>
  <c r="BK107" i="13"/>
  <c r="J1256" i="2"/>
  <c r="J1017" i="2"/>
  <c r="J792" i="2"/>
  <c r="BK346" i="2"/>
  <c r="J197" i="2"/>
  <c r="BK435" i="2"/>
  <c r="J226" i="2"/>
  <c r="BK1019" i="2"/>
  <c r="BK421" i="2"/>
  <c r="BK1386" i="2"/>
  <c r="J1084" i="2"/>
  <c r="J1431" i="2"/>
  <c r="BK1673" i="2"/>
  <c r="J104" i="3"/>
  <c r="J110" i="3"/>
  <c r="BK134" i="5"/>
  <c r="J97" i="5"/>
  <c r="J104" i="5"/>
  <c r="BK101" i="6"/>
  <c r="J213" i="6"/>
  <c r="BK191" i="6"/>
  <c r="J119" i="6"/>
  <c r="J129" i="6"/>
  <c r="J98" i="7"/>
  <c r="BK94" i="7"/>
  <c r="J115" i="13"/>
  <c r="BK241" i="6"/>
  <c r="J207" i="6"/>
  <c r="J143" i="6"/>
  <c r="J116" i="6"/>
  <c r="J163" i="6"/>
  <c r="J144" i="6"/>
  <c r="J107" i="7"/>
  <c r="J94" i="8"/>
  <c r="J94" i="11"/>
  <c r="BK88" i="13"/>
  <c r="BK131" i="14"/>
  <c r="J116" i="14"/>
  <c r="BK1307" i="2"/>
  <c r="J1208" i="2"/>
  <c r="BK955" i="2"/>
  <c r="BK523" i="2"/>
  <c r="J1433" i="2"/>
  <c r="J1238" i="2"/>
  <c r="BK1143" i="2"/>
  <c r="BK1689" i="2"/>
  <c r="BK1662" i="2"/>
  <c r="J101" i="3"/>
  <c r="BK121" i="3"/>
  <c r="J127" i="3"/>
  <c r="BK122" i="3"/>
  <c r="J101" i="4"/>
  <c r="J136" i="5"/>
  <c r="BK115" i="5"/>
  <c r="J100" i="5"/>
  <c r="J121" i="5"/>
  <c r="J154" i="6"/>
  <c r="BK207" i="6"/>
  <c r="BK152" i="6"/>
  <c r="BK159" i="6"/>
  <c r="BK118" i="6"/>
  <c r="BK233" i="6"/>
  <c r="BK169" i="6"/>
  <c r="J122" i="6"/>
  <c r="BK147" i="6"/>
  <c r="J103" i="7"/>
  <c r="J110" i="8"/>
  <c r="J114" i="9"/>
  <c r="J117" i="10"/>
  <c r="BK96" i="11"/>
  <c r="BK91" i="11"/>
  <c r="J138" i="14"/>
  <c r="BK127" i="14"/>
  <c r="BK1698" i="2"/>
  <c r="BK1314" i="2"/>
  <c r="J1268" i="2"/>
  <c r="BK1224" i="2"/>
  <c r="BK1178" i="2"/>
  <c r="J1109" i="2"/>
  <c r="BK1081" i="2"/>
  <c r="BK1066" i="2"/>
  <c r="J1015" i="2"/>
  <c r="BK952" i="2"/>
  <c r="J885" i="2"/>
  <c r="J784" i="2"/>
  <c r="BK715" i="2"/>
  <c r="BK484" i="2"/>
  <c r="BK463" i="2"/>
  <c r="BK413" i="2"/>
  <c r="BK317" i="2"/>
  <c r="BK215" i="2"/>
  <c r="BK153" i="2"/>
  <c r="BK1095" i="2"/>
  <c r="J928" i="2"/>
  <c r="J346" i="2"/>
  <c r="J232" i="2"/>
  <c r="J170" i="2"/>
  <c r="J1707" i="2"/>
  <c r="BK1325" i="2"/>
  <c r="J1266" i="2"/>
  <c r="J1226" i="2"/>
  <c r="J1137" i="2"/>
  <c r="J1105" i="2"/>
  <c r="BK977" i="2"/>
  <c r="BK841" i="2"/>
  <c r="BK514" i="2"/>
  <c r="J283" i="2"/>
  <c r="BK218" i="2"/>
  <c r="J1241" i="2"/>
  <c r="BK1111" i="2"/>
  <c r="BK831" i="2"/>
  <c r="J140" i="6"/>
  <c r="J176" i="6"/>
  <c r="J145" i="6"/>
  <c r="BK106" i="7"/>
  <c r="J95" i="8"/>
  <c r="BK100" i="8"/>
  <c r="BK92" i="8"/>
  <c r="BK106" i="9"/>
  <c r="J100" i="9"/>
  <c r="BK100" i="10"/>
  <c r="BK101" i="11"/>
  <c r="BK96" i="13"/>
  <c r="J131" i="14"/>
  <c r="BK119" i="14"/>
  <c r="J135" i="14"/>
  <c r="J1312" i="2"/>
  <c r="J1224" i="2"/>
  <c r="J1135" i="2"/>
  <c r="J964" i="2"/>
  <c r="J846" i="2"/>
  <c r="J153" i="2"/>
  <c r="BK1435" i="2"/>
  <c r="J1233" i="2"/>
  <c r="BK1135" i="2"/>
  <c r="J1465" i="2"/>
  <c r="J1318" i="2"/>
  <c r="BK1258" i="2"/>
  <c r="BK987" i="2"/>
  <c r="BK698" i="2"/>
  <c r="J236" i="2"/>
  <c r="J124" i="3"/>
  <c r="BK142" i="3"/>
  <c r="BK116" i="3"/>
  <c r="BK112" i="3"/>
  <c r="BK102" i="3"/>
  <c r="BK103" i="4"/>
  <c r="BK119" i="5"/>
  <c r="BK126" i="5"/>
  <c r="BK121" i="5"/>
  <c r="J109" i="5"/>
  <c r="BK221" i="6"/>
  <c r="J173" i="6"/>
  <c r="BK114" i="6"/>
  <c r="J210" i="6"/>
  <c r="BK102" i="6"/>
  <c r="J198" i="6"/>
  <c r="BK100" i="6"/>
  <c r="J130" i="6"/>
  <c r="BK113" i="6"/>
  <c r="BK123" i="6"/>
  <c r="BK162" i="6"/>
  <c r="J135" i="6"/>
  <c r="J146" i="6"/>
  <c r="BK101" i="7"/>
  <c r="J93" i="7"/>
  <c r="J103" i="8"/>
  <c r="J93" i="8"/>
  <c r="J122" i="10"/>
  <c r="BK137" i="14"/>
  <c r="J120" i="14"/>
  <c r="J119" i="14"/>
  <c r="J1272" i="2"/>
  <c r="BK1309" i="2"/>
  <c r="J1081" i="2"/>
  <c r="J775" i="2"/>
  <c r="BK111" i="3"/>
  <c r="J132" i="3"/>
  <c r="J128" i="3"/>
  <c r="BK104" i="4"/>
  <c r="J131" i="5"/>
  <c r="BK137" i="5"/>
  <c r="J108" i="5"/>
  <c r="J218" i="6"/>
  <c r="J172" i="6"/>
  <c r="J115" i="6"/>
  <c r="BK179" i="6"/>
  <c r="J159" i="6"/>
  <c r="J160" i="6"/>
  <c r="BK102" i="7"/>
  <c r="J98" i="8"/>
  <c r="J104" i="9"/>
  <c r="BK459" i="2"/>
  <c r="BK357" i="2"/>
  <c r="BK137" i="2"/>
  <c r="BK1015" i="2"/>
  <c r="BK706" i="2"/>
  <c r="J317" i="2"/>
  <c r="J161" i="2"/>
  <c r="J1386" i="2"/>
  <c r="BK1268" i="2"/>
  <c r="J1130" i="2"/>
  <c r="BK918" i="2"/>
  <c r="BK443" i="2"/>
  <c r="BK1137" i="2"/>
  <c r="J920" i="2"/>
  <c r="BK385" i="2"/>
  <c r="J1429" i="2"/>
  <c r="BK1196" i="2"/>
  <c r="J1677" i="2"/>
  <c r="J367" i="2"/>
  <c r="J107" i="3"/>
  <c r="J125" i="3"/>
  <c r="J116" i="3"/>
  <c r="J96" i="3"/>
  <c r="J104" i="4"/>
  <c r="J139" i="5"/>
  <c r="J209" i="6"/>
  <c r="J164" i="6"/>
  <c r="BK116" i="6"/>
  <c r="J222" i="6"/>
  <c r="J246" i="6"/>
  <c r="BK174" i="6"/>
  <c r="BK136" i="6"/>
  <c r="J120" i="6"/>
  <c r="BK103" i="7"/>
  <c r="J117" i="8"/>
  <c r="J113" i="8"/>
  <c r="J120" i="9"/>
  <c r="J111" i="9"/>
  <c r="J103" i="11"/>
  <c r="J101" i="11"/>
  <c r="J112" i="13"/>
  <c r="BK117" i="13"/>
  <c r="J112" i="14"/>
  <c r="BK116" i="14"/>
  <c r="F36" i="2"/>
  <c r="J1172" i="2"/>
  <c r="BK359" i="2"/>
  <c r="J1107" i="2"/>
  <c r="J303" i="2"/>
  <c r="BK211" i="6"/>
  <c r="J103" i="6"/>
  <c r="BK117" i="14"/>
  <c r="J1184" i="2"/>
  <c r="BK147" i="2"/>
  <c r="J1512" i="2"/>
  <c r="BK806" i="2"/>
  <c r="BK99" i="3"/>
  <c r="BK93" i="4"/>
  <c r="J120" i="5"/>
  <c r="J219" i="6"/>
  <c r="BK167" i="6"/>
  <c r="BK190" i="6"/>
  <c r="BK92" i="7"/>
  <c r="BK114" i="10"/>
  <c r="BK91" i="13"/>
  <c r="J1259" i="2"/>
  <c r="BK755" i="2"/>
  <c r="BK1308" i="2"/>
  <c r="BK1609" i="2"/>
  <c r="J112" i="3"/>
  <c r="BK100" i="4"/>
  <c r="J134" i="5"/>
  <c r="J102" i="5"/>
  <c r="J235" i="6"/>
  <c r="BK219" i="6"/>
  <c r="BK168" i="6"/>
  <c r="BK106" i="6"/>
  <c r="BK157" i="6"/>
  <c r="BK155" i="6"/>
  <c r="J107" i="8"/>
  <c r="BK111" i="9"/>
  <c r="J113" i="11"/>
  <c r="BK111" i="13"/>
  <c r="BK120" i="14"/>
  <c r="BK115" i="14"/>
  <c r="J1255" i="2"/>
  <c r="BK1184" i="2"/>
  <c r="J1028" i="2"/>
  <c r="J955" i="2"/>
  <c r="BK920" i="2"/>
  <c r="J718" i="2"/>
  <c r="J421" i="2"/>
  <c r="BK249" i="2"/>
  <c r="J1101" i="2"/>
  <c r="BK922" i="2"/>
  <c r="BK363" i="2"/>
  <c r="J116" i="2"/>
  <c r="J1314" i="2"/>
  <c r="BK1236" i="2"/>
  <c r="BK1024" i="2"/>
  <c r="J856" i="2"/>
  <c r="J332" i="2"/>
  <c r="BK1247" i="2"/>
  <c r="J1031" i="2"/>
  <c r="J629" i="2"/>
  <c r="J1578" i="2"/>
  <c r="BK1715" i="2"/>
  <c r="J1302" i="2"/>
  <c r="BK1089" i="2"/>
  <c r="BK763" i="2"/>
  <c r="J99" i="5"/>
  <c r="BK196" i="6"/>
  <c r="BK99" i="6"/>
  <c r="BK231" i="6"/>
  <c r="J212" i="6"/>
  <c r="BK184" i="6"/>
  <c r="J105" i="7"/>
  <c r="BK109" i="9"/>
  <c r="J110" i="11"/>
  <c r="BK110" i="13"/>
  <c r="BK95" i="14"/>
  <c r="BK103" i="14"/>
  <c r="J1119" i="2"/>
  <c r="BK1702" i="2"/>
  <c r="J1178" i="2"/>
  <c r="BK1433" i="2"/>
  <c r="BK1076" i="2"/>
  <c r="J149" i="2"/>
  <c r="BK133" i="5"/>
  <c r="BK98" i="5"/>
  <c r="BK195" i="6"/>
  <c r="J224" i="6"/>
  <c r="BK216" i="6"/>
  <c r="J153" i="6"/>
  <c r="J105" i="6"/>
  <c r="BK126" i="6"/>
  <c r="J99" i="7"/>
  <c r="BK111" i="8"/>
  <c r="J112" i="9"/>
  <c r="J137" i="14"/>
  <c r="J1324" i="2"/>
  <c r="BK1677" i="2"/>
  <c r="BK1266" i="2"/>
  <c r="J137" i="3"/>
  <c r="BK101" i="3"/>
  <c r="J109" i="4"/>
  <c r="BK99" i="5"/>
  <c r="BK106" i="5"/>
  <c r="J251" i="6"/>
  <c r="J211" i="6"/>
  <c r="BK127" i="6"/>
  <c r="BK91" i="7"/>
  <c r="BK95" i="8"/>
  <c r="J523" i="2"/>
  <c r="J206" i="2"/>
  <c r="J930" i="2"/>
  <c r="BK246" i="2"/>
  <c r="J1702" i="2"/>
  <c r="BK1214" i="2"/>
  <c r="BK941" i="2"/>
  <c r="BK220" i="2"/>
  <c r="J1199" i="2"/>
  <c r="BK555" i="2"/>
  <c r="J1175" i="2"/>
  <c r="J435" i="2"/>
  <c r="J119" i="3"/>
  <c r="J97" i="4"/>
  <c r="J111" i="5"/>
  <c r="BK140" i="6"/>
  <c r="BK234" i="6"/>
  <c r="J169" i="6"/>
  <c r="BK222" i="6"/>
  <c r="BK99" i="8"/>
  <c r="J103" i="9"/>
  <c r="J88" i="11"/>
  <c r="J104" i="13"/>
  <c r="BK125" i="14"/>
  <c r="BK1694" i="2"/>
  <c r="J190" i="2"/>
  <c r="J850" i="2"/>
  <c r="BK930" i="2"/>
  <c r="BK132" i="3"/>
  <c r="BK228" i="6"/>
  <c r="J201" i="6"/>
  <c r="J141" i="6"/>
  <c r="BK104" i="13"/>
  <c r="BK1713" i="2"/>
  <c r="BK416" i="2"/>
  <c r="BK1328" i="2"/>
  <c r="J934" i="2"/>
  <c r="BK134" i="3"/>
  <c r="BK128" i="5"/>
  <c r="J238" i="6"/>
  <c r="BK202" i="6"/>
  <c r="BK122" i="6"/>
  <c r="J157" i="6"/>
  <c r="J92" i="8"/>
  <c r="J115" i="11"/>
  <c r="J98" i="14"/>
  <c r="J1024" i="2"/>
  <c r="BK1422" i="2"/>
  <c r="J1683" i="2"/>
  <c r="J122" i="3"/>
  <c r="J93" i="4"/>
  <c r="BK124" i="5"/>
  <c r="J247" i="6"/>
  <c r="BK200" i="6"/>
  <c r="J106" i="6"/>
  <c r="J127" i="6"/>
  <c r="BK182" i="6"/>
  <c r="J179" i="6"/>
  <c r="BK103" i="8"/>
  <c r="BK114" i="9"/>
  <c r="J108" i="11"/>
  <c r="J94" i="13"/>
  <c r="J141" i="14"/>
  <c r="BK1292" i="2"/>
  <c r="BK1180" i="2"/>
  <c r="BK1073" i="2"/>
  <c r="J972" i="2"/>
  <c r="J914" i="2"/>
  <c r="BK736" i="2"/>
  <c r="J482" i="2"/>
  <c r="BK367" i="2"/>
  <c r="BK192" i="2"/>
  <c r="J1068" i="2"/>
  <c r="BK836" i="2"/>
  <c r="BK301" i="2"/>
  <c r="BK1336" i="2"/>
  <c r="BK1271" i="2"/>
  <c r="J1202" i="2"/>
  <c r="BK948" i="2"/>
  <c r="J486" i="2"/>
  <c r="AS55" i="1"/>
  <c r="J1673" i="2"/>
  <c r="J1310" i="2"/>
  <c r="BK967" i="2"/>
  <c r="J418" i="2"/>
  <c r="BK243" i="6"/>
  <c r="J204" i="6"/>
  <c r="BK150" i="6"/>
  <c r="J205" i="6"/>
  <c r="BK227" i="6"/>
  <c r="BK134" i="6"/>
  <c r="BK90" i="7"/>
  <c r="BK97" i="8"/>
  <c r="J109" i="9"/>
  <c r="BK98" i="10"/>
  <c r="BK115" i="11"/>
  <c r="J139" i="14"/>
  <c r="J1250" i="2"/>
  <c r="BK1059" i="2"/>
  <c r="J443" i="2"/>
  <c r="BK1265" i="2"/>
  <c r="BK1660" i="2"/>
  <c r="BK1243" i="2"/>
  <c r="J412" i="2"/>
  <c r="J106" i="3"/>
  <c r="J99" i="3"/>
  <c r="BK94" i="4"/>
  <c r="J127" i="5"/>
  <c r="BK107" i="5"/>
  <c r="J162" i="6"/>
  <c r="J232" i="6"/>
  <c r="BK217" i="6"/>
  <c r="BK105" i="6"/>
  <c r="J116" i="8"/>
  <c r="BK103" i="9"/>
  <c r="J127" i="14"/>
  <c r="BK1202" i="2"/>
  <c r="J1613" i="2"/>
  <c r="BK1250" i="2"/>
  <c r="J123" i="3"/>
  <c r="J134" i="3"/>
  <c r="J133" i="5"/>
  <c r="J122" i="5"/>
  <c r="J155" i="6"/>
  <c r="BK236" i="6"/>
  <c r="BK111" i="6"/>
  <c r="BK98" i="6"/>
  <c r="J111" i="8"/>
  <c r="J103" i="10"/>
  <c r="BK291" i="2"/>
  <c r="J1091" i="2"/>
  <c r="J371" i="2"/>
  <c r="BK124" i="2"/>
  <c r="BK1091" i="2"/>
  <c r="BK720" i="2"/>
  <c r="J1336" i="2"/>
  <c r="BK1109" i="2"/>
  <c r="BK1709" i="2"/>
  <c r="J1689" i="2"/>
  <c r="J218" i="2"/>
  <c r="J138" i="3"/>
  <c r="J114" i="3"/>
  <c r="J241" i="6"/>
  <c r="J216" i="6"/>
  <c r="J107" i="6"/>
  <c r="BK187" i="6"/>
  <c r="J104" i="7"/>
  <c r="BK109" i="8"/>
  <c r="BK117" i="10"/>
  <c r="BK141" i="14"/>
  <c r="BK121" i="14"/>
  <c r="J1230" i="2"/>
  <c r="J491" i="2"/>
  <c r="BK116" i="2"/>
  <c r="BK130" i="2"/>
  <c r="BK928" i="2"/>
  <c r="BK1311" i="2"/>
  <c r="BK1262" i="2"/>
  <c r="BK138" i="3"/>
  <c r="BK119" i="3"/>
  <c r="BK107" i="4"/>
  <c r="J115" i="5"/>
  <c r="BK238" i="6"/>
  <c r="BK156" i="6"/>
  <c r="BK142" i="6"/>
  <c r="J108" i="7"/>
  <c r="J100" i="8"/>
  <c r="BK88" i="11"/>
  <c r="J113" i="13"/>
  <c r="J1308" i="2"/>
  <c r="J1049" i="2"/>
  <c r="BK623" i="2"/>
  <c r="J1099" i="2"/>
  <c r="J249" i="2"/>
  <c r="BK164" i="6"/>
  <c r="J96" i="7"/>
  <c r="J100" i="13"/>
  <c r="BK133" i="14"/>
  <c r="BK1317" i="2"/>
  <c r="J1121" i="2"/>
  <c r="J715" i="2"/>
  <c r="BK1319" i="2"/>
  <c r="J1669" i="2"/>
  <c r="J1236" i="2"/>
  <c r="BK140" i="3"/>
  <c r="J129" i="3"/>
  <c r="J107" i="4"/>
  <c r="J130" i="5"/>
  <c r="J125" i="5"/>
  <c r="BK151" i="6"/>
  <c r="J111" i="6"/>
  <c r="J99" i="6"/>
  <c r="BK226" i="6"/>
  <c r="BK146" i="6"/>
  <c r="BK117" i="8"/>
  <c r="J106" i="9"/>
  <c r="BK1035" i="2"/>
  <c r="J179" i="2"/>
  <c r="J1709" i="2"/>
  <c r="J1325" i="2"/>
  <c r="J95" i="3"/>
  <c r="J110" i="4"/>
  <c r="BK125" i="5"/>
  <c r="BK123" i="5"/>
  <c r="BK107" i="6"/>
  <c r="J243" i="6"/>
  <c r="BK197" i="6"/>
  <c r="J151" i="6"/>
  <c r="BK132" i="6"/>
  <c r="BK154" i="6"/>
  <c r="BK93" i="7"/>
  <c r="J90" i="7"/>
  <c r="J99" i="8"/>
  <c r="BK96" i="10"/>
  <c r="BK84" i="12"/>
  <c r="BK100" i="13"/>
  <c r="J124" i="14"/>
  <c r="BK1361" i="2"/>
  <c r="BK1264" i="2"/>
  <c r="BK1212" i="2"/>
  <c r="BK1130" i="2"/>
  <c r="BK1068" i="2"/>
  <c r="J967" i="2"/>
  <c r="J924" i="2"/>
  <c r="J759" i="2"/>
  <c r="BK486" i="2"/>
  <c r="J396" i="2"/>
  <c r="J220" i="2"/>
  <c r="J147" i="2"/>
  <c r="J1040" i="2"/>
  <c r="J698" i="2"/>
  <c r="BK409" i="2"/>
  <c r="BK149" i="2"/>
  <c r="BK1312" i="2"/>
  <c r="J1258" i="2"/>
  <c r="BK1031" i="2"/>
  <c r="BK759" i="2"/>
  <c r="J484" i="2"/>
  <c r="BK1205" i="2"/>
  <c r="BK1086" i="2"/>
  <c r="BK226" i="2"/>
  <c r="J1317" i="2"/>
  <c r="BK1190" i="2"/>
  <c r="J1662" i="2"/>
  <c r="BK1429" i="2"/>
  <c r="BK1261" i="2"/>
  <c r="J932" i="2"/>
  <c r="BK332" i="2"/>
  <c r="F38" i="2"/>
  <c r="R97" i="6" l="1"/>
  <c r="T115" i="8"/>
  <c r="R83" i="12"/>
  <c r="R82" i="12" s="1"/>
  <c r="R81" i="12" s="1"/>
  <c r="BK83" i="12"/>
  <c r="BK87" i="13"/>
  <c r="J87" i="13"/>
  <c r="J61" i="13"/>
  <c r="R227" i="2"/>
  <c r="BK1034" i="2"/>
  <c r="BK1033" i="2" s="1"/>
  <c r="J1033" i="2" s="1"/>
  <c r="J74" i="2" s="1"/>
  <c r="J1034" i="2"/>
  <c r="J75" i="2" s="1"/>
  <c r="BK1075" i="2"/>
  <c r="J1075" i="2"/>
  <c r="J76" i="2" s="1"/>
  <c r="BK1113" i="2"/>
  <c r="J1113" i="2"/>
  <c r="J77" i="2"/>
  <c r="BK1142" i="2"/>
  <c r="J1142" i="2"/>
  <c r="J78" i="2"/>
  <c r="BK1174" i="2"/>
  <c r="J1174" i="2" s="1"/>
  <c r="J79" i="2" s="1"/>
  <c r="P1179" i="2"/>
  <c r="P1192" i="2"/>
  <c r="P1232" i="2"/>
  <c r="T1305" i="2"/>
  <c r="P1464" i="2"/>
  <c r="R1668" i="2"/>
  <c r="T1693" i="2"/>
  <c r="R96" i="5"/>
  <c r="R103" i="5"/>
  <c r="BK112" i="5"/>
  <c r="J112" i="5"/>
  <c r="J68" i="5"/>
  <c r="BK118" i="5"/>
  <c r="J118" i="5"/>
  <c r="J69" i="5"/>
  <c r="BK129" i="5"/>
  <c r="J129" i="5" s="1"/>
  <c r="J70" i="5" s="1"/>
  <c r="BK135" i="5"/>
  <c r="J135" i="5"/>
  <c r="J71" i="5"/>
  <c r="P135" i="5"/>
  <c r="P97" i="6"/>
  <c r="T220" i="6"/>
  <c r="P230" i="6"/>
  <c r="R239" i="6"/>
  <c r="T239" i="6"/>
  <c r="P248" i="6"/>
  <c r="T90" i="8"/>
  <c r="T89" i="8" s="1"/>
  <c r="T88" i="8" s="1"/>
  <c r="P99" i="9"/>
  <c r="BK105" i="9"/>
  <c r="J105" i="9"/>
  <c r="J69" i="9"/>
  <c r="P108" i="9"/>
  <c r="T117" i="9"/>
  <c r="R87" i="11"/>
  <c r="R93" i="11"/>
  <c r="BK107" i="11"/>
  <c r="J107" i="11" s="1"/>
  <c r="J64" i="11" s="1"/>
  <c r="R87" i="13"/>
  <c r="R86" i="13" s="1"/>
  <c r="BK103" i="13"/>
  <c r="J103" i="13"/>
  <c r="J64" i="13" s="1"/>
  <c r="T114" i="13"/>
  <c r="T113" i="2"/>
  <c r="BK490" i="2"/>
  <c r="J490" i="2"/>
  <c r="J70" i="2"/>
  <c r="BK933" i="2"/>
  <c r="J933" i="2"/>
  <c r="J71" i="2" s="1"/>
  <c r="T933" i="2"/>
  <c r="BK1023" i="2"/>
  <c r="J1023" i="2" s="1"/>
  <c r="J72" i="2" s="1"/>
  <c r="P1023" i="2"/>
  <c r="R1023" i="2"/>
  <c r="T1023" i="2"/>
  <c r="T1034" i="2"/>
  <c r="R1113" i="2"/>
  <c r="BK1179" i="2"/>
  <c r="J1179" i="2"/>
  <c r="J80" i="2"/>
  <c r="BK1207" i="2"/>
  <c r="J1207" i="2" s="1"/>
  <c r="J82" i="2" s="1"/>
  <c r="R1207" i="2"/>
  <c r="BK1305" i="2"/>
  <c r="J1305" i="2" s="1"/>
  <c r="J84" i="2" s="1"/>
  <c r="R1464" i="2"/>
  <c r="BK1693" i="2"/>
  <c r="J1693" i="2"/>
  <c r="J88" i="2"/>
  <c r="T1706" i="2"/>
  <c r="BK103" i="3"/>
  <c r="J103" i="3"/>
  <c r="J66" i="3"/>
  <c r="T118" i="3"/>
  <c r="P92" i="4"/>
  <c r="T102" i="4"/>
  <c r="T91" i="4" s="1"/>
  <c r="T90" i="4" s="1"/>
  <c r="T103" i="5"/>
  <c r="P129" i="5"/>
  <c r="BK97" i="6"/>
  <c r="J97" i="6" s="1"/>
  <c r="J66" i="6" s="1"/>
  <c r="T242" i="6"/>
  <c r="T227" i="2"/>
  <c r="P479" i="2"/>
  <c r="T1113" i="2"/>
  <c r="T1174" i="2"/>
  <c r="BK1232" i="2"/>
  <c r="J1232" i="2" s="1"/>
  <c r="J83" i="2" s="1"/>
  <c r="P1305" i="2"/>
  <c r="T1464" i="2"/>
  <c r="R1693" i="2"/>
  <c r="P94" i="3"/>
  <c r="T103" i="3"/>
  <c r="BK136" i="3"/>
  <c r="J136" i="3"/>
  <c r="J68" i="3"/>
  <c r="R92" i="4"/>
  <c r="P106" i="4"/>
  <c r="T118" i="5"/>
  <c r="P149" i="6"/>
  <c r="BK89" i="7"/>
  <c r="J89" i="7" s="1"/>
  <c r="J65" i="7" s="1"/>
  <c r="BK88" i="7"/>
  <c r="J88" i="7" s="1"/>
  <c r="J64" i="7" s="1"/>
  <c r="BK87" i="7"/>
  <c r="J87" i="7" s="1"/>
  <c r="R115" i="8"/>
  <c r="T95" i="10"/>
  <c r="P100" i="11"/>
  <c r="P490" i="2"/>
  <c r="T149" i="6"/>
  <c r="R248" i="6"/>
  <c r="BK108" i="9"/>
  <c r="J108" i="9"/>
  <c r="J70" i="9"/>
  <c r="R119" i="10"/>
  <c r="P87" i="11"/>
  <c r="T107" i="11"/>
  <c r="P83" i="12"/>
  <c r="P82" i="12" s="1"/>
  <c r="P81" i="12" s="1"/>
  <c r="AU67" i="1" s="1"/>
  <c r="P103" i="13"/>
  <c r="R113" i="2"/>
  <c r="T196" i="2"/>
  <c r="R395" i="2"/>
  <c r="R479" i="2"/>
  <c r="P102" i="9"/>
  <c r="P98" i="9" s="1"/>
  <c r="P97" i="9" s="1"/>
  <c r="P96" i="9" s="1"/>
  <c r="P95" i="9" s="1"/>
  <c r="AU64" i="1" s="1"/>
  <c r="R117" i="9"/>
  <c r="R490" i="2"/>
  <c r="BK87" i="11"/>
  <c r="J87" i="11"/>
  <c r="J61" i="11"/>
  <c r="R103" i="13"/>
  <c r="BK113" i="2"/>
  <c r="J113" i="2"/>
  <c r="J65" i="2" s="1"/>
  <c r="R196" i="2"/>
  <c r="P395" i="2"/>
  <c r="T479" i="2"/>
  <c r="P89" i="7"/>
  <c r="P88" i="7"/>
  <c r="P87" i="7"/>
  <c r="AU62" i="1" s="1"/>
  <c r="R105" i="10"/>
  <c r="P119" i="10"/>
  <c r="R114" i="13"/>
  <c r="P227" i="2"/>
  <c r="P1034" i="2"/>
  <c r="P1075" i="2"/>
  <c r="P1113" i="2"/>
  <c r="T1142" i="2"/>
  <c r="R1174" i="2"/>
  <c r="T1179" i="2"/>
  <c r="R1192" i="2"/>
  <c r="R1232" i="2"/>
  <c r="BK1335" i="2"/>
  <c r="J1335" i="2"/>
  <c r="J85" i="2" s="1"/>
  <c r="BK1464" i="2"/>
  <c r="J1464" i="2"/>
  <c r="J86" i="2" s="1"/>
  <c r="BK1668" i="2"/>
  <c r="J1668" i="2"/>
  <c r="J87" i="2" s="1"/>
  <c r="P1693" i="2"/>
  <c r="P1706" i="2"/>
  <c r="BK94" i="3"/>
  <c r="J94" i="3"/>
  <c r="J65" i="3"/>
  <c r="R94" i="3"/>
  <c r="R103" i="3"/>
  <c r="R118" i="3"/>
  <c r="R136" i="3"/>
  <c r="BK92" i="4"/>
  <c r="J92" i="4" s="1"/>
  <c r="J65" i="4" s="1"/>
  <c r="BK102" i="4"/>
  <c r="J102" i="4" s="1"/>
  <c r="J66" i="4" s="1"/>
  <c r="R102" i="4"/>
  <c r="T106" i="4"/>
  <c r="BK103" i="5"/>
  <c r="J103" i="5"/>
  <c r="J67" i="5"/>
  <c r="R112" i="5"/>
  <c r="R118" i="5"/>
  <c r="T129" i="5"/>
  <c r="R135" i="5"/>
  <c r="BK149" i="6"/>
  <c r="J149" i="6" s="1"/>
  <c r="J67" i="6" s="1"/>
  <c r="P220" i="6"/>
  <c r="R230" i="6"/>
  <c r="P239" i="6"/>
  <c r="BK242" i="6"/>
  <c r="J242" i="6"/>
  <c r="J71" i="6"/>
  <c r="BK248" i="6"/>
  <c r="J248" i="6"/>
  <c r="J72" i="6" s="1"/>
  <c r="T89" i="7"/>
  <c r="T88" i="7"/>
  <c r="T87" i="7" s="1"/>
  <c r="P90" i="8"/>
  <c r="P115" i="8"/>
  <c r="P89" i="8" s="1"/>
  <c r="P88" i="8" s="1"/>
  <c r="AU63" i="1" s="1"/>
  <c r="R99" i="9"/>
  <c r="R102" i="9"/>
  <c r="T108" i="9"/>
  <c r="P117" i="9"/>
  <c r="P95" i="10"/>
  <c r="BK105" i="10"/>
  <c r="J105" i="10"/>
  <c r="J67" i="10"/>
  <c r="T119" i="10"/>
  <c r="BK93" i="11"/>
  <c r="J93" i="11"/>
  <c r="J62" i="11" s="1"/>
  <c r="BK100" i="11"/>
  <c r="J100" i="11"/>
  <c r="J63" i="11"/>
  <c r="P107" i="11"/>
  <c r="P87" i="13"/>
  <c r="P86" i="13"/>
  <c r="BK114" i="13"/>
  <c r="J114" i="13" s="1"/>
  <c r="J65" i="13" s="1"/>
  <c r="BK196" i="2"/>
  <c r="J196" i="2" s="1"/>
  <c r="J66" i="2" s="1"/>
  <c r="T490" i="2"/>
  <c r="P933" i="2"/>
  <c r="R933" i="2"/>
  <c r="R1034" i="2"/>
  <c r="T1075" i="2"/>
  <c r="P1142" i="2"/>
  <c r="P1174" i="2"/>
  <c r="R1179" i="2"/>
  <c r="T1192" i="2"/>
  <c r="P1207" i="2"/>
  <c r="T1207" i="2"/>
  <c r="P1335" i="2"/>
  <c r="T1335" i="2"/>
  <c r="T1668" i="2"/>
  <c r="R1706" i="2"/>
  <c r="T94" i="3"/>
  <c r="P103" i="3"/>
  <c r="P118" i="3"/>
  <c r="T136" i="3"/>
  <c r="T92" i="4"/>
  <c r="P102" i="4"/>
  <c r="R106" i="4"/>
  <c r="P96" i="5"/>
  <c r="T96" i="5"/>
  <c r="P112" i="5"/>
  <c r="R149" i="6"/>
  <c r="BK230" i="6"/>
  <c r="J230" i="6" s="1"/>
  <c r="J69" i="6" s="1"/>
  <c r="BK239" i="6"/>
  <c r="J239" i="6"/>
  <c r="J70" i="6"/>
  <c r="P242" i="6"/>
  <c r="R89" i="7"/>
  <c r="R88" i="7"/>
  <c r="R87" i="7" s="1"/>
  <c r="BK90" i="8"/>
  <c r="J90" i="8" s="1"/>
  <c r="J65" i="8" s="1"/>
  <c r="BK89" i="8"/>
  <c r="BK88" i="8" s="1"/>
  <c r="J88" i="8" s="1"/>
  <c r="BK115" i="8"/>
  <c r="J115" i="8"/>
  <c r="J66" i="8"/>
  <c r="BK99" i="9"/>
  <c r="J99" i="9"/>
  <c r="J67" i="9"/>
  <c r="T102" i="9"/>
  <c r="T98" i="9" s="1"/>
  <c r="T97" i="9" s="1"/>
  <c r="T96" i="9" s="1"/>
  <c r="T95" i="9" s="1"/>
  <c r="T105" i="9"/>
  <c r="P105" i="10"/>
  <c r="T87" i="11"/>
  <c r="T93" i="11"/>
  <c r="R107" i="11"/>
  <c r="BK227" i="2"/>
  <c r="J227" i="2"/>
  <c r="J67" i="2" s="1"/>
  <c r="BK395" i="2"/>
  <c r="J395" i="2"/>
  <c r="J68" i="2" s="1"/>
  <c r="BK479" i="2"/>
  <c r="J479" i="2"/>
  <c r="J69" i="2"/>
  <c r="R1075" i="2"/>
  <c r="R1142" i="2"/>
  <c r="BK1192" i="2"/>
  <c r="J1192" i="2"/>
  <c r="J81" i="2" s="1"/>
  <c r="T1232" i="2"/>
  <c r="R1305" i="2"/>
  <c r="R1335" i="2"/>
  <c r="P1668" i="2"/>
  <c r="BK1706" i="2"/>
  <c r="J1706" i="2" s="1"/>
  <c r="J89" i="2" s="1"/>
  <c r="BK118" i="3"/>
  <c r="J118" i="3"/>
  <c r="J67" i="3"/>
  <c r="P136" i="3"/>
  <c r="BK106" i="4"/>
  <c r="J106" i="4"/>
  <c r="J67" i="4" s="1"/>
  <c r="BK220" i="6"/>
  <c r="J220" i="6"/>
  <c r="J68" i="6" s="1"/>
  <c r="T99" i="9"/>
  <c r="BK117" i="9"/>
  <c r="J117" i="9"/>
  <c r="J73" i="9" s="1"/>
  <c r="T105" i="10"/>
  <c r="P113" i="2"/>
  <c r="P112" i="2" s="1"/>
  <c r="P196" i="2"/>
  <c r="T395" i="2"/>
  <c r="P105" i="9"/>
  <c r="R95" i="10"/>
  <c r="R94" i="10"/>
  <c r="R93" i="10" s="1"/>
  <c r="T94" i="14"/>
  <c r="T93" i="14"/>
  <c r="BK96" i="5"/>
  <c r="J96" i="5" s="1"/>
  <c r="J66" i="5" s="1"/>
  <c r="P103" i="5"/>
  <c r="T112" i="5"/>
  <c r="P118" i="5"/>
  <c r="R129" i="5"/>
  <c r="T135" i="5"/>
  <c r="T97" i="6"/>
  <c r="R220" i="6"/>
  <c r="T230" i="6"/>
  <c r="T96" i="6" s="1"/>
  <c r="T95" i="6" s="1"/>
  <c r="T94" i="6" s="1"/>
  <c r="R242" i="6"/>
  <c r="T248" i="6"/>
  <c r="R90" i="8"/>
  <c r="R89" i="8" s="1"/>
  <c r="R88" i="8" s="1"/>
  <c r="BK102" i="9"/>
  <c r="J102" i="9" s="1"/>
  <c r="J68" i="9" s="1"/>
  <c r="R105" i="9"/>
  <c r="R108" i="9"/>
  <c r="BK95" i="10"/>
  <c r="J95" i="10" s="1"/>
  <c r="J65" i="10" s="1"/>
  <c r="BK119" i="10"/>
  <c r="J119" i="10" s="1"/>
  <c r="J71" i="10" s="1"/>
  <c r="P93" i="11"/>
  <c r="R100" i="11"/>
  <c r="T100" i="11"/>
  <c r="T83" i="12"/>
  <c r="T82" i="12" s="1"/>
  <c r="T81" i="12" s="1"/>
  <c r="T87" i="13"/>
  <c r="T86" i="13"/>
  <c r="T103" i="13"/>
  <c r="T102" i="13" s="1"/>
  <c r="P114" i="13"/>
  <c r="BK94" i="14"/>
  <c r="J94" i="14" s="1"/>
  <c r="J61" i="14" s="1"/>
  <c r="P94" i="14"/>
  <c r="P93" i="14" s="1"/>
  <c r="R94" i="14"/>
  <c r="R93" i="14"/>
  <c r="BK113" i="14"/>
  <c r="J113" i="14"/>
  <c r="J66" i="14"/>
  <c r="P113" i="14"/>
  <c r="R113" i="14"/>
  <c r="T113" i="14"/>
  <c r="BK118" i="14"/>
  <c r="J118" i="14"/>
  <c r="J67" i="14" s="1"/>
  <c r="P118" i="14"/>
  <c r="R118" i="14"/>
  <c r="T118" i="14"/>
  <c r="BK130" i="14"/>
  <c r="J130" i="14"/>
  <c r="J70" i="14" s="1"/>
  <c r="P130" i="14"/>
  <c r="R130" i="14"/>
  <c r="T130" i="14"/>
  <c r="BK134" i="14"/>
  <c r="J134" i="14" s="1"/>
  <c r="J71" i="14" s="1"/>
  <c r="P134" i="14"/>
  <c r="R134" i="14"/>
  <c r="T134" i="14"/>
  <c r="BK117" i="11"/>
  <c r="J117" i="11" s="1"/>
  <c r="J65" i="11" s="1"/>
  <c r="BK1030" i="2"/>
  <c r="J1030" i="2" s="1"/>
  <c r="J73" i="2" s="1"/>
  <c r="BK139" i="3"/>
  <c r="J139" i="3"/>
  <c r="J69" i="3"/>
  <c r="BK102" i="10"/>
  <c r="J102" i="10"/>
  <c r="J66" i="10"/>
  <c r="BK141" i="3"/>
  <c r="J141" i="3" s="1"/>
  <c r="J70" i="3" s="1"/>
  <c r="BK116" i="10"/>
  <c r="J116" i="10"/>
  <c r="J70" i="10"/>
  <c r="BK112" i="4"/>
  <c r="J112" i="4"/>
  <c r="J68" i="4"/>
  <c r="BK113" i="9"/>
  <c r="J113" i="9"/>
  <c r="J71" i="9" s="1"/>
  <c r="BK113" i="10"/>
  <c r="J113" i="10"/>
  <c r="J69" i="10" s="1"/>
  <c r="BK99" i="13"/>
  <c r="J99" i="13"/>
  <c r="J62" i="13" s="1"/>
  <c r="BK115" i="9"/>
  <c r="J115" i="9"/>
  <c r="J72" i="9" s="1"/>
  <c r="BK110" i="10"/>
  <c r="J110" i="10"/>
  <c r="J68" i="10"/>
  <c r="BK106" i="14"/>
  <c r="J106" i="14" s="1"/>
  <c r="J62" i="14" s="1"/>
  <c r="BK111" i="14"/>
  <c r="J111" i="14" s="1"/>
  <c r="J65" i="14" s="1"/>
  <c r="BK126" i="14"/>
  <c r="J126" i="14" s="1"/>
  <c r="J68" i="14" s="1"/>
  <c r="BK128" i="14"/>
  <c r="J128" i="14" s="1"/>
  <c r="J69" i="14" s="1"/>
  <c r="BK140" i="14"/>
  <c r="J140" i="14"/>
  <c r="J72" i="14"/>
  <c r="BK86" i="13"/>
  <c r="BK102" i="13"/>
  <c r="J102" i="13"/>
  <c r="J63" i="13" s="1"/>
  <c r="J86" i="14"/>
  <c r="BE95" i="14"/>
  <c r="BE98" i="14"/>
  <c r="BE103" i="14"/>
  <c r="BE120" i="14"/>
  <c r="BE122" i="14"/>
  <c r="BE117" i="14"/>
  <c r="BE115" i="14"/>
  <c r="F55" i="14"/>
  <c r="BE135" i="14"/>
  <c r="BE138" i="14"/>
  <c r="BE112" i="14"/>
  <c r="BE116" i="14"/>
  <c r="BE123" i="14"/>
  <c r="BE131" i="14"/>
  <c r="BE136" i="14"/>
  <c r="BE114" i="14"/>
  <c r="BE121" i="14"/>
  <c r="BE125" i="14"/>
  <c r="BE133" i="14"/>
  <c r="BE127" i="14"/>
  <c r="BE137" i="14"/>
  <c r="E48" i="14"/>
  <c r="BE124" i="14"/>
  <c r="BE132" i="14"/>
  <c r="BE101" i="14"/>
  <c r="BE107" i="14"/>
  <c r="BE119" i="14"/>
  <c r="BE129" i="14"/>
  <c r="BE139" i="14"/>
  <c r="BE141" i="14"/>
  <c r="F55" i="13"/>
  <c r="BE91" i="13"/>
  <c r="BE104" i="13"/>
  <c r="E75" i="13"/>
  <c r="J79" i="13"/>
  <c r="BE94" i="13"/>
  <c r="BE100" i="13"/>
  <c r="BE106" i="13"/>
  <c r="BE110" i="13"/>
  <c r="BE112" i="13"/>
  <c r="BE113" i="13"/>
  <c r="BE105" i="13"/>
  <c r="BE88" i="13"/>
  <c r="BE96" i="13"/>
  <c r="BE107" i="13"/>
  <c r="BE108" i="13"/>
  <c r="BE109" i="13"/>
  <c r="BE111" i="13"/>
  <c r="BE115" i="13"/>
  <c r="BE117" i="13"/>
  <c r="BB68" i="1"/>
  <c r="BE84" i="12"/>
  <c r="E48" i="12"/>
  <c r="F55" i="12"/>
  <c r="BE86" i="12"/>
  <c r="J52" i="12"/>
  <c r="BE85" i="12"/>
  <c r="BE87" i="12"/>
  <c r="BC67" i="1"/>
  <c r="BD67" i="1"/>
  <c r="F55" i="11"/>
  <c r="BE88" i="11"/>
  <c r="BE94" i="11"/>
  <c r="BE108" i="11"/>
  <c r="E48" i="11"/>
  <c r="BE98" i="11"/>
  <c r="BE113" i="11"/>
  <c r="J52" i="11"/>
  <c r="BE91" i="11"/>
  <c r="BE95" i="11"/>
  <c r="BE96" i="11"/>
  <c r="BE103" i="11"/>
  <c r="BE101" i="11"/>
  <c r="BE105" i="11"/>
  <c r="BE110" i="11"/>
  <c r="BE115" i="11"/>
  <c r="BE118" i="11"/>
  <c r="E81" i="10"/>
  <c r="J87" i="10"/>
  <c r="BE100" i="10"/>
  <c r="BE103" i="10"/>
  <c r="F59" i="10"/>
  <c r="BE96" i="10"/>
  <c r="BE98" i="10"/>
  <c r="BE106" i="10"/>
  <c r="BE108" i="10"/>
  <c r="BE111" i="10"/>
  <c r="BE114" i="10"/>
  <c r="BE117" i="10"/>
  <c r="BE120" i="10"/>
  <c r="BE122" i="10"/>
  <c r="F92" i="9"/>
  <c r="BE100" i="9"/>
  <c r="J89" i="8"/>
  <c r="J64" i="8" s="1"/>
  <c r="E50" i="9"/>
  <c r="BE101" i="9"/>
  <c r="BE109" i="9"/>
  <c r="BE114" i="9"/>
  <c r="BE116" i="9"/>
  <c r="BE103" i="9"/>
  <c r="BE112" i="9"/>
  <c r="J56" i="9"/>
  <c r="BE106" i="9"/>
  <c r="BE120" i="9"/>
  <c r="BE104" i="9"/>
  <c r="BE107" i="9"/>
  <c r="BE110" i="9"/>
  <c r="BE111" i="9"/>
  <c r="BE118" i="9"/>
  <c r="BE96" i="8"/>
  <c r="E50" i="8"/>
  <c r="F59" i="8"/>
  <c r="BE109" i="8"/>
  <c r="BE97" i="8"/>
  <c r="J56" i="8"/>
  <c r="BE91" i="8"/>
  <c r="BE99" i="8"/>
  <c r="BE102" i="8"/>
  <c r="BE108" i="8"/>
  <c r="BE110" i="8"/>
  <c r="BE112" i="8"/>
  <c r="BE114" i="8"/>
  <c r="BE116" i="8"/>
  <c r="BE92" i="8"/>
  <c r="BE94" i="8"/>
  <c r="BE95" i="8"/>
  <c r="BE100" i="8"/>
  <c r="BE101" i="8"/>
  <c r="BE105" i="8"/>
  <c r="BE106" i="8"/>
  <c r="BE107" i="8"/>
  <c r="BE111" i="8"/>
  <c r="BE113" i="8"/>
  <c r="BE117" i="8"/>
  <c r="BE93" i="8"/>
  <c r="BE98" i="8"/>
  <c r="BE103" i="8"/>
  <c r="BE104" i="8"/>
  <c r="E75" i="7"/>
  <c r="BE99" i="7"/>
  <c r="BE92" i="7"/>
  <c r="BE94" i="7"/>
  <c r="BE95" i="7"/>
  <c r="BE100" i="7"/>
  <c r="BE104" i="7"/>
  <c r="BE107" i="7"/>
  <c r="BE102" i="7"/>
  <c r="BE103" i="7"/>
  <c r="BE106" i="7"/>
  <c r="BE109" i="7"/>
  <c r="F59" i="7"/>
  <c r="BE91" i="7"/>
  <c r="BE98" i="7"/>
  <c r="J56" i="7"/>
  <c r="BE90" i="7"/>
  <c r="BE93" i="7"/>
  <c r="BE97" i="7"/>
  <c r="BK96" i="6"/>
  <c r="BK95" i="6" s="1"/>
  <c r="BK94" i="6" s="1"/>
  <c r="J94" i="6" s="1"/>
  <c r="J63" i="6" s="1"/>
  <c r="BE110" i="7"/>
  <c r="BE96" i="7"/>
  <c r="BE101" i="7"/>
  <c r="BE105" i="7"/>
  <c r="BE108" i="7"/>
  <c r="BE132" i="6"/>
  <c r="BE136" i="6"/>
  <c r="BE137" i="6"/>
  <c r="BE140" i="6"/>
  <c r="BE145" i="6"/>
  <c r="BE150" i="6"/>
  <c r="BE157" i="6"/>
  <c r="BE146" i="6"/>
  <c r="BE180" i="6"/>
  <c r="BE185" i="6"/>
  <c r="BE99" i="6"/>
  <c r="BE102" i="6"/>
  <c r="BE114" i="6"/>
  <c r="BE115" i="6"/>
  <c r="BE116" i="6"/>
  <c r="BE120" i="6"/>
  <c r="BE121" i="6"/>
  <c r="BE125" i="6"/>
  <c r="BE151" i="6"/>
  <c r="BE177" i="6"/>
  <c r="BE178" i="6"/>
  <c r="BE186" i="6"/>
  <c r="BE188" i="6"/>
  <c r="BE138" i="6"/>
  <c r="BE156" i="6"/>
  <c r="BE163" i="6"/>
  <c r="BE167" i="6"/>
  <c r="BE170" i="6"/>
  <c r="BE171" i="6"/>
  <c r="BE175" i="6"/>
  <c r="BE179" i="6"/>
  <c r="BE147" i="6"/>
  <c r="BE249" i="6"/>
  <c r="BE234" i="6"/>
  <c r="BE241" i="6"/>
  <c r="F59" i="6"/>
  <c r="BE100" i="6"/>
  <c r="BE130" i="6"/>
  <c r="BE134" i="6"/>
  <c r="BE139" i="6"/>
  <c r="BE232" i="6"/>
  <c r="J56" i="6"/>
  <c r="BE98" i="6"/>
  <c r="BE123" i="6"/>
  <c r="BE127" i="6"/>
  <c r="BE142" i="6"/>
  <c r="BE148" i="6"/>
  <c r="BE154" i="6"/>
  <c r="BE173" i="6"/>
  <c r="BE183" i="6"/>
  <c r="BE196" i="6"/>
  <c r="BE207" i="6"/>
  <c r="BE231" i="6"/>
  <c r="E50" i="6"/>
  <c r="BE103" i="6"/>
  <c r="BE105" i="6"/>
  <c r="BE108" i="6"/>
  <c r="BE111" i="6"/>
  <c r="BE118" i="6"/>
  <c r="BE119" i="6"/>
  <c r="BE122" i="6"/>
  <c r="BE126" i="6"/>
  <c r="BE128" i="6"/>
  <c r="BE131" i="6"/>
  <c r="BE133" i="6"/>
  <c r="BE135" i="6"/>
  <c r="BE143" i="6"/>
  <c r="BE144" i="6"/>
  <c r="BE152" i="6"/>
  <c r="BE153" i="6"/>
  <c r="BE155" i="6"/>
  <c r="BE158" i="6"/>
  <c r="BE160" i="6"/>
  <c r="BE162" i="6"/>
  <c r="BE168" i="6"/>
  <c r="BE172" i="6"/>
  <c r="BE212" i="6"/>
  <c r="BE243" i="6"/>
  <c r="BE194" i="6"/>
  <c r="BE204" i="6"/>
  <c r="BE218" i="6"/>
  <c r="BE224" i="6"/>
  <c r="BE226" i="6"/>
  <c r="BK95" i="5"/>
  <c r="J95" i="5"/>
  <c r="J65" i="5"/>
  <c r="BE101" i="6"/>
  <c r="BE104" i="6"/>
  <c r="BE107" i="6"/>
  <c r="BE110" i="6"/>
  <c r="BE113" i="6"/>
  <c r="BE190" i="6"/>
  <c r="BE193" i="6"/>
  <c r="BE200" i="6"/>
  <c r="BE202" i="6"/>
  <c r="BE203" i="6"/>
  <c r="BE210" i="6"/>
  <c r="BE211" i="6"/>
  <c r="BE217" i="6"/>
  <c r="BE219" i="6"/>
  <c r="BE221" i="6"/>
  <c r="BE225" i="6"/>
  <c r="BE233" i="6"/>
  <c r="BE235" i="6"/>
  <c r="BE240" i="6"/>
  <c r="BE244" i="6"/>
  <c r="BE245" i="6"/>
  <c r="BE250" i="6"/>
  <c r="BE109" i="6"/>
  <c r="BE117" i="6"/>
  <c r="BE205" i="6"/>
  <c r="BE208" i="6"/>
  <c r="BE223" i="6"/>
  <c r="BE227" i="6"/>
  <c r="BE176" i="6"/>
  <c r="BE182" i="6"/>
  <c r="BE184" i="6"/>
  <c r="BE187" i="6"/>
  <c r="BE189" i="6"/>
  <c r="BE191" i="6"/>
  <c r="BE197" i="6"/>
  <c r="BE198" i="6"/>
  <c r="BE206" i="6"/>
  <c r="BE209" i="6"/>
  <c r="BE228" i="6"/>
  <c r="BE106" i="6"/>
  <c r="BE112" i="6"/>
  <c r="BE124" i="6"/>
  <c r="BE129" i="6"/>
  <c r="BE141" i="6"/>
  <c r="BE159" i="6"/>
  <c r="BE161" i="6"/>
  <c r="BE164" i="6"/>
  <c r="BE165" i="6"/>
  <c r="BE166" i="6"/>
  <c r="BE169" i="6"/>
  <c r="BE174" i="6"/>
  <c r="BE181" i="6"/>
  <c r="BE192" i="6"/>
  <c r="BE195" i="6"/>
  <c r="BE199" i="6"/>
  <c r="BE201" i="6"/>
  <c r="BE213" i="6"/>
  <c r="BE214" i="6"/>
  <c r="BE215" i="6"/>
  <c r="BE216" i="6"/>
  <c r="BE222" i="6"/>
  <c r="BE229" i="6"/>
  <c r="BE236" i="6"/>
  <c r="BE237" i="6"/>
  <c r="BE238" i="6"/>
  <c r="BE246" i="6"/>
  <c r="BE247" i="6"/>
  <c r="BE251" i="6"/>
  <c r="BE111" i="5"/>
  <c r="BE105" i="5"/>
  <c r="BE121" i="5"/>
  <c r="BE113" i="5"/>
  <c r="BE108" i="5"/>
  <c r="BE114" i="5"/>
  <c r="BE138" i="5"/>
  <c r="BE124" i="5"/>
  <c r="BE130" i="5"/>
  <c r="F59" i="5"/>
  <c r="BE101" i="5"/>
  <c r="BE106" i="5"/>
  <c r="BE116" i="5"/>
  <c r="BE120" i="5"/>
  <c r="BE126" i="5"/>
  <c r="BE127" i="5"/>
  <c r="BE133" i="5"/>
  <c r="J56" i="5"/>
  <c r="BE97" i="5"/>
  <c r="BE99" i="5"/>
  <c r="E50" i="5"/>
  <c r="BE98" i="5"/>
  <c r="BE102" i="5"/>
  <c r="BE104" i="5"/>
  <c r="BE132" i="5"/>
  <c r="BE119" i="5"/>
  <c r="BE122" i="5"/>
  <c r="BE123" i="5"/>
  <c r="BE125" i="5"/>
  <c r="BE128" i="5"/>
  <c r="BE134" i="5"/>
  <c r="BE136" i="5"/>
  <c r="BE100" i="5"/>
  <c r="BE107" i="5"/>
  <c r="BE109" i="5"/>
  <c r="BE110" i="5"/>
  <c r="BE115" i="5"/>
  <c r="BE117" i="5"/>
  <c r="BE131" i="5"/>
  <c r="BE137" i="5"/>
  <c r="BE139" i="5"/>
  <c r="BE140" i="5"/>
  <c r="BK93" i="3"/>
  <c r="J93" i="3"/>
  <c r="J64" i="3" s="1"/>
  <c r="BE95" i="4"/>
  <c r="BE105" i="4"/>
  <c r="E78" i="4"/>
  <c r="J84" i="4"/>
  <c r="BE93" i="4"/>
  <c r="BE96" i="4"/>
  <c r="BE109" i="4"/>
  <c r="F59" i="4"/>
  <c r="BE98" i="4"/>
  <c r="BE103" i="4"/>
  <c r="BE104" i="4"/>
  <c r="BE97" i="4"/>
  <c r="BE99" i="4"/>
  <c r="BE100" i="4"/>
  <c r="BE101" i="4"/>
  <c r="BE107" i="4"/>
  <c r="BE108" i="4"/>
  <c r="BE110" i="4"/>
  <c r="BE94" i="4"/>
  <c r="BE111" i="4"/>
  <c r="BE113" i="4"/>
  <c r="E50" i="3"/>
  <c r="BE102" i="3"/>
  <c r="BE111" i="3"/>
  <c r="BE96" i="3"/>
  <c r="BE99" i="3"/>
  <c r="BE110" i="3"/>
  <c r="BE112" i="3"/>
  <c r="BE121" i="3"/>
  <c r="BE108" i="3"/>
  <c r="BE109" i="3"/>
  <c r="BE113" i="3"/>
  <c r="BE116" i="3"/>
  <c r="BE120" i="3"/>
  <c r="BE122" i="3"/>
  <c r="BE124" i="3"/>
  <c r="J56" i="3"/>
  <c r="BE95" i="3"/>
  <c r="BE115" i="3"/>
  <c r="BE133" i="3"/>
  <c r="BE137" i="3"/>
  <c r="F89" i="3"/>
  <c r="BE97" i="3"/>
  <c r="BE101" i="3"/>
  <c r="BE135" i="3"/>
  <c r="BE98" i="3"/>
  <c r="BE106" i="3"/>
  <c r="BE107" i="3"/>
  <c r="BE117" i="3"/>
  <c r="BE119" i="3"/>
  <c r="BE123" i="3"/>
  <c r="BE127" i="3"/>
  <c r="BE134" i="3"/>
  <c r="BE100" i="3"/>
  <c r="BE125" i="3"/>
  <c r="BE131" i="3"/>
  <c r="BE138" i="3"/>
  <c r="BE140" i="3"/>
  <c r="BE104" i="3"/>
  <c r="BE105" i="3"/>
  <c r="BE114" i="3"/>
  <c r="BE126" i="3"/>
  <c r="BE128" i="3"/>
  <c r="BE129" i="3"/>
  <c r="BE130" i="3"/>
  <c r="BE132" i="3"/>
  <c r="BE142" i="3"/>
  <c r="E50" i="2"/>
  <c r="BE161" i="2"/>
  <c r="BE228" i="2"/>
  <c r="BE232" i="2"/>
  <c r="BE272" i="2"/>
  <c r="BE365" i="2"/>
  <c r="BE393" i="2"/>
  <c r="BE409" i="2"/>
  <c r="BE416" i="2"/>
  <c r="BE421" i="2"/>
  <c r="BE443" i="2"/>
  <c r="BE471" i="2"/>
  <c r="BE523" i="2"/>
  <c r="BE720" i="2"/>
  <c r="BE755" i="2"/>
  <c r="BE885" i="2"/>
  <c r="BE924" i="2"/>
  <c r="BE964" i="2"/>
  <c r="BE971" i="2"/>
  <c r="BE1017" i="2"/>
  <c r="BE1031" i="2"/>
  <c r="BE1049" i="2"/>
  <c r="BE1057" i="2"/>
  <c r="BE1073" i="2"/>
  <c r="BE1086" i="2"/>
  <c r="BE1247" i="2"/>
  <c r="BE1256" i="2"/>
  <c r="BE1265" i="2"/>
  <c r="BE1269" i="2"/>
  <c r="BE1272" i="2"/>
  <c r="BE1280" i="2"/>
  <c r="BE1302" i="2"/>
  <c r="BE1306" i="2"/>
  <c r="BE1312" i="2"/>
  <c r="BE1314" i="2"/>
  <c r="BE1317" i="2"/>
  <c r="BE1319" i="2"/>
  <c r="BE1386" i="2"/>
  <c r="BE1391" i="2"/>
  <c r="BE1414" i="2"/>
  <c r="BE1419" i="2"/>
  <c r="BE1422" i="2"/>
  <c r="BE1427" i="2"/>
  <c r="BE1429" i="2"/>
  <c r="BE1435" i="2"/>
  <c r="BE1460" i="2"/>
  <c r="BE1559" i="2"/>
  <c r="BE1578" i="2"/>
  <c r="BE1609" i="2"/>
  <c r="BE1613" i="2"/>
  <c r="BE1660" i="2"/>
  <c r="BE1662" i="2"/>
  <c r="BE1666" i="2"/>
  <c r="BE1669" i="2"/>
  <c r="BE1673" i="2"/>
  <c r="BE1677" i="2"/>
  <c r="BE1681" i="2"/>
  <c r="BE1683" i="2"/>
  <c r="BE1687" i="2"/>
  <c r="BE1702" i="2"/>
  <c r="BE1709" i="2"/>
  <c r="BE1711" i="2"/>
  <c r="BE1713" i="2"/>
  <c r="BE1127" i="2"/>
  <c r="BE1180" i="2"/>
  <c r="BE1184" i="2"/>
  <c r="BE1199" i="2"/>
  <c r="BE1205" i="2"/>
  <c r="BE1224" i="2"/>
  <c r="BE1226" i="2"/>
  <c r="BE1228" i="2"/>
  <c r="BE1236" i="2"/>
  <c r="BE1271" i="2"/>
  <c r="BE1307" i="2"/>
  <c r="BE1310" i="2"/>
  <c r="BE1316" i="2"/>
  <c r="BE1318" i="2"/>
  <c r="BE1322" i="2"/>
  <c r="BE1325" i="2"/>
  <c r="BE1329" i="2"/>
  <c r="BE1431" i="2"/>
  <c r="BE1433" i="2"/>
  <c r="BE1462" i="2"/>
  <c r="BE1465" i="2"/>
  <c r="BE1512" i="2"/>
  <c r="BE1707" i="2"/>
  <c r="AN56" i="1"/>
  <c r="J56" i="2"/>
  <c r="F108" i="2"/>
  <c r="BE114" i="2"/>
  <c r="BE116" i="2"/>
  <c r="BE144" i="2"/>
  <c r="BE194" i="2"/>
  <c r="BE220" i="2"/>
  <c r="BE279" i="2"/>
  <c r="BE319" i="2"/>
  <c r="BE353" i="2"/>
  <c r="BE367" i="2"/>
  <c r="BE391" i="2"/>
  <c r="BE396" i="2"/>
  <c r="BE415" i="2"/>
  <c r="BE418" i="2"/>
  <c r="BE435" i="2"/>
  <c r="BE514" i="2"/>
  <c r="BE546" i="2"/>
  <c r="BE706" i="2"/>
  <c r="BE718" i="2"/>
  <c r="BE757" i="2"/>
  <c r="BE759" i="2"/>
  <c r="BE792" i="2"/>
  <c r="BE822" i="2"/>
  <c r="BE914" i="2"/>
  <c r="BE918" i="2"/>
  <c r="BE952" i="2"/>
  <c r="BE962" i="2"/>
  <c r="BE967" i="2"/>
  <c r="BE1015" i="2"/>
  <c r="BE1019" i="2"/>
  <c r="BE1028" i="2"/>
  <c r="BE1040" i="2"/>
  <c r="BE1051" i="2"/>
  <c r="BE1076" i="2"/>
  <c r="BE1079" i="2"/>
  <c r="BE1130" i="2"/>
  <c r="BE1132" i="2"/>
  <c r="BE1137" i="2"/>
  <c r="BE1143" i="2"/>
  <c r="BE1170" i="2"/>
  <c r="BE1178" i="2"/>
  <c r="BE1193" i="2"/>
  <c r="BE1212" i="2"/>
  <c r="BE1238" i="2"/>
  <c r="BE1241" i="2"/>
  <c r="BE1243" i="2"/>
  <c r="BE1258" i="2"/>
  <c r="BE1259" i="2"/>
  <c r="BE1261" i="2"/>
  <c r="BE1264" i="2"/>
  <c r="BE1266" i="2"/>
  <c r="BE1284" i="2"/>
  <c r="BE1292" i="2"/>
  <c r="BE1313" i="2"/>
  <c r="BE1320" i="2"/>
  <c r="BE1333" i="2"/>
  <c r="BC57" i="1"/>
  <c r="BE124" i="2"/>
  <c r="BE130" i="2"/>
  <c r="BE215" i="2"/>
  <c r="BE317" i="2"/>
  <c r="BE359" i="2"/>
  <c r="BE385" i="2"/>
  <c r="BE413" i="2"/>
  <c r="BE419" i="2"/>
  <c r="BE441" i="2"/>
  <c r="BE459" i="2"/>
  <c r="BE475" i="2"/>
  <c r="BE482" i="2"/>
  <c r="BE484" i="2"/>
  <c r="BE491" i="2"/>
  <c r="BE698" i="2"/>
  <c r="BE715" i="2"/>
  <c r="BE761" i="2"/>
  <c r="BE836" i="2"/>
  <c r="BE846" i="2"/>
  <c r="BE922" i="2"/>
  <c r="BE926" i="2"/>
  <c r="BE931" i="2"/>
  <c r="BE937" i="2"/>
  <c r="BE950" i="2"/>
  <c r="BE972" i="2"/>
  <c r="BE1026" i="2"/>
  <c r="BE1066" i="2"/>
  <c r="BE1068" i="2"/>
  <c r="BE1084" i="2"/>
  <c r="BE1089" i="2"/>
  <c r="BE1097" i="2"/>
  <c r="BE1107" i="2"/>
  <c r="BE1111" i="2"/>
  <c r="BE1119" i="2"/>
  <c r="BE1121" i="2"/>
  <c r="BE1140" i="2"/>
  <c r="BE1172" i="2"/>
  <c r="BE1175" i="2"/>
  <c r="BE1177" i="2"/>
  <c r="BE1186" i="2"/>
  <c r="BE1208" i="2"/>
  <c r="BE1216" i="2"/>
  <c r="BE1230" i="2"/>
  <c r="BE1233" i="2"/>
  <c r="BE1250" i="2"/>
  <c r="BE1308" i="2"/>
  <c r="BE1309" i="2"/>
  <c r="BE1315" i="2"/>
  <c r="BE1324" i="2"/>
  <c r="BE1361" i="2"/>
  <c r="BE1689" i="2"/>
  <c r="BE1691" i="2"/>
  <c r="BE1694" i="2"/>
  <c r="BE137" i="2"/>
  <c r="BE149" i="2"/>
  <c r="BE153" i="2"/>
  <c r="BE170" i="2"/>
  <c r="BE190" i="2"/>
  <c r="BE246" i="2"/>
  <c r="BE249" i="2"/>
  <c r="BB57" i="1"/>
  <c r="BE148" i="2"/>
  <c r="BE151" i="2"/>
  <c r="BE192" i="2"/>
  <c r="BE212" i="2"/>
  <c r="BE226" i="2"/>
  <c r="BE236" i="2"/>
  <c r="BE275" i="2"/>
  <c r="BE283" i="2"/>
  <c r="BE332" i="2"/>
  <c r="BE463" i="2"/>
  <c r="BE480" i="2"/>
  <c r="BE488" i="2"/>
  <c r="BE555" i="2"/>
  <c r="BE629" i="2"/>
  <c r="BE702" i="2"/>
  <c r="BE736" i="2"/>
  <c r="BE752" i="2"/>
  <c r="BE775" i="2"/>
  <c r="BE784" i="2"/>
  <c r="BE831" i="2"/>
  <c r="BE850" i="2"/>
  <c r="BE856" i="2"/>
  <c r="BE920" i="2"/>
  <c r="BE930" i="2"/>
  <c r="BE932" i="2"/>
  <c r="BE943" i="2"/>
  <c r="BE948" i="2"/>
  <c r="BE959" i="2"/>
  <c r="BE977" i="2"/>
  <c r="BE993" i="2"/>
  <c r="BE1021" i="2"/>
  <c r="BE1024" i="2"/>
  <c r="BE1035" i="2"/>
  <c r="BE1081" i="2"/>
  <c r="BE1099" i="2"/>
  <c r="BE118" i="2"/>
  <c r="BE146" i="2"/>
  <c r="BE147" i="2"/>
  <c r="BE150" i="2"/>
  <c r="BE179" i="2"/>
  <c r="BE188" i="2"/>
  <c r="BE197" i="2"/>
  <c r="BE201" i="2"/>
  <c r="BE203" i="2"/>
  <c r="BE206" i="2"/>
  <c r="BE218" i="2"/>
  <c r="BE260" i="2"/>
  <c r="BE291" i="2"/>
  <c r="BE301" i="2"/>
  <c r="BE303" i="2"/>
  <c r="BE346" i="2"/>
  <c r="BE357" i="2"/>
  <c r="BE363" i="2"/>
  <c r="BE369" i="2"/>
  <c r="BE371" i="2"/>
  <c r="BE408" i="2"/>
  <c r="BE410" i="2"/>
  <c r="BE411" i="2"/>
  <c r="BE412" i="2"/>
  <c r="BE417" i="2"/>
  <c r="BE467" i="2"/>
  <c r="BE486" i="2"/>
  <c r="BE623" i="2"/>
  <c r="BE723" i="2"/>
  <c r="BE763" i="2"/>
  <c r="BE806" i="2"/>
  <c r="BE841" i="2"/>
  <c r="BE916" i="2"/>
  <c r="BE927" i="2"/>
  <c r="BE928" i="2"/>
  <c r="BE934" i="2"/>
  <c r="BE941" i="2"/>
  <c r="BE946" i="2"/>
  <c r="BE955" i="2"/>
  <c r="BE969" i="2"/>
  <c r="BE987" i="2"/>
  <c r="BE992" i="2"/>
  <c r="BE1042" i="2"/>
  <c r="BE1059" i="2"/>
  <c r="BE1091" i="2"/>
  <c r="BE1095" i="2"/>
  <c r="BE1101" i="2"/>
  <c r="BE1105" i="2"/>
  <c r="BE1109" i="2"/>
  <c r="BE1114" i="2"/>
  <c r="BE1125" i="2"/>
  <c r="BE1135" i="2"/>
  <c r="BE1190" i="2"/>
  <c r="BE1196" i="2"/>
  <c r="BE1202" i="2"/>
  <c r="BE1214" i="2"/>
  <c r="BE1245" i="2"/>
  <c r="BE1253" i="2"/>
  <c r="BE1255" i="2"/>
  <c r="BE1262" i="2"/>
  <c r="BE1267" i="2"/>
  <c r="BE1268" i="2"/>
  <c r="BE1303" i="2"/>
  <c r="BE1311" i="2"/>
  <c r="BE1321" i="2"/>
  <c r="BE1328" i="2"/>
  <c r="BE1336" i="2"/>
  <c r="BE1417" i="2"/>
  <c r="BE1698" i="2"/>
  <c r="BE1715" i="2"/>
  <c r="BA57" i="1"/>
  <c r="BD57" i="1"/>
  <c r="F37" i="5"/>
  <c r="BB60" i="1"/>
  <c r="J34" i="11"/>
  <c r="AW66" i="1"/>
  <c r="J36" i="7"/>
  <c r="AW62" i="1" s="1"/>
  <c r="J36" i="5"/>
  <c r="AW60" i="1"/>
  <c r="F38" i="4"/>
  <c r="BC59" i="1"/>
  <c r="F35" i="11"/>
  <c r="BB66" i="1" s="1"/>
  <c r="F36" i="4"/>
  <c r="BA59" i="1"/>
  <c r="F39" i="6"/>
  <c r="BD61" i="1"/>
  <c r="F37" i="14"/>
  <c r="BD69" i="1"/>
  <c r="F38" i="3"/>
  <c r="BC58" i="1" s="1"/>
  <c r="F39" i="4"/>
  <c r="BD59" i="1" s="1"/>
  <c r="F36" i="9"/>
  <c r="BA64" i="1"/>
  <c r="J36" i="9"/>
  <c r="AW64" i="1"/>
  <c r="F37" i="13"/>
  <c r="BD68" i="1"/>
  <c r="F37" i="9"/>
  <c r="BB64" i="1" s="1"/>
  <c r="F38" i="6"/>
  <c r="BC61" i="1"/>
  <c r="J34" i="13"/>
  <c r="AW68" i="1" s="1"/>
  <c r="F36" i="3"/>
  <c r="BA58" i="1" s="1"/>
  <c r="F39" i="3"/>
  <c r="BD58" i="1"/>
  <c r="J36" i="6"/>
  <c r="AW61" i="1"/>
  <c r="F39" i="7"/>
  <c r="BD62" i="1"/>
  <c r="F36" i="5"/>
  <c r="BA60" i="1" s="1"/>
  <c r="F35" i="14"/>
  <c r="BB69" i="1"/>
  <c r="F38" i="7"/>
  <c r="BC62" i="1" s="1"/>
  <c r="F36" i="6"/>
  <c r="BA61" i="1" s="1"/>
  <c r="F36" i="7"/>
  <c r="BA62" i="1"/>
  <c r="F37" i="3"/>
  <c r="BB58" i="1"/>
  <c r="J36" i="3"/>
  <c r="AW58" i="1"/>
  <c r="F39" i="5"/>
  <c r="BD60" i="1" s="1"/>
  <c r="F39" i="10"/>
  <c r="BD65" i="1"/>
  <c r="F34" i="12"/>
  <c r="BA67" i="1" s="1"/>
  <c r="F36" i="14"/>
  <c r="BC69" i="1" s="1"/>
  <c r="F37" i="10"/>
  <c r="BB65" i="1"/>
  <c r="F38" i="5"/>
  <c r="BC60" i="1"/>
  <c r="F37" i="11"/>
  <c r="BD66" i="1"/>
  <c r="F39" i="8"/>
  <c r="BD63" i="1" s="1"/>
  <c r="J36" i="8"/>
  <c r="AW63" i="1"/>
  <c r="F38" i="8"/>
  <c r="BC63" i="1" s="1"/>
  <c r="F39" i="9"/>
  <c r="BD64" i="1" s="1"/>
  <c r="F38" i="10"/>
  <c r="BC65" i="1" s="1"/>
  <c r="F37" i="8"/>
  <c r="BB63" i="1"/>
  <c r="AS54" i="1"/>
  <c r="J36" i="10"/>
  <c r="AW65" i="1"/>
  <c r="F36" i="11"/>
  <c r="BC66" i="1" s="1"/>
  <c r="F37" i="7"/>
  <c r="BB62" i="1"/>
  <c r="F38" i="9"/>
  <c r="BC64" i="1"/>
  <c r="J34" i="14"/>
  <c r="AW69" i="1" s="1"/>
  <c r="F34" i="14"/>
  <c r="BA69" i="1"/>
  <c r="J36" i="4"/>
  <c r="AW59" i="1"/>
  <c r="F34" i="11"/>
  <c r="BA66" i="1"/>
  <c r="J36" i="2"/>
  <c r="F36" i="10"/>
  <c r="BA65" i="1" s="1"/>
  <c r="AW67" i="1"/>
  <c r="F37" i="6"/>
  <c r="BB61" i="1"/>
  <c r="F36" i="13"/>
  <c r="BC68" i="1"/>
  <c r="F36" i="8"/>
  <c r="BA63" i="1"/>
  <c r="F34" i="13"/>
  <c r="BA68" i="1" s="1"/>
  <c r="F37" i="4"/>
  <c r="BB59" i="1"/>
  <c r="F35" i="12"/>
  <c r="BB67" i="1" s="1"/>
  <c r="J32" i="7" l="1"/>
  <c r="J63" i="7"/>
  <c r="J63" i="8"/>
  <c r="J32" i="8"/>
  <c r="AG63" i="1" s="1"/>
  <c r="AN63" i="1" s="1"/>
  <c r="BK112" i="2"/>
  <c r="J112" i="2" s="1"/>
  <c r="J64" i="2" s="1"/>
  <c r="BK91" i="4"/>
  <c r="BK90" i="4" s="1"/>
  <c r="J90" i="4" s="1"/>
  <c r="J32" i="4" s="1"/>
  <c r="T110" i="14"/>
  <c r="T109" i="14"/>
  <c r="T85" i="13"/>
  <c r="R110" i="14"/>
  <c r="R109" i="14"/>
  <c r="R92" i="14" s="1"/>
  <c r="P110" i="14"/>
  <c r="P109" i="14" s="1"/>
  <c r="P92" i="14" s="1"/>
  <c r="AU69" i="1" s="1"/>
  <c r="R93" i="3"/>
  <c r="R92" i="3" s="1"/>
  <c r="P93" i="3"/>
  <c r="P92" i="3"/>
  <c r="AU58" i="1" s="1"/>
  <c r="T95" i="5"/>
  <c r="T94" i="5"/>
  <c r="T93" i="5"/>
  <c r="T94" i="10"/>
  <c r="T93" i="10" s="1"/>
  <c r="R91" i="4"/>
  <c r="R90" i="4"/>
  <c r="P96" i="6"/>
  <c r="P95" i="6"/>
  <c r="P94" i="6"/>
  <c r="AU61" i="1" s="1"/>
  <c r="R112" i="2"/>
  <c r="P86" i="11"/>
  <c r="P85" i="11" s="1"/>
  <c r="AU66" i="1" s="1"/>
  <c r="R1033" i="2"/>
  <c r="T93" i="3"/>
  <c r="T92" i="3"/>
  <c r="R102" i="13"/>
  <c r="R85" i="13"/>
  <c r="P94" i="10"/>
  <c r="P93" i="10"/>
  <c r="AU65" i="1"/>
  <c r="P1033" i="2"/>
  <c r="P111" i="2" s="1"/>
  <c r="AU57" i="1" s="1"/>
  <c r="R95" i="5"/>
  <c r="R94" i="5" s="1"/>
  <c r="R93" i="5" s="1"/>
  <c r="T86" i="11"/>
  <c r="T85" i="11"/>
  <c r="T112" i="2"/>
  <c r="T1033" i="2"/>
  <c r="P95" i="5"/>
  <c r="P94" i="5"/>
  <c r="P93" i="5"/>
  <c r="AU60" i="1" s="1"/>
  <c r="R98" i="9"/>
  <c r="R97" i="9"/>
  <c r="R96" i="9" s="1"/>
  <c r="R95" i="9" s="1"/>
  <c r="P102" i="13"/>
  <c r="P85" i="13"/>
  <c r="AU68" i="1"/>
  <c r="R86" i="11"/>
  <c r="R85" i="11"/>
  <c r="T92" i="14"/>
  <c r="P91" i="4"/>
  <c r="P90" i="4"/>
  <c r="AU59" i="1" s="1"/>
  <c r="R96" i="6"/>
  <c r="R95" i="6"/>
  <c r="R94" i="6" s="1"/>
  <c r="AG62" i="1"/>
  <c r="AW57" i="1"/>
  <c r="BK86" i="11"/>
  <c r="BK85" i="11"/>
  <c r="J85" i="11"/>
  <c r="J30" i="11" s="1"/>
  <c r="AG66" i="1" s="1"/>
  <c r="AN66" i="1" s="1"/>
  <c r="BK82" i="12"/>
  <c r="BK94" i="10"/>
  <c r="J94" i="10"/>
  <c r="J64" i="10" s="1"/>
  <c r="BK98" i="9"/>
  <c r="J98" i="9"/>
  <c r="J66" i="9" s="1"/>
  <c r="BK93" i="14"/>
  <c r="J93" i="14"/>
  <c r="J60" i="14"/>
  <c r="BK110" i="14"/>
  <c r="J110" i="14"/>
  <c r="J64" i="14"/>
  <c r="BK85" i="13"/>
  <c r="J85" i="13"/>
  <c r="J59" i="13"/>
  <c r="J86" i="13"/>
  <c r="J60" i="13" s="1"/>
  <c r="J95" i="6"/>
  <c r="J64" i="6" s="1"/>
  <c r="J96" i="6"/>
  <c r="J65" i="6"/>
  <c r="BK94" i="5"/>
  <c r="J94" i="5"/>
  <c r="J64" i="5" s="1"/>
  <c r="AG59" i="1"/>
  <c r="J91" i="4"/>
  <c r="J64" i="4"/>
  <c r="J63" i="4"/>
  <c r="BK92" i="3"/>
  <c r="J92" i="3" s="1"/>
  <c r="J63" i="3" s="1"/>
  <c r="F35" i="10"/>
  <c r="AZ65" i="1"/>
  <c r="J35" i="4"/>
  <c r="AV59" i="1"/>
  <c r="AT59" i="1"/>
  <c r="AN59" i="1" s="1"/>
  <c r="J33" i="14"/>
  <c r="AV69" i="1"/>
  <c r="AT69" i="1"/>
  <c r="AV67" i="1"/>
  <c r="AT67" i="1"/>
  <c r="F33" i="13"/>
  <c r="AZ68" i="1"/>
  <c r="J35" i="8"/>
  <c r="AV63" i="1"/>
  <c r="AT63" i="1"/>
  <c r="BD55" i="1"/>
  <c r="J35" i="6"/>
  <c r="AV61" i="1"/>
  <c r="AT61" i="1"/>
  <c r="F35" i="7"/>
  <c r="AZ62" i="1" s="1"/>
  <c r="J35" i="5"/>
  <c r="AV60" i="1"/>
  <c r="AT60" i="1"/>
  <c r="F35" i="3"/>
  <c r="AZ58" i="1"/>
  <c r="F35" i="6"/>
  <c r="AZ61" i="1"/>
  <c r="F35" i="8"/>
  <c r="AZ63" i="1"/>
  <c r="F33" i="12"/>
  <c r="AZ67" i="1"/>
  <c r="F35" i="9"/>
  <c r="AZ64" i="1"/>
  <c r="J35" i="7"/>
  <c r="AV62" i="1" s="1"/>
  <c r="AT62" i="1" s="1"/>
  <c r="AN62" i="1" s="1"/>
  <c r="J33" i="11"/>
  <c r="AV66" i="1"/>
  <c r="AT66" i="1"/>
  <c r="J35" i="3"/>
  <c r="AV58" i="1"/>
  <c r="AT58" i="1"/>
  <c r="J35" i="9"/>
  <c r="AV64" i="1" s="1"/>
  <c r="AT64" i="1" s="1"/>
  <c r="F35" i="4"/>
  <c r="AZ59" i="1" s="1"/>
  <c r="J35" i="10"/>
  <c r="AV65" i="1"/>
  <c r="AT65" i="1"/>
  <c r="BC55" i="1"/>
  <c r="BB55" i="1"/>
  <c r="F33" i="11"/>
  <c r="AZ66" i="1"/>
  <c r="J35" i="2"/>
  <c r="AV57" i="1" s="1"/>
  <c r="AT57" i="1" s="1"/>
  <c r="J33" i="13"/>
  <c r="AV68" i="1"/>
  <c r="AT68" i="1"/>
  <c r="F35" i="2"/>
  <c r="AZ57" i="1"/>
  <c r="BA55" i="1"/>
  <c r="AW55" i="1"/>
  <c r="F35" i="5"/>
  <c r="AZ60" i="1"/>
  <c r="J32" i="6"/>
  <c r="AG61" i="1"/>
  <c r="F33" i="14"/>
  <c r="AZ69" i="1" s="1"/>
  <c r="BK111" i="2" l="1"/>
  <c r="J111" i="2" s="1"/>
  <c r="J63" i="2" s="1"/>
  <c r="T111" i="2"/>
  <c r="R111" i="2"/>
  <c r="BK93" i="10"/>
  <c r="J93" i="10"/>
  <c r="J63" i="10" s="1"/>
  <c r="J59" i="11"/>
  <c r="J86" i="11"/>
  <c r="J60" i="11"/>
  <c r="BK81" i="12"/>
  <c r="BK97" i="9"/>
  <c r="J97" i="9" s="1"/>
  <c r="J65" i="9" s="1"/>
  <c r="BK109" i="14"/>
  <c r="J109" i="14"/>
  <c r="J63" i="14"/>
  <c r="J39" i="11"/>
  <c r="J41" i="8"/>
  <c r="AN61" i="1"/>
  <c r="J41" i="7"/>
  <c r="J41" i="6"/>
  <c r="BK93" i="5"/>
  <c r="J93" i="5"/>
  <c r="J32" i="5" s="1"/>
  <c r="AG60" i="1" s="1"/>
  <c r="AN60" i="1" s="1"/>
  <c r="J41" i="4"/>
  <c r="AU55" i="1"/>
  <c r="AU54" i="1"/>
  <c r="BD54" i="1"/>
  <c r="W33" i="1"/>
  <c r="BA54" i="1"/>
  <c r="W30" i="1" s="1"/>
  <c r="AY55" i="1"/>
  <c r="AX55" i="1"/>
  <c r="BB54" i="1"/>
  <c r="AX54" i="1"/>
  <c r="BC54" i="1"/>
  <c r="W32" i="1"/>
  <c r="J32" i="2"/>
  <c r="AG57" i="1" s="1"/>
  <c r="J32" i="3"/>
  <c r="AG58" i="1"/>
  <c r="AN58" i="1"/>
  <c r="AZ55" i="1"/>
  <c r="AV55" i="1" s="1"/>
  <c r="AT55" i="1" s="1"/>
  <c r="J30" i="13"/>
  <c r="AG68" i="1"/>
  <c r="AN68" i="1"/>
  <c r="BK92" i="14" l="1"/>
  <c r="J92" i="14"/>
  <c r="J59" i="14"/>
  <c r="BK96" i="9"/>
  <c r="J96" i="9"/>
  <c r="J64" i="9"/>
  <c r="J39" i="13"/>
  <c r="J41" i="5"/>
  <c r="J63" i="5"/>
  <c r="J41" i="3"/>
  <c r="J41" i="2"/>
  <c r="AN57" i="1"/>
  <c r="AY54" i="1"/>
  <c r="J32" i="10"/>
  <c r="AG65" i="1"/>
  <c r="AN65" i="1"/>
  <c r="AZ54" i="1"/>
  <c r="AV54" i="1"/>
  <c r="AK29" i="1"/>
  <c r="W31" i="1"/>
  <c r="AW54" i="1"/>
  <c r="AK30" i="1"/>
  <c r="BK95" i="9" l="1"/>
  <c r="J95" i="9"/>
  <c r="J63" i="9"/>
  <c r="J41" i="10"/>
  <c r="AT54" i="1"/>
  <c r="J30" i="14"/>
  <c r="AG69" i="1"/>
  <c r="W29" i="1"/>
  <c r="J39" i="14" l="1"/>
  <c r="AN69" i="1"/>
  <c r="J32" i="9"/>
  <c r="AG64" i="1"/>
  <c r="AN64" i="1"/>
  <c r="J41" i="9" l="1"/>
  <c r="AG55" i="1"/>
  <c r="AG54" i="1"/>
  <c r="AK26" i="1"/>
  <c r="AK35" i="1"/>
  <c r="AN55" i="1" l="1"/>
  <c r="AN54" i="1"/>
</calcChain>
</file>

<file path=xl/sharedStrings.xml><?xml version="1.0" encoding="utf-8"?>
<sst xmlns="http://schemas.openxmlformats.org/spreadsheetml/2006/main" count="24178" uniqueCount="3316">
  <si>
    <t>Export Komplet</t>
  </si>
  <si>
    <t>VZ</t>
  </si>
  <si>
    <t>2.0</t>
  </si>
  <si>
    <t>ZAMOK</t>
  </si>
  <si>
    <t>False</t>
  </si>
  <si>
    <t>{df6077d7-8a2a-43ed-b715-fb14ffe4c0a1}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</si>
  <si>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</si>
  <si>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</si>
  <si>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</si>
  <si>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</si>
  <si>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</si>
  <si>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</si>
  <si>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</si>
  <si>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</si>
  <si>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2025_AZ_PROJECT_009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</si>
  <si>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</si>
  <si>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</si>
  <si>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A PŘÍSTAVBA OBJEKTU SLOVENSKÁ 984 V KOLÍNĚ II</t>
  </si>
  <si>
    <t>KSO:</t>
  </si>
  <si>
    <t/>
  </si>
  <si>
    <t>CC-CZ:</t>
  </si>
  <si>
    <t>Místo:</t>
  </si>
  <si>
    <t>Kolín</t>
  </si>
  <si>
    <t>Datum:</t>
  </si>
  <si>
    <t>19. 5. 2025</t>
  </si>
  <si>
    <t>Zadavatel:</t>
  </si>
  <si>
    <t>IČ:</t>
  </si>
  <si>
    <t>00235440</t>
  </si>
  <si>
    <t>MĚSTO KOLÍN, KARLOVO NÁMĚSTÍ 78, 280 12 KOLÍN I</t>
  </si>
  <si>
    <t>DIČ:</t>
  </si>
  <si>
    <t>CZ00235440</t>
  </si>
  <si>
    <t>Účastník:</t>
  </si>
  <si>
    <t>Vyplň údaj</t>
  </si>
  <si>
    <t>True</t>
  </si>
  <si>
    <t>Projektant:</t>
  </si>
  <si>
    <t>27210341</t>
  </si>
  <si>
    <t>AZ PROJECTspol. s r.o.</t>
  </si>
  <si>
    <t>CZ27210341</t>
  </si>
  <si>
    <t>Zpracovatel:</t>
  </si>
  <si>
    <t>45547190</t>
  </si>
  <si>
    <t>Ing. Luboš Michalec</t>
  </si>
  <si>
    <t>CZ6804131477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</si>
  <si>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</si>
  <si>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</si>
  <si>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</si>
  <si>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</si>
  <si>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</si>
  <si>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</si>
  <si>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</si>
  <si>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</si>
  <si>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</si>
  <si>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</si>
  <si>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</si>
  <si>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</si>
  <si>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</si>
  <si>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</si>
  <si>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</si>
  <si>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</si>
  <si>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</si>
  <si>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</si>
  <si>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</si>
  <si>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</si>
  <si>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</si>
  <si>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</si>
  <si>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</si>
  <si>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</si>
  <si>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</si>
  <si>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</si>
  <si>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</si>
  <si>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</si>
  <si>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</si>
  <si>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</si>
  <si>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</si>
  <si>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</si>
  <si>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</si>
  <si>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</si>
  <si>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</si>
  <si>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</si>
  <si>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</si>
  <si>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</si>
  <si>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</si>
  <si>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</si>
  <si>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Objekt 1</t>
  </si>
  <si>
    <t>Stavební část</t>
  </si>
  <si>
    <t>STA</t>
  </si>
  <si>
    <t>1</t>
  </si>
  <si>
    <t>{26a6efa0-1c92-4b5b-a027-496e13cf5303}</t>
  </si>
  <si>
    <t>2</t>
  </si>
  <si>
    <t>Soupis</t>
  </si>
  <si>
    <t>###NOINSERT###</t>
  </si>
  <si>
    <t>/</t>
  </si>
  <si>
    <t>Objekt 1.0</t>
  </si>
  <si>
    <t>Stavba</t>
  </si>
  <si>
    <t>{c6ab71ed-9e08-4187-b26a-a17871a18e5e}</t>
  </si>
  <si>
    <t>Objekt 1.1</t>
  </si>
  <si>
    <t>ZT</t>
  </si>
  <si>
    <t>{0bbfa199-d224-489f-88f8-4ec0f534507a}</t>
  </si>
  <si>
    <t>Objekt 1.2</t>
  </si>
  <si>
    <t>ÚT</t>
  </si>
  <si>
    <t>{5a3193eb-4e87-4d1e-8f8a-095889272d8e}</t>
  </si>
  <si>
    <t>Objekt 1.3</t>
  </si>
  <si>
    <t>VZT</t>
  </si>
  <si>
    <t>{60ed7507-1f6b-4a3c-a0dd-3bc7a213810c}</t>
  </si>
  <si>
    <t>Objekt 1.4</t>
  </si>
  <si>
    <t>ELEKTROINSTALACE SILNOPROUD</t>
  </si>
  <si>
    <t>{e991f0be-d080-4314-b637-b8434b55d997}</t>
  </si>
  <si>
    <t>Objekt 1.5</t>
  </si>
  <si>
    <t>ELEKTROINSTALACE SLABOPROUD</t>
  </si>
  <si>
    <t>{ccbc3923-dcf5-43ea-91eb-fe9df53bb373}</t>
  </si>
  <si>
    <t>Objekt 1.6</t>
  </si>
  <si>
    <t>BLESKOSVOD</t>
  </si>
  <si>
    <t>{51660017-5e9c-4feb-ab3f-b97bfe5a9e29}</t>
  </si>
  <si>
    <t>Objekt 1.7</t>
  </si>
  <si>
    <t>POŽÁRNÍ ODVĚTRÁNÍ</t>
  </si>
  <si>
    <t>{426b5022-803e-4c14-adbc-8709ea2dc965}</t>
  </si>
  <si>
    <t>Objekt 1.8</t>
  </si>
  <si>
    <t>VRN</t>
  </si>
  <si>
    <t>{6d63c445-4e4d-4743-b8a7-9b3f5e188a29}</t>
  </si>
  <si>
    <t>Objekt 2</t>
  </si>
  <si>
    <t>ZPEVNĚNÉ PLOCHY - CHODNÍK</t>
  </si>
  <si>
    <t>{9b8c045a-6758-489b-8b72-b138e650db67}</t>
  </si>
  <si>
    <t>Objekt 3</t>
  </si>
  <si>
    <t>{06470bf9-4ffa-4820-84d1-699dbe47fd31}</t>
  </si>
  <si>
    <t>Objekt 4</t>
  </si>
  <si>
    <t>PŘELOŽKA TEPLOVODNÍ PŘÍPOJKY</t>
  </si>
  <si>
    <t>{56f976e3-8a0e-4432-aac9-93ca45a2f52d}</t>
  </si>
  <si>
    <t>Objekt 5</t>
  </si>
  <si>
    <t>PŘELOŽKA KABELU CETIN</t>
  </si>
  <si>
    <t>{88260d92-60ba-4205-a7c7-a729f0a2a160}</t>
  </si>
  <si>
    <t>VV0003</t>
  </si>
  <si>
    <t>Výkaz (2)</t>
  </si>
  <si>
    <t>50,8</t>
  </si>
  <si>
    <t>3</t>
  </si>
  <si>
    <t>KRYCÍ LIST SOUPISU PRACÍ</t>
  </si>
  <si>
    <t>Objekt:</t>
  </si>
  <si>
    <t>Objekt 1 - Stavební část</t>
  </si>
  <si>
    <t>Soupis:</t>
  </si>
  <si>
    <t>Objekt 1.0 - Stavba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</si>
  <si>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</si>
  <si>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</si>
  <si>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</si>
  <si>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</si>
  <si>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</si>
  <si>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</si>
  <si>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</si>
  <si>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</si>
  <si>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</si>
  <si>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</si>
  <si>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</si>
  <si>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</si>
  <si>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</si>
  <si>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</si>
  <si>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</si>
  <si>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</si>
  <si>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</si>
  <si>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</si>
  <si>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</si>
  <si>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755 - Dopravní zařízení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</si>
  <si>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</si>
  <si>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</si>
  <si>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</si>
  <si>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</si>
  <si>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</si>
  <si>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</si>
  <si>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</si>
  <si>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</si>
  <si>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</si>
  <si>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</si>
  <si>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</si>
  <si>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</si>
  <si>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</si>
  <si>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</si>
  <si>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</si>
  <si>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</si>
  <si>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</si>
  <si>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</si>
  <si>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</si>
  <si>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</si>
  <si>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</si>
  <si>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</si>
  <si>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</si>
  <si>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</si>
  <si>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</si>
  <si>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</si>
  <si>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</si>
  <si>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</si>
  <si>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</si>
  <si>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</si>
  <si>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</si>
  <si>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01</t>
  </si>
  <si>
    <t>4</t>
  </si>
  <si>
    <t>66484403</t>
  </si>
  <si>
    <t>Online PSC</t>
  </si>
  <si>
    <t>https://podminky.urs.cz/item/CS_URS_2025_01/113106121</t>
  </si>
  <si>
    <t>121151103</t>
  </si>
  <si>
    <t>Sejmutí ornice strojně při souvislé ploše do 100 m2, tl. vrstvy do 200 mm</t>
  </si>
  <si>
    <t>-1181214851</t>
  </si>
  <si>
    <t>https://podminky.urs.cz/item/CS_URS_2025_01/121151103</t>
  </si>
  <si>
    <t>131313712</t>
  </si>
  <si>
    <t>Hloubení zapažených jam ručně s urovnáním dna do předepsaného profilu a spádu v hornině třídy těžitelnosti II skupiny 4 nesoudržných</t>
  </si>
  <si>
    <t>m3</t>
  </si>
  <si>
    <t>CS ÚRS 2025 02</t>
  </si>
  <si>
    <t>1696838903</t>
  </si>
  <si>
    <t>https://podminky.urs.cz/item/CS_URS_2025_02/131313712</t>
  </si>
  <si>
    <t>VV</t>
  </si>
  <si>
    <t>79,06*1,90</t>
  </si>
  <si>
    <t>14,48*1,40</t>
  </si>
  <si>
    <t>Mezisoučet</t>
  </si>
  <si>
    <t>170,486*0,4</t>
  </si>
  <si>
    <t>131351204</t>
  </si>
  <si>
    <t>Hloubení zapažených jam a zářezů strojně s urovnáním dna do předepsaného profilu a spádu v hornině třídy těžitelnosti II skupiny 4 přes 100 do 500 m3</t>
  </si>
  <si>
    <t>-1062828180</t>
  </si>
  <si>
    <t>https://podminky.urs.cz/item/CS_URS_2025_02/131351204</t>
  </si>
  <si>
    <t>170,486*0,6</t>
  </si>
  <si>
    <t>5</t>
  </si>
  <si>
    <t>132312332</t>
  </si>
  <si>
    <t>Hloubení nezapažených rýh šířky přes 800 do 2 000 mm ručně s urovnáním dna do předepsaného profilu a spádu v hornině třídy těžitelnosti II skupiny 4 nesoudržných</t>
  </si>
  <si>
    <t>1497559838</t>
  </si>
  <si>
    <t>https://podminky.urs.cz/item/CS_URS_2025_01/132312332</t>
  </si>
  <si>
    <t>(4,40+1,55+2,775+2,755+3,375+0,55+1,90+0,40)*0,60*1,00</t>
  </si>
  <si>
    <t>1,45*0,60*0,55</t>
  </si>
  <si>
    <t>(1,45+2,855)*0,60*0,40</t>
  </si>
  <si>
    <t>12,135*0,7</t>
  </si>
  <si>
    <t>6</t>
  </si>
  <si>
    <t>132351254</t>
  </si>
  <si>
    <t>Hloubení nezapažených rýh šířky přes 800 do 2 000 mm strojně s urovnáním dna do předepsaného profilu a spádu v hornině třídy těžitelnosti II skupiny 4 přes 100 do 500 m3</t>
  </si>
  <si>
    <t>1238005249</t>
  </si>
  <si>
    <t>https://podminky.urs.cz/item/CS_URS_2025_01/132351254</t>
  </si>
  <si>
    <t>12,135*0,3</t>
  </si>
  <si>
    <t>7</t>
  </si>
  <si>
    <t>139001101</t>
  </si>
  <si>
    <t>Příplatek k cenám hloubených vykopávek za ztížení vykopávky v blízkosti podzemního vedení nebo výbušnin pro jakoukoliv třídu horniny</t>
  </si>
  <si>
    <t>1657317498</t>
  </si>
  <si>
    <t>https://podminky.urs.cz/item/CS_URS_2025_01/139001101</t>
  </si>
  <si>
    <t>8</t>
  </si>
  <si>
    <t>151711111</t>
  </si>
  <si>
    <t>Osazení ocelových zápor pro pažení hloubených vykopávek do předem provedených vrtů se zabetonováním spodního konce, s případným obsypem zápory pískem délky od 0 do 8 m</t>
  </si>
  <si>
    <t>m</t>
  </si>
  <si>
    <t>295380372</t>
  </si>
  <si>
    <t>9</t>
  </si>
  <si>
    <t>M</t>
  </si>
  <si>
    <t>13010950</t>
  </si>
  <si>
    <t>ocel profilová jakost S235JR (11 375) průřez HEA 100</t>
  </si>
  <si>
    <t>t</t>
  </si>
  <si>
    <t>-1608752002</t>
  </si>
  <si>
    <t>10</t>
  </si>
  <si>
    <t>151711131</t>
  </si>
  <si>
    <t>Vytažení ocelových zápor pro pažení délky od 0 do 8 m</t>
  </si>
  <si>
    <t>-1765488134</t>
  </si>
  <si>
    <t>11</t>
  </si>
  <si>
    <t>151712111</t>
  </si>
  <si>
    <t>Převázka ocelová pro ukotvení záporového pažení pro jakoukoliv délku převázky zdvojená</t>
  </si>
  <si>
    <t>673595601</t>
  </si>
  <si>
    <t>151712121</t>
  </si>
  <si>
    <t>Odstranění ocelové převázky pro ukotvení záporového pažení jakékoliv délky převázky zdvojené</t>
  </si>
  <si>
    <t>-21595174</t>
  </si>
  <si>
    <t>13</t>
  </si>
  <si>
    <t>151721111</t>
  </si>
  <si>
    <t>Pažení do ocelových zápor bez ohledu na druh pažin, s odstraněním pažení, hloubky výkopu do 4 m</t>
  </si>
  <si>
    <t>1843595087</t>
  </si>
  <si>
    <t>27,281*1,90</t>
  </si>
  <si>
    <t>14</t>
  </si>
  <si>
    <t>162251122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</si>
  <si>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</si>
  <si>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1166525034</t>
  </si>
  <si>
    <t>https://podminky.urs.cz/item/CS_URS_2025_01/162251122</t>
  </si>
  <si>
    <t>Součet</t>
  </si>
  <si>
    <t>15</t>
  </si>
  <si>
    <t>167151102</t>
  </si>
  <si>
    <t>Nakládání, skládání a překládání neulehlého výkopku nebo sypaniny strojně nakládání, množství do 100 m3, z horniny třídy těžitelnosti II, skupiny 4 a 5</t>
  </si>
  <si>
    <t>-199791710</t>
  </si>
  <si>
    <t>https://podminky.urs.cz/item/CS_URS_2025_01/167151102</t>
  </si>
  <si>
    <t>182,621*0,6</t>
  </si>
  <si>
    <t>16</t>
  </si>
  <si>
    <t>171201221</t>
  </si>
  <si>
    <t>Poplatek za uložení stavebního odpadu na skládce (skládkovné) zeminy a kamení zatříděného do Katalogu odpadů pod kódem 17 05 04</t>
  </si>
  <si>
    <t>-1329319884</t>
  </si>
  <si>
    <t>https://podminky.urs.cz/item/CS_URS_2025_01/171201221</t>
  </si>
  <si>
    <t>17</t>
  </si>
  <si>
    <t>174151101</t>
  </si>
  <si>
    <t>Zásyp sypaninou z jakékoliv horniny strojně s uložením výkopku ve vrstvách se zhutněním jam, šachet, rýh nebo kolem objektů v těchto vykopávkách</t>
  </si>
  <si>
    <t>-1954685655</t>
  </si>
  <si>
    <t>https://podminky.urs.cz/item/CS_URS_2025_01/174151101</t>
  </si>
  <si>
    <t>182,621*0,4</t>
  </si>
  <si>
    <t>18</t>
  </si>
  <si>
    <t>181913111</t>
  </si>
  <si>
    <t>Úprava pláně vyrovnáním výškových rozdílů ručně v hornině třídy těžitelnosti II skupiny 4 bez zhutnění</t>
  </si>
  <si>
    <t>498588412</t>
  </si>
  <si>
    <t>https://podminky.urs.cz/item/CS_URS_2025_01/181913111</t>
  </si>
  <si>
    <t>19</t>
  </si>
  <si>
    <t>181311103</t>
  </si>
  <si>
    <t>Rozprostření a urovnání ornice v rovině nebo ve svahu sklonu do 1:5 ručně při souvislé ploše, tl. vrstvy do 200 mm</t>
  </si>
  <si>
    <t>-1472198222</t>
  </si>
  <si>
    <t>https://podminky.urs.cz/item/CS_URS_2025_01/181311103</t>
  </si>
  <si>
    <t>20</t>
  </si>
  <si>
    <t>181411131</t>
  </si>
  <si>
    <t>Založení trávníku na půdě předem připravené plochy do 1000 m2 výsevem včetně utažení parkového v rovině nebo na svahu do 1:5</t>
  </si>
  <si>
    <t>-905719681</t>
  </si>
  <si>
    <t>https://podminky.urs.cz/item/CS_URS_2025_02/181411131</t>
  </si>
  <si>
    <t>00572410</t>
  </si>
  <si>
    <t>osivo směs travní parková</t>
  </si>
  <si>
    <t>kg</t>
  </si>
  <si>
    <t>-1434965120</t>
  </si>
  <si>
    <t>79,06*0,02 'Přepočtené koeficientem množství</t>
  </si>
  <si>
    <t>Zakládání</t>
  </si>
  <si>
    <t>22</t>
  </si>
  <si>
    <t>213141111</t>
  </si>
  <si>
    <t>Zřízení vrstvy z geotextilie filtrační, separační, odvodňovací, ochranné, výztužné nebo protierozní v rovině nebo ve sklonu do 1:5, šířky do 3 m</t>
  </si>
  <si>
    <t>897313234</t>
  </si>
  <si>
    <t>https://podminky.urs.cz/item/CS_URS_2025_01/213141111</t>
  </si>
  <si>
    <t>51,55+10,7*0,644</t>
  </si>
  <si>
    <t>25,26</t>
  </si>
  <si>
    <t>23</t>
  </si>
  <si>
    <t>69311059</t>
  </si>
  <si>
    <t>geotextilie netkaná separační, ochranná, filtrační, drenážní PP 150g/m2</t>
  </si>
  <si>
    <t>-1415082196</t>
  </si>
  <si>
    <t>83,701*1,1845 'Přepočtené koeficientem množství</t>
  </si>
  <si>
    <t>24</t>
  </si>
  <si>
    <t>271572211</t>
  </si>
  <si>
    <t>Podsyp pod základové konstrukce se zhutněním a urovnáním povrchu ze štěrkopísku netříděného</t>
  </si>
  <si>
    <t>-1113106977</t>
  </si>
  <si>
    <t>https://podminky.urs.cz/item/CS_URS_2025_01/271572211</t>
  </si>
  <si>
    <t>50,80*0,05</t>
  </si>
  <si>
    <t>25</t>
  </si>
  <si>
    <t>273321411</t>
  </si>
  <si>
    <t>Základy z betonu železového (bez výztuže) desky z betonu bez zvláštních nároků na prostředí tř. C 20/25</t>
  </si>
  <si>
    <t>584751243</t>
  </si>
  <si>
    <t>https://podminky.urs.cz/item/CS_URS_2025_01/273321411</t>
  </si>
  <si>
    <t>deska výtahu 14,48 m2</t>
  </si>
  <si>
    <t>14,48*0,40</t>
  </si>
  <si>
    <t>deska bez výtahu</t>
  </si>
  <si>
    <t>(50,8-5,58)*0,25</t>
  </si>
  <si>
    <t>26</t>
  </si>
  <si>
    <t>273351121</t>
  </si>
  <si>
    <t>Bednění základů desek zřízení</t>
  </si>
  <si>
    <t>-1519157688</t>
  </si>
  <si>
    <t>https://podminky.urs.cz/item/CS_URS_2025_01/273351121</t>
  </si>
  <si>
    <t>20,01*0,50</t>
  </si>
  <si>
    <t>27</t>
  </si>
  <si>
    <t>273351122</t>
  </si>
  <si>
    <t>Bednění základů desek odstranění</t>
  </si>
  <si>
    <t>1323256729</t>
  </si>
  <si>
    <t>https://podminky.urs.cz/item/CS_URS_2025_01/273351122</t>
  </si>
  <si>
    <t>28</t>
  </si>
  <si>
    <t>273361821</t>
  </si>
  <si>
    <t>Výztuž základů desek z betonářské oceli 10 505 (R) nebo BSt 500</t>
  </si>
  <si>
    <t>795716170</t>
  </si>
  <si>
    <t>https://podminky.urs.cz/item/CS_URS_2025_01/273361821</t>
  </si>
  <si>
    <t>29</t>
  </si>
  <si>
    <t>274313711</t>
  </si>
  <si>
    <t>Základy z betonu prostého pasy betonu kamenem neprokládaného tř. C 20/25</t>
  </si>
  <si>
    <t>1569144049</t>
  </si>
  <si>
    <t>https://podminky.urs.cz/item/CS_URS_2025_01/274313711</t>
  </si>
  <si>
    <t>30</t>
  </si>
  <si>
    <t>274313R</t>
  </si>
  <si>
    <t>Dilatační vrstava v základech - 200/100 - XPS</t>
  </si>
  <si>
    <t>52492681</t>
  </si>
  <si>
    <t>Svislé a kompletní konstrukce</t>
  </si>
  <si>
    <t>31</t>
  </si>
  <si>
    <t>311113144</t>
  </si>
  <si>
    <t>Nadzákladové zdi z betonových tvárnic ztraceného bednění hladkých včetně výplně z betonu C 20/25, tloušťky zdiva přes 250 do 300 mm</t>
  </si>
  <si>
    <t>-278164638</t>
  </si>
  <si>
    <t>https://podminky.urs.cz/item/CS_URS_2025_01/311113144</t>
  </si>
  <si>
    <t>1.PP</t>
  </si>
  <si>
    <t>2,95*1,30</t>
  </si>
  <si>
    <t>32</t>
  </si>
  <si>
    <t>311113146</t>
  </si>
  <si>
    <t>Nadzákladové zdi z betonových tvárnic ztraceného bednění hladkých včetně výplně z betonu C 20/25, tloušťky zdiva přes 400 do 500 mm</t>
  </si>
  <si>
    <t>-1772052033</t>
  </si>
  <si>
    <t>https://podminky.urs.cz/item/CS_URS_2025_01/311113146</t>
  </si>
  <si>
    <t>(3,85+4,10+3,38)*1,30</t>
  </si>
  <si>
    <t>33</t>
  </si>
  <si>
    <t>311235101</t>
  </si>
  <si>
    <t>Zdivo jednovrstvé z cihel děrovaných broušených na celoplošnou tenkovrstvou maltu, pevnost cihel do P10, tl. zdiva 175 mm</t>
  </si>
  <si>
    <t>1832785372</t>
  </si>
  <si>
    <t>https://podminky.urs.cz/item/CS_URS_2025_01/311235101</t>
  </si>
  <si>
    <t>1.NP</t>
  </si>
  <si>
    <t>3,15*2,50</t>
  </si>
  <si>
    <t>2.NP</t>
  </si>
  <si>
    <t>3.NP</t>
  </si>
  <si>
    <t>4.NP</t>
  </si>
  <si>
    <t>34</t>
  </si>
  <si>
    <t>311235141</t>
  </si>
  <si>
    <t>Zdivo jednovrstvé z cihel děrovaných broušených na celoplošnou tenkovrstvou maltu, pevnost cihel přes P10 do P15, tl. zdiva 240 mm</t>
  </si>
  <si>
    <t>673675854</t>
  </si>
  <si>
    <t>https://podminky.urs.cz/item/CS_URS_2025_01/311235141</t>
  </si>
  <si>
    <t>3,40*(12,00+4,10)</t>
  </si>
  <si>
    <t>35</t>
  </si>
  <si>
    <t>311235151</t>
  </si>
  <si>
    <t>Zdivo jednovrstvé z cihel děrovaných broušených na celoplošnou tenkovrstvou maltu, pevnost cihel do P10, tl. zdiva 300 mm</t>
  </si>
  <si>
    <t>-1654848310</t>
  </si>
  <si>
    <t>https://podminky.urs.cz/item/CS_URS_2025_01/311235151</t>
  </si>
  <si>
    <t>(6,80+3,20+1,98)*(12,00+2,80)</t>
  </si>
  <si>
    <t>-1,575*2,30*4</t>
  </si>
  <si>
    <t>-1,40*2,21*3</t>
  </si>
  <si>
    <t>-1,86*2,21</t>
  </si>
  <si>
    <t>(3,20+2,90+3,20)*2,85</t>
  </si>
  <si>
    <t>-1,10*2,10</t>
  </si>
  <si>
    <t>-1,40*2,21</t>
  </si>
  <si>
    <t>atika</t>
  </si>
  <si>
    <t>22,85*0,60</t>
  </si>
  <si>
    <t>36</t>
  </si>
  <si>
    <t>311235211</t>
  </si>
  <si>
    <t>Zdivo jednovrstvé z cihel děrovaných broušených na celoplošnou tenkovrstvou maltu, pevnost cihel do P10, tl. zdiva 440 mm</t>
  </si>
  <si>
    <t>1356434445</t>
  </si>
  <si>
    <t>https://podminky.urs.cz/item/CS_URS_2025_01/311235211</t>
  </si>
  <si>
    <t>(0,10+4,10+3,40)*(12,00+1,40)</t>
  </si>
  <si>
    <t>-2,20*1,75</t>
  </si>
  <si>
    <t>-2,95*2,20</t>
  </si>
  <si>
    <t>-1,75*0,90*3</t>
  </si>
  <si>
    <t>2,68*(12,00+4,10)</t>
  </si>
  <si>
    <t>(3,90+3,68)*(12,00+2,80)</t>
  </si>
  <si>
    <t>-1,75*1,50*4</t>
  </si>
  <si>
    <t>-0,60*1,00*4</t>
  </si>
  <si>
    <t>37</t>
  </si>
  <si>
    <t>311238650</t>
  </si>
  <si>
    <t>Zdivo jednovrstvé tepelně izolační z cihel děrovaných broušených s integrovanou izolací z hydrofobizované minerální vlny na tenkovrstvou maltu, součinitel prostupu tepla U přes 0,18 do 0,22 W/m2K, pevnost cihel P8, tl. zdiva 300 mm</t>
  </si>
  <si>
    <t>-684759164</t>
  </si>
  <si>
    <t>https://podminky.urs.cz/item/CS_URS_2025_01/311238650</t>
  </si>
  <si>
    <t>2,80*(12,00+4,00)</t>
  </si>
  <si>
    <t>38</t>
  </si>
  <si>
    <t>311361821</t>
  </si>
  <si>
    <t>Výztuž nadzákladových zdí nosných svislých nebo odkloněných od svislice, rovných nebo oblých z betonářské oceli 10 505 (R) nebo BSt 500</t>
  </si>
  <si>
    <t>-1287832104</t>
  </si>
  <si>
    <t>https://podminky.urs.cz/item/CS_URS_2025_01/311361821</t>
  </si>
  <si>
    <t>2,95*1,30*0,30*0,040</t>
  </si>
  <si>
    <t>(3,85+4,10+3,38)*1,30*0,50*0,040</t>
  </si>
  <si>
    <t>39</t>
  </si>
  <si>
    <t>317168012</t>
  </si>
  <si>
    <t>Překlady keramické ploché osazené do maltového lože, výšky překladu 71 mm šířky 115 mm, délky 1250 mm</t>
  </si>
  <si>
    <t>kus</t>
  </si>
  <si>
    <t>-708259177</t>
  </si>
  <si>
    <t>https://podminky.urs.cz/item/CS_URS_2025_01/317168012</t>
  </si>
  <si>
    <t>40</t>
  </si>
  <si>
    <t>317168051</t>
  </si>
  <si>
    <t>Překlady keramické vysoké osazené do maltového lože, šířky překladu 70 mm výšky 238 mm, délky 1000 mm</t>
  </si>
  <si>
    <t>2041811782</t>
  </si>
  <si>
    <t>https://podminky.urs.cz/item/CS_URS_2025_01/317168051</t>
  </si>
  <si>
    <t>41</t>
  </si>
  <si>
    <t>317168054</t>
  </si>
  <si>
    <t>Překlady keramické vysoké osazené do maltového lože, šířky překladu 70 mm výšky 238 mm, délky 1750 mm</t>
  </si>
  <si>
    <t>-844025644</t>
  </si>
  <si>
    <t>https://podminky.urs.cz/item/CS_URS_2025_01/317168054</t>
  </si>
  <si>
    <t>42</t>
  </si>
  <si>
    <t>317941121</t>
  </si>
  <si>
    <t>Osazování ocelových válcovaných nosníků na zdivu I nebo IE nebo U nebo UE nebo L, výšky do 120 mm</t>
  </si>
  <si>
    <t>1715056335</t>
  </si>
  <si>
    <t>https://podminky.urs.cz/item/CS_URS_2025_01/317941121</t>
  </si>
  <si>
    <t>43</t>
  </si>
  <si>
    <t>13010712</t>
  </si>
  <si>
    <t>ocel profilová jakost S235JR (11 375) průřez I (IPN) 100</t>
  </si>
  <si>
    <t>667161396</t>
  </si>
  <si>
    <t>0,85*3*0,00834</t>
  </si>
  <si>
    <t>0,90*5*0,00834</t>
  </si>
  <si>
    <t>0,143*1,08 'Přepočtené koeficientem množství</t>
  </si>
  <si>
    <t>44</t>
  </si>
  <si>
    <t>317941123</t>
  </si>
  <si>
    <t>Osazování ocelových válcovaných nosníků na zdivu I nebo IE nebo U nebo UE nebo L, výšky přes 120 do 220 mm</t>
  </si>
  <si>
    <t>744732844</t>
  </si>
  <si>
    <t>https://podminky.urs.cz/item/CS_URS_2025_01/317941123</t>
  </si>
  <si>
    <t>45</t>
  </si>
  <si>
    <t>13010716</t>
  </si>
  <si>
    <t>ocel profilová jakost S235JR (11 375) průřez I (IPN) 140</t>
  </si>
  <si>
    <t>-1835241777</t>
  </si>
  <si>
    <t>1,40*3*0,0144</t>
  </si>
  <si>
    <t>1,90*3*0,0144</t>
  </si>
  <si>
    <t>0,388*1,08 'Přepočtené koeficientem množství</t>
  </si>
  <si>
    <t>46</t>
  </si>
  <si>
    <t>13010718</t>
  </si>
  <si>
    <t>ocel profilová jakost S235JR (11 375) průřez I (IPN) 160</t>
  </si>
  <si>
    <t>-732570462</t>
  </si>
  <si>
    <t>2,50*3*0,0179</t>
  </si>
  <si>
    <t>2,05*3*0,0179</t>
  </si>
  <si>
    <t>0,904*1,08 'Přepočtené koeficientem množství</t>
  </si>
  <si>
    <t>47</t>
  </si>
  <si>
    <t>13010720</t>
  </si>
  <si>
    <t>ocel profilová jakost S235JR (11 375) průřez I (IPN) 180</t>
  </si>
  <si>
    <t>-174078930</t>
  </si>
  <si>
    <t>3,25*3*0,0219</t>
  </si>
  <si>
    <t>1,85*3*0,0219</t>
  </si>
  <si>
    <t>2,30*3*0,0219</t>
  </si>
  <si>
    <t>0,487*1,08 'Přepočtené koeficientem množství</t>
  </si>
  <si>
    <t>48</t>
  </si>
  <si>
    <t>1102417636</t>
  </si>
  <si>
    <t>vstupní stříška</t>
  </si>
  <si>
    <t>(5,70+8,00)*0,022</t>
  </si>
  <si>
    <t>49</t>
  </si>
  <si>
    <t>13010824</t>
  </si>
  <si>
    <t>ocel profilová jakost S235JR (11 375) průřez U (UPN) 180</t>
  </si>
  <si>
    <t>-1513342897</t>
  </si>
  <si>
    <t>0,301*1,08 'Přepočtené koeficientem množství</t>
  </si>
  <si>
    <t>50</t>
  </si>
  <si>
    <t>-1998765910</t>
  </si>
  <si>
    <t>(2,40*4)*0,0111</t>
  </si>
  <si>
    <t>51</t>
  </si>
  <si>
    <t>13010714</t>
  </si>
  <si>
    <t>ocel profilová jakost S235JR (11 375) průřez I (IPN) 120</t>
  </si>
  <si>
    <t>1048665969</t>
  </si>
  <si>
    <t>0,107*1,08 'Přepočtené koeficientem množství</t>
  </si>
  <si>
    <t>52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</si>
  <si>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</si>
  <si>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</si>
  <si>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-851397244</t>
  </si>
  <si>
    <t>https://podminky.urs.cz/item/CS_URS_2025_02/916231213</t>
  </si>
  <si>
    <t>53</t>
  </si>
  <si>
    <t>59217008</t>
  </si>
  <si>
    <t>obrubník parkový betonový 1000x80x200mm</t>
  </si>
  <si>
    <t>1703951771</t>
  </si>
  <si>
    <t>54,557*1,02 'Přepočtené koeficientem množství</t>
  </si>
  <si>
    <t>54</t>
  </si>
  <si>
    <t>916991121</t>
  </si>
  <si>
    <t>Lože pod obrubníky, krajníky nebo obruby z dlažebních kostek z betonu prostého</t>
  </si>
  <si>
    <t>-938605389</t>
  </si>
  <si>
    <t>https://podminky.urs.cz/item/CS_URS_2025_02/916991121</t>
  </si>
  <si>
    <t>55</t>
  </si>
  <si>
    <t>342244201</t>
  </si>
  <si>
    <t>Příčky jednoduché z cihel děrovaných broušených na tenkovrstvou maltu, pevnost cihel do P15, tl. příčky 80 mm</t>
  </si>
  <si>
    <t>1056382138</t>
  </si>
  <si>
    <t>https://podminky.urs.cz/item/CS_URS_2025_01/342244201</t>
  </si>
  <si>
    <t>(0,95+1,00+1,90+0,20+0,20)*2,50</t>
  </si>
  <si>
    <t>-0,70*2,00</t>
  </si>
  <si>
    <t>56</t>
  </si>
  <si>
    <t>342244211</t>
  </si>
  <si>
    <t>Příčky jednoduché z cihel děrovaných broušených na tenkovrstvou maltu, pevnost cihel do P15, tl. příčky 115 mm</t>
  </si>
  <si>
    <t>17854</t>
  </si>
  <si>
    <t>https://podminky.urs.cz/item/CS_URS_2025_01/342244211</t>
  </si>
  <si>
    <t>(1,50+0,525)*12,00</t>
  </si>
  <si>
    <t>2,80*2,50</t>
  </si>
  <si>
    <t>-1,20*2,10</t>
  </si>
  <si>
    <t>57</t>
  </si>
  <si>
    <t>342291131</t>
  </si>
  <si>
    <t>Ukotvení příček plochými kotvami, do konstrukce betonové</t>
  </si>
  <si>
    <t>222819985</t>
  </si>
  <si>
    <t>https://podminky.urs.cz/item/CS_URS_2025_01/342291131</t>
  </si>
  <si>
    <t>58</t>
  </si>
  <si>
    <t>346244381</t>
  </si>
  <si>
    <t>Plentování ocelových válcovaných nosníků jednostranné cihlami na maltu, výška stojiny do 200 mm</t>
  </si>
  <si>
    <t>1413516731</t>
  </si>
  <si>
    <t>https://podminky.urs.cz/item/CS_URS_2025_02/346244381</t>
  </si>
  <si>
    <t>Vodorovné konstrukce</t>
  </si>
  <si>
    <t>59</t>
  </si>
  <si>
    <t>411121121</t>
  </si>
  <si>
    <t>Montáž prefabrikovaných železobetonových stropů se zalitím spár, včetně podpěrné konstrukce, na cementovou maltu ze stropních panelů šířky do 1200 mm a délky do 3800 mm</t>
  </si>
  <si>
    <t>1129787859</t>
  </si>
  <si>
    <t>https://podminky.urs.cz/item/CS_URS_2025_01/411121121</t>
  </si>
  <si>
    <t>1-PP</t>
  </si>
  <si>
    <t>60</t>
  </si>
  <si>
    <t>Stropní dílce - REI 60 min</t>
  </si>
  <si>
    <t>1524798071</t>
  </si>
  <si>
    <t>61</t>
  </si>
  <si>
    <t>Stropní dílce - REI 45</t>
  </si>
  <si>
    <t>952753312</t>
  </si>
  <si>
    <t>62</t>
  </si>
  <si>
    <t>-527406681</t>
  </si>
  <si>
    <t>63</t>
  </si>
  <si>
    <t>-2076352496</t>
  </si>
  <si>
    <t>64</t>
  </si>
  <si>
    <t>-1059913617</t>
  </si>
  <si>
    <t>65</t>
  </si>
  <si>
    <t>435121111</t>
  </si>
  <si>
    <t>Montáž schodišťových dílců ramen s podestou, vcelku hmotnosti do 3,0 t</t>
  </si>
  <si>
    <t>-1207025916</t>
  </si>
  <si>
    <t>https://podminky.urs.cz/item/CS_URS_2025_02/435121111</t>
  </si>
  <si>
    <t>66</t>
  </si>
  <si>
    <t>1.PPSCH</t>
  </si>
  <si>
    <t>Schodišťové dílce - REI 45</t>
  </si>
  <si>
    <t>-212636486</t>
  </si>
  <si>
    <t>67</t>
  </si>
  <si>
    <t>1.NPSCH</t>
  </si>
  <si>
    <t>-1122227819</t>
  </si>
  <si>
    <t>68</t>
  </si>
  <si>
    <t>2.NPSCH</t>
  </si>
  <si>
    <t>-829782150</t>
  </si>
  <si>
    <t>69</t>
  </si>
  <si>
    <t>3.NPSCH</t>
  </si>
  <si>
    <t>166818655</t>
  </si>
  <si>
    <t>70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</si>
  <si>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</si>
  <si>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</si>
  <si>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1778044333</t>
  </si>
  <si>
    <t>https://podminky.urs.cz/item/CS_URS_2025_02/411361821</t>
  </si>
  <si>
    <t>71</t>
  </si>
  <si>
    <t>417321414</t>
  </si>
  <si>
    <t>Ztužující pásy a věnce z betonu železového (bez výztuže) tř. C 20/25</t>
  </si>
  <si>
    <t>-1149556889</t>
  </si>
  <si>
    <t>https://podminky.urs.cz/item/CS_URS_2025_01/417321414</t>
  </si>
  <si>
    <t>3,762</t>
  </si>
  <si>
    <t>0,846</t>
  </si>
  <si>
    <t>0,813</t>
  </si>
  <si>
    <t>4,0128</t>
  </si>
  <si>
    <t>72</t>
  </si>
  <si>
    <t>417351115</t>
  </si>
  <si>
    <t>Bednění bočnic ztužujících pásů a věnců včetně vzpěr zřízení</t>
  </si>
  <si>
    <t>1651046368</t>
  </si>
  <si>
    <t>https://podminky.urs.cz/item/CS_URS_2025_01/417351115</t>
  </si>
  <si>
    <t>(33,415-11,405+19,40+9,90+15,439)*0,30*4</t>
  </si>
  <si>
    <t>(33,415-11,405+19,40+9,90+15,439)*0,32*1</t>
  </si>
  <si>
    <t>13,30*0,30</t>
  </si>
  <si>
    <t>12,472*0,30</t>
  </si>
  <si>
    <t>73</t>
  </si>
  <si>
    <t>417351116</t>
  </si>
  <si>
    <t>Bednění bočnic ztužujících pásů a věnců včetně vzpěr odstranění</t>
  </si>
  <si>
    <t>-1230354439</t>
  </si>
  <si>
    <t>https://podminky.urs.cz/item/CS_URS_2025_01/417351116</t>
  </si>
  <si>
    <t>74</t>
  </si>
  <si>
    <t>417361821</t>
  </si>
  <si>
    <t>Výztuž ztužujících pásů a věnců z betonářské oceli 10 505 (R) nebo BSt 500</t>
  </si>
  <si>
    <t>1139647303</t>
  </si>
  <si>
    <t>https://podminky.urs.cz/item/CS_URS_2025_01/417361821</t>
  </si>
  <si>
    <t>20,72*0,070</t>
  </si>
  <si>
    <t>75</t>
  </si>
  <si>
    <t>411322424</t>
  </si>
  <si>
    <t>Stropy z betonu železového (bez výztuže) trámových, žebrových, kazetových nebo vložkových z tvárnic nebo z hraněných či zaoblených vln zabudovaného plechového bednění tř. C 25/30</t>
  </si>
  <si>
    <t>-1187606748</t>
  </si>
  <si>
    <t>https://podminky.urs.cz/item/CS_URS_2025_02/411322424</t>
  </si>
  <si>
    <t>2,23*3,40*0,15</t>
  </si>
  <si>
    <t>76</t>
  </si>
  <si>
    <t>411354219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</si>
  <si>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</si>
  <si>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640791044</t>
  </si>
  <si>
    <t>https://podminky.urs.cz/item/CS_URS_2025_02/411354219</t>
  </si>
  <si>
    <t>2,23*3,40</t>
  </si>
  <si>
    <t>77</t>
  </si>
  <si>
    <t>411354313</t>
  </si>
  <si>
    <t>Podpěrná konstrukce stropů - desek, kleneb a skořepin výška podepření do 4 m tloušťka stropu přes 15 do 25 cm zřízení</t>
  </si>
  <si>
    <t>2086668070</t>
  </si>
  <si>
    <t>https://podminky.urs.cz/item/CS_URS_2025_02/411354313</t>
  </si>
  <si>
    <t>78</t>
  </si>
  <si>
    <t>411354314</t>
  </si>
  <si>
    <t>Podpěrná konstrukce stropů - desek, kleneb a skořepin výška podepření do 4 m tloušťka stropu přes 15 do 25 cm odstranění</t>
  </si>
  <si>
    <t>-2120084914</t>
  </si>
  <si>
    <t>https://podminky.urs.cz/item/CS_URS_2025_02/411354314</t>
  </si>
  <si>
    <t>79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</si>
  <si>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</si>
  <si>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</si>
  <si>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-279030790</t>
  </si>
  <si>
    <t>https://podminky.urs.cz/item/CS_URS_2025_02/411362021</t>
  </si>
  <si>
    <t>2,23*3,40*0,003033</t>
  </si>
  <si>
    <t>Komunikace pozemní</t>
  </si>
  <si>
    <t>80</t>
  </si>
  <si>
    <t>919726122</t>
  </si>
  <si>
    <t>Geotextilie netkaná pro ochranu, separaci nebo filtraci měrná hmotnost přes 200 do 300 g/m2</t>
  </si>
  <si>
    <t>-2089835170</t>
  </si>
  <si>
    <t>https://podminky.urs.cz/item/CS_URS_2025_02/919726122</t>
  </si>
  <si>
    <t>81</t>
  </si>
  <si>
    <t>564760001</t>
  </si>
  <si>
    <t>Podklad nebo kryt z kameniva hrubého drceného vel. 8-16 mm s rozprostřením a zhutněním plochy jednotlivě do 100 m2, po zhutnění tl. 200 mm</t>
  </si>
  <si>
    <t>-1242749457</t>
  </si>
  <si>
    <t>https://podminky.urs.cz/item/CS_URS_2025_02/564760001</t>
  </si>
  <si>
    <t>82</t>
  </si>
  <si>
    <t>564861011</t>
  </si>
  <si>
    <t>Podklad ze štěrkodrti ŠD s rozprostřením a zhutněním plochy jednotlivě do 100 m2, po zhutnění tl. 200 mm</t>
  </si>
  <si>
    <t>1392136855</t>
  </si>
  <si>
    <t>https://podminky.urs.cz/item/CS_URS_2025_02/564861011</t>
  </si>
  <si>
    <t>83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</si>
  <si>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</si>
  <si>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</si>
  <si>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-2133408021</t>
  </si>
  <si>
    <t>https://podminky.urs.cz/item/CS_URS_2025_02/596212210</t>
  </si>
  <si>
    <t>84</t>
  </si>
  <si>
    <t>59245013</t>
  </si>
  <si>
    <t>dlažba zámková betonová tvaru I 200x165mm tl 80mm přírodní</t>
  </si>
  <si>
    <t>-137463185</t>
  </si>
  <si>
    <t>71,28*1,03 'Přepočtené koeficientem množství</t>
  </si>
  <si>
    <t>Úpravy povrchů, podlahy a osazování výplní</t>
  </si>
  <si>
    <t>85</t>
  </si>
  <si>
    <t>611131101</t>
  </si>
  <si>
    <t>Podkladní a spojovací vrstva vnitřních omítaných ploch cementový postřik nanášený ručně celoplošně stropů</t>
  </si>
  <si>
    <t>-31852381</t>
  </si>
  <si>
    <t>https://podminky.urs.cz/item/CS_URS_2025_01/611131101</t>
  </si>
  <si>
    <t>výtahová šachta - strop</t>
  </si>
  <si>
    <t>2,82*2,13</t>
  </si>
  <si>
    <t>schodiště</t>
  </si>
  <si>
    <t>6,50*3,20</t>
  </si>
  <si>
    <t>Místnost 0.35</t>
  </si>
  <si>
    <t>7,70</t>
  </si>
  <si>
    <t>Místnost 0.36</t>
  </si>
  <si>
    <t>15,70</t>
  </si>
  <si>
    <t>Místnost 1.42 - část</t>
  </si>
  <si>
    <t>9,77</t>
  </si>
  <si>
    <t>Místnost 2.43 - část</t>
  </si>
  <si>
    <t>Místnost 3.43 - část</t>
  </si>
  <si>
    <t>Místnost 4.35 - část</t>
  </si>
  <si>
    <t>86</t>
  </si>
  <si>
    <t>611131105</t>
  </si>
  <si>
    <t>Podkladní a spojovací vrstva vnitřních omítaných ploch cementový postřik nanášený ručně celoplošně schodišťových konstrukcí</t>
  </si>
  <si>
    <t>-331835409</t>
  </si>
  <si>
    <t>https://podminky.urs.cz/item/CS_URS_2025_01/611131105</t>
  </si>
  <si>
    <t>(6,50+3,20)*2*12,00</t>
  </si>
  <si>
    <t>(3,75+2,95)*1,20</t>
  </si>
  <si>
    <t>-1,10*1,97*4</t>
  </si>
  <si>
    <t>87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</si>
  <si>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</si>
  <si>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</si>
  <si>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881559269</t>
  </si>
  <si>
    <t>https://podminky.urs.cz/item/CS_URS_2025_01/611321141</t>
  </si>
  <si>
    <t>88</t>
  </si>
  <si>
    <t>611321145</t>
  </si>
  <si>
    <t>Omítka vápenocementová vnitřních ploch nanášená ručně dvouvrstvá, tloušťky jádrové omítky do 10 mm a tloušťky štuku do 3 mm štuková schodišťových konstrukcí stropů, stěn, ramen nebo nosníků</t>
  </si>
  <si>
    <t>-2005990971</t>
  </si>
  <si>
    <t>https://podminky.urs.cz/item/CS_URS_2025_01/611321145</t>
  </si>
  <si>
    <t>89</t>
  </si>
  <si>
    <t>612131101</t>
  </si>
  <si>
    <t>Podkladní a spojovací vrstva vnitřních omítaných ploch cementový postřik nanášený ručně celoplošně stěn</t>
  </si>
  <si>
    <t>-114858904</t>
  </si>
  <si>
    <t>https://podminky.urs.cz/item/CS_URS_2025_01/612131101</t>
  </si>
  <si>
    <t>11,642*2,58</t>
  </si>
  <si>
    <t>13,418*2,58</t>
  </si>
  <si>
    <t>-2,30*2,20</t>
  </si>
  <si>
    <t>-0,60*1,00</t>
  </si>
  <si>
    <t>Místnost 0.24</t>
  </si>
  <si>
    <t>2,80*2,50*2</t>
  </si>
  <si>
    <t>-1,10*1,97*2</t>
  </si>
  <si>
    <t>Místnost 1.42</t>
  </si>
  <si>
    <t>12,735*2,58</t>
  </si>
  <si>
    <t>-1,10*2,00</t>
  </si>
  <si>
    <t>-2,55*2,30</t>
  </si>
  <si>
    <t>-1,75*1,50</t>
  </si>
  <si>
    <t>4,10*2,50</t>
  </si>
  <si>
    <t>Místnost 1.30</t>
  </si>
  <si>
    <t>4,35*2,50</t>
  </si>
  <si>
    <t>-0,70*1,97</t>
  </si>
  <si>
    <t>Místnost 1.31</t>
  </si>
  <si>
    <t>5,092*0,70</t>
  </si>
  <si>
    <t>10,128*2,58</t>
  </si>
  <si>
    <t>-1,10*2,20</t>
  </si>
  <si>
    <t>-2,55*2,50</t>
  </si>
  <si>
    <t>Místnost 2.28</t>
  </si>
  <si>
    <t>Místnost 2.29</t>
  </si>
  <si>
    <t>Místnost 3.28</t>
  </si>
  <si>
    <t>Místnost 3.29</t>
  </si>
  <si>
    <t>Místnost 4.23</t>
  </si>
  <si>
    <t>Místnost 4.24</t>
  </si>
  <si>
    <t>obklad v koupelně 1. až 4.NP</t>
  </si>
  <si>
    <t>(5,092-0,70)*1,80*4</t>
  </si>
  <si>
    <t>90</t>
  </si>
  <si>
    <t>612321111</t>
  </si>
  <si>
    <t>Omítka vápenocementová vnitřních ploch nanášená ručně jednovrstvá, tloušťky do 10 mm hrubá zatřená svislých konstrukcí stěn</t>
  </si>
  <si>
    <t>716799166</t>
  </si>
  <si>
    <t>https://podminky.urs.cz/item/CS_URS_2025_01/612321111</t>
  </si>
  <si>
    <t>obklad v koupelně</t>
  </si>
  <si>
    <t>obklad v kuchyňce</t>
  </si>
  <si>
    <t>(1,50+0,60)*1,50*3</t>
  </si>
  <si>
    <t>91</t>
  </si>
  <si>
    <t>612321141</t>
  </si>
  <si>
    <t>Omítka vápenocementová vnitřních ploch nanášená ručně dvouvrstvá, tloušťky jádrové omítky do 10 mm a tloušťky štuku do 3 mm štuková svislých konstrukcí stěn</t>
  </si>
  <si>
    <t>-1525218258</t>
  </si>
  <si>
    <t>https://podminky.urs.cz/item/CS_URS_2025_01/612321141</t>
  </si>
  <si>
    <t>-(1,50+0,60)*1,50</t>
  </si>
  <si>
    <t>92</t>
  </si>
  <si>
    <t>617131101</t>
  </si>
  <si>
    <t>Podkladní a spojovací vrstva vnitřních omítaných ploch cementový postřik nanášený ručně celoplošně světlíků nebo výtahových šachet</t>
  </si>
  <si>
    <t>1707870691</t>
  </si>
  <si>
    <t>https://podminky.urs.cz/item/CS_URS_2025_01/617131101</t>
  </si>
  <si>
    <t>(2,82+2,13)*2*16,00</t>
  </si>
  <si>
    <t>-1,40*2,21*6</t>
  </si>
  <si>
    <t>93</t>
  </si>
  <si>
    <t>617321141</t>
  </si>
  <si>
    <t>Omítka vápenocementová vnitřních ploch nanášená ručně dvouvrstvá, tloušťky jádrové omítky do 10 mm a tloušťky štuku do 3 mm štuková uzavřených nebo omezených prostor světlíků nebo výtahových šachet</t>
  </si>
  <si>
    <t>744323992</t>
  </si>
  <si>
    <t>https://podminky.urs.cz/item/CS_URS_2025_01/617321141</t>
  </si>
  <si>
    <t>94</t>
  </si>
  <si>
    <t>619991021</t>
  </si>
  <si>
    <t>Zakrytí vnitřních ploch před znečištěním páskou včetně pozdějšího odlepení rámů oken a dveří, keramických soklů</t>
  </si>
  <si>
    <t>137999456</t>
  </si>
  <si>
    <t>https://podminky.urs.cz/item/CS_URS_2025_01/619991021</t>
  </si>
  <si>
    <t>2,20*1,75</t>
  </si>
  <si>
    <t>2,95*2,20</t>
  </si>
  <si>
    <t>1,75*0,90*3</t>
  </si>
  <si>
    <t>1,40*2,21</t>
  </si>
  <si>
    <t>1,75*1,50*4</t>
  </si>
  <si>
    <t>0,60*1,00*4</t>
  </si>
  <si>
    <t>95</t>
  </si>
  <si>
    <t>621221011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</si>
  <si>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40 do 80 mm</t>
  </si>
  <si>
    <t>-924058986</t>
  </si>
  <si>
    <t>https://podminky.urs.cz/item/CS_URS_2025_02/621221011</t>
  </si>
  <si>
    <t>(2,23+0,30)*(3,40+0,30)</t>
  </si>
  <si>
    <t>96</t>
  </si>
  <si>
    <t>63152260</t>
  </si>
  <si>
    <t>deska tepelně izolační minerální kontaktních fasád podélné vlákno λ=0,034 tl 50mm</t>
  </si>
  <si>
    <t>1602198461</t>
  </si>
  <si>
    <t>9,361*1,05 'Přepočtené koeficientem množství</t>
  </si>
  <si>
    <t>97</t>
  </si>
  <si>
    <t>621531022</t>
  </si>
  <si>
    <t>Omítka tenkovrstvá silikonová vnějších ploch probarvená bez penetrace zatíraná (škrábaná), zrnitost 2,0 mm podhledů</t>
  </si>
  <si>
    <t>-1457396688</t>
  </si>
  <si>
    <t>https://podminky.urs.cz/item/CS_URS_2025_02/621531022</t>
  </si>
  <si>
    <t>98</t>
  </si>
  <si>
    <t>622131101</t>
  </si>
  <si>
    <t>Podkladní a spojovací vrstva vnějších omítaných ploch cementový postřik nanášený ručně celoplošně stěn</t>
  </si>
  <si>
    <t>-1503730186</t>
  </si>
  <si>
    <t>https://podminky.urs.cz/item/CS_URS_2025_01/622131101</t>
  </si>
  <si>
    <t>(0,10+4,10+3,40)*(12,00+1,20)</t>
  </si>
  <si>
    <t>2,68*(12,00+1,200)</t>
  </si>
  <si>
    <t>(3,90+3,68)*(12,00+1,20)</t>
  </si>
  <si>
    <t>2,80*(12,00+1,20)</t>
  </si>
  <si>
    <t>99</t>
  </si>
  <si>
    <t>622151031</t>
  </si>
  <si>
    <t>Penetrační nátěr vnějších pastovitých tenkovrstvých omítek silikonový stěn</t>
  </si>
  <si>
    <t>-785889003</t>
  </si>
  <si>
    <t>https://podminky.urs.cz/item/CS_URS_2025_01/622151031</t>
  </si>
  <si>
    <t>ETICS</t>
  </si>
  <si>
    <t>(1,70+0,15)*2,50*2</t>
  </si>
  <si>
    <t>vnější omítka</t>
  </si>
  <si>
    <t>100</t>
  </si>
  <si>
    <t>622221131</t>
  </si>
  <si>
    <t>Montáž kontaktního zateplení lepením a mechanickým kotvením z desek z minerální vlny s kolmou orientací vláken na vnější stěny, na podklad betonový nebo z lehčeného betonu, z tvárnic keramických nebo vápenopískových, tloušťky desek přes 120 do 160 mm</t>
  </si>
  <si>
    <t>-1700051918</t>
  </si>
  <si>
    <t>https://podminky.urs.cz/item/CS_URS_2025_01/622221131</t>
  </si>
  <si>
    <t>1,70*2,50*2</t>
  </si>
  <si>
    <t>101</t>
  </si>
  <si>
    <t>63151530</t>
  </si>
  <si>
    <t>deska tepelně izolační minerální kontaktních fasád kolmé vlákno λ=0,040-0,041 tl 150mm</t>
  </si>
  <si>
    <t>339103544</t>
  </si>
  <si>
    <t>8,5*1,05 'Přepočtené koeficientem množství</t>
  </si>
  <si>
    <t>102</t>
  </si>
  <si>
    <t>622252001</t>
  </si>
  <si>
    <t>Montáž profilů kontaktního zateplení zakládacích soklových připevněných hmoždinkami</t>
  </si>
  <si>
    <t>261887974</t>
  </si>
  <si>
    <t>https://podminky.urs.cz/item/CS_URS_2025_02/622252001</t>
  </si>
  <si>
    <t>103</t>
  </si>
  <si>
    <t>59051668</t>
  </si>
  <si>
    <t>profil zakládací Al tl 0,7mm pro ETICS pro izolant tl 150mm</t>
  </si>
  <si>
    <t>-1512560766</t>
  </si>
  <si>
    <t>17,86*1,05 'Přepočtené koeficientem množství</t>
  </si>
  <si>
    <t>104</t>
  </si>
  <si>
    <t>622252002</t>
  </si>
  <si>
    <t>Montáž profilů kontaktního zateplení ostatních stěnových, dilatačních apod. lepených do tmelu</t>
  </si>
  <si>
    <t>1101488308</t>
  </si>
  <si>
    <t>https://podminky.urs.cz/item/CS_URS_2025_01/622252002</t>
  </si>
  <si>
    <t>105</t>
  </si>
  <si>
    <t>63127416</t>
  </si>
  <si>
    <t>profil rohový PVC s výztužnou tkaninou š 100/100mm</t>
  </si>
  <si>
    <t>132134264</t>
  </si>
  <si>
    <t>2,50*2</t>
  </si>
  <si>
    <t>2,2+1,75*2</t>
  </si>
  <si>
    <t>2,95+2,2*2</t>
  </si>
  <si>
    <t>(1,75+0,9*2)*3</t>
  </si>
  <si>
    <t>1,40+2,21*2</t>
  </si>
  <si>
    <t>(1,75+1,50*2)*4</t>
  </si>
  <si>
    <t>(0,6+1,00*2)*4</t>
  </si>
  <si>
    <t>2,23+3,40</t>
  </si>
  <si>
    <t>75,25*1,05 'Přepočtené koeficientem množství</t>
  </si>
  <si>
    <t>106</t>
  </si>
  <si>
    <t>59051476</t>
  </si>
  <si>
    <t>profil napojovací okenní PVC s výztužnou tkaninou 9mm</t>
  </si>
  <si>
    <t>-1130587436</t>
  </si>
  <si>
    <t>107</t>
  </si>
  <si>
    <t>28341022</t>
  </si>
  <si>
    <t>profil napojovací parapetní PVC s výztužnou tkaninou</t>
  </si>
  <si>
    <t>-1724409486</t>
  </si>
  <si>
    <t>2,2</t>
  </si>
  <si>
    <t>2,95</t>
  </si>
  <si>
    <t>1,75*3</t>
  </si>
  <si>
    <t>1,75*4</t>
  </si>
  <si>
    <t>0,6*4</t>
  </si>
  <si>
    <t>108</t>
  </si>
  <si>
    <t>622321111</t>
  </si>
  <si>
    <t>Omítka vápenocementová vnějších ploch nanášená ručně jednovrstvá, tloušťky do 15 mm hrubá zatřená stěn</t>
  </si>
  <si>
    <t>1657401073</t>
  </si>
  <si>
    <t>https://podminky.urs.cz/item/CS_URS_2025_01/622321111</t>
  </si>
  <si>
    <t>109</t>
  </si>
  <si>
    <t>622531022</t>
  </si>
  <si>
    <t>Omítka tenkovrstvá silikonová vnějších ploch probarvená bez penetrace zatíraná (škrábaná), zrnitost 2,0 mm stěn</t>
  </si>
  <si>
    <t>1663534460</t>
  </si>
  <si>
    <t>https://podminky.urs.cz/item/CS_URS_2025_01/622531022</t>
  </si>
  <si>
    <t>110</t>
  </si>
  <si>
    <t>629991012</t>
  </si>
  <si>
    <t>Zakrytí vnějších ploch před znečištěním včetně pozdějšího odkrytí výplní otvorů a svislých ploch fólií přilepenou na začišťovací lištu</t>
  </si>
  <si>
    <t>-682727675</t>
  </si>
  <si>
    <t>https://podminky.urs.cz/item/CS_URS_2025_02/629991012</t>
  </si>
  <si>
    <t>111</t>
  </si>
  <si>
    <t>631311115</t>
  </si>
  <si>
    <t>Mazanina z betonu prostého bez zvýšených nároků na prostředí tl. přes 50 do 80 mm tř. C 20/25</t>
  </si>
  <si>
    <t>-468673750</t>
  </si>
  <si>
    <t>https://podminky.urs.cz/item/CS_URS_2025_01/631311115</t>
  </si>
  <si>
    <t>Místnost 1.43 - skladba P8</t>
  </si>
  <si>
    <t>5,44*0,06</t>
  </si>
  <si>
    <t>112</t>
  </si>
  <si>
    <t>631311125</t>
  </si>
  <si>
    <t>Mazanina z betonu prostého bez zvýšených nároků na prostředí tl. přes 80 do 120 mm tř. C 20/25</t>
  </si>
  <si>
    <t>-1279440381</t>
  </si>
  <si>
    <t>https://podminky.urs.cz/item/CS_URS_2025_01/631311125</t>
  </si>
  <si>
    <t>Místnost 0.37</t>
  </si>
  <si>
    <t>6,00*0,10</t>
  </si>
  <si>
    <t>113</t>
  </si>
  <si>
    <t>631362021</t>
  </si>
  <si>
    <t>Výztuž mazanin ze svařovaných sítí z drátů typu KARI</t>
  </si>
  <si>
    <t>333239319</t>
  </si>
  <si>
    <t>https://podminky.urs.cz/item/CS_URS_2025_01/631362021</t>
  </si>
  <si>
    <t>6,00*0,003033</t>
  </si>
  <si>
    <t>5,44*0,003033</t>
  </si>
  <si>
    <t>114</t>
  </si>
  <si>
    <t>632451031</t>
  </si>
  <si>
    <t>Potěr cementový vyrovnávací z malty (MC-15) v ploše o průměrné (střední) tl. od 10 do 20 mm</t>
  </si>
  <si>
    <t>-423041330</t>
  </si>
  <si>
    <t>https://podminky.urs.cz/item/CS_URS_2025_02/632451031</t>
  </si>
  <si>
    <t>115</t>
  </si>
  <si>
    <t>632451111</t>
  </si>
  <si>
    <t>Potěr cementový samonivelační ze suchých směsí tloušťky přes 25 do 30 mm</t>
  </si>
  <si>
    <t>-1285468717</t>
  </si>
  <si>
    <t>https://podminky.urs.cz/item/CS_URS_2025_01/632451111</t>
  </si>
  <si>
    <t>116</t>
  </si>
  <si>
    <t>632451252</t>
  </si>
  <si>
    <t>Potěr cementový samonivelační litý tř. C 30, tl. přes 35 do 40 mm</t>
  </si>
  <si>
    <t>1991718804</t>
  </si>
  <si>
    <t>https://podminky.urs.cz/item/CS_URS_2025_01/632451252</t>
  </si>
  <si>
    <t>Místnost 1.30 - část</t>
  </si>
  <si>
    <t>4,90</t>
  </si>
  <si>
    <t>1,80</t>
  </si>
  <si>
    <t>Místnost 1.42 - skladba P13</t>
  </si>
  <si>
    <t>7,28</t>
  </si>
  <si>
    <t>5,44</t>
  </si>
  <si>
    <t>Místnost 2.28 - skladba P13</t>
  </si>
  <si>
    <t>Místnost 2.29 - skladba P14</t>
  </si>
  <si>
    <t>Místnost 2.43 - skladba P13</t>
  </si>
  <si>
    <t>4,20+7,28</t>
  </si>
  <si>
    <t>Místnost 3.28 - skladba P13</t>
  </si>
  <si>
    <t>Místnost 3.29 - skladba P14</t>
  </si>
  <si>
    <t>Místnost 3.43 - skladba P13</t>
  </si>
  <si>
    <t>Místnost 4.23 - skladba P13</t>
  </si>
  <si>
    <t>Místnost 4.24 - skladba P14</t>
  </si>
  <si>
    <t>Místnost 4.35 - skladba P13</t>
  </si>
  <si>
    <t>117</t>
  </si>
  <si>
    <t>632481213</t>
  </si>
  <si>
    <t>Separační vrstva k oddělení podlahových vrstev z polyetylénové fólie</t>
  </si>
  <si>
    <t>-833373541</t>
  </si>
  <si>
    <t>https://podminky.urs.cz/item/CS_URS_2025_01/632481213</t>
  </si>
  <si>
    <t>118</t>
  </si>
  <si>
    <t>641941611</t>
  </si>
  <si>
    <t>Osazování rámů kovových okenních na montážní pěnu, o ploše do 1 m2</t>
  </si>
  <si>
    <t>791673843</t>
  </si>
  <si>
    <t>https://podminky.urs.cz/item/CS_URS_2025_01/641941611</t>
  </si>
  <si>
    <t>119</t>
  </si>
  <si>
    <t>55341R</t>
  </si>
  <si>
    <t>hliníkové okno - izolační trojsklo, 600 / 1000 mm, lamelové provedení, pro požární větrání, barva bílá</t>
  </si>
  <si>
    <t>1537104953</t>
  </si>
  <si>
    <t>0,60*1,00*5</t>
  </si>
  <si>
    <t>120</t>
  </si>
  <si>
    <t>641941712</t>
  </si>
  <si>
    <t>Osazování rámů kovových okenních na montážní pěnu, o ploše bez sdružených dveří nebo se sdruženými dveřmi přes 1 do 4 m2</t>
  </si>
  <si>
    <t>-1519585117</t>
  </si>
  <si>
    <t>https://podminky.urs.cz/item/CS_URS_2025_01/641941712</t>
  </si>
  <si>
    <t>121</t>
  </si>
  <si>
    <t>55342R</t>
  </si>
  <si>
    <t>hliníkové okno - izolační trojsklo, 1650 / 2200 mm, lamelové provedení, pro požární větrání, barva bílá</t>
  </si>
  <si>
    <t>-1918802999</t>
  </si>
  <si>
    <t>1,65*2,20*1</t>
  </si>
  <si>
    <t>122</t>
  </si>
  <si>
    <t>55343R</t>
  </si>
  <si>
    <t>hliníkové okno - izolační trojsklo,2200 / 1750 mm, lamelové provedení, pro požární větrání, barva bílá</t>
  </si>
  <si>
    <t>-445842767</t>
  </si>
  <si>
    <t>2,20*1,75*1</t>
  </si>
  <si>
    <t>123</t>
  </si>
  <si>
    <t>642942111</t>
  </si>
  <si>
    <t>Osazování zárubní nebo rámů kovových dveřních lisovaných nebo z úhelníků bez dveřních křídel na cementovou maltu, plochy otvoru do 2,5 m2</t>
  </si>
  <si>
    <t>-551422424</t>
  </si>
  <si>
    <t>https://podminky.urs.cz/item/CS_URS_2025_01/642942111</t>
  </si>
  <si>
    <t>124</t>
  </si>
  <si>
    <t>55331489</t>
  </si>
  <si>
    <t>zárubeň jednokřídlá ocelová pro zdění tl stěny 110-150mm rozměru 1100/1970, 2100mm</t>
  </si>
  <si>
    <t>1067526230</t>
  </si>
  <si>
    <t>125</t>
  </si>
  <si>
    <t>55331481</t>
  </si>
  <si>
    <t>zárubeň jednokřídlá ocelová pro zdění tl stěny 75-100mm rozměru 700/1970, 2100mm</t>
  </si>
  <si>
    <t>2022097732</t>
  </si>
  <si>
    <t>126</t>
  </si>
  <si>
    <t>642945111</t>
  </si>
  <si>
    <t>Osazování ocelových zárubní protipožárních nebo protiplynových dveří do vynechaného otvoru, s obetonováním, dveří jednokřídlových do 2,5 m2</t>
  </si>
  <si>
    <t>-686177907</t>
  </si>
  <si>
    <t>https://podminky.urs.cz/item/CS_URS_2025_01/642945111</t>
  </si>
  <si>
    <t>127</t>
  </si>
  <si>
    <t>55331564</t>
  </si>
  <si>
    <t>zárubeň jednokřídlá ocelová pro zdění s protipožární úpravou tl stěny 110-150mm rozměru 1100/1970, 2100mm</t>
  </si>
  <si>
    <t>-1608243789</t>
  </si>
  <si>
    <t>128</t>
  </si>
  <si>
    <t>55331563</t>
  </si>
  <si>
    <t>zárubeň jednokřídlá ocelová pro zdění s protipožární úpravou tl stěny 110-150mm rozměru 900/1970, 2100mm</t>
  </si>
  <si>
    <t>543589437</t>
  </si>
  <si>
    <t>129</t>
  </si>
  <si>
    <t>55331560</t>
  </si>
  <si>
    <t>zárubeň jednokřídlá ocelová pro zdění s protipožární úpravou tl stěny 110-150mm rozměru 600/1970, 2100mm</t>
  </si>
  <si>
    <t>694052646</t>
  </si>
  <si>
    <t>Ostatní konstrukce a práce, bourání</t>
  </si>
  <si>
    <t>130</t>
  </si>
  <si>
    <t>941221112</t>
  </si>
  <si>
    <t>Lešení řadové rámové těžké pracovní s podlahami s provozním zatížením tř. 4 do 300 kg/m2 šířky tř. SW09 od 0,9 do 1,2 m, výšky přes 10 do 25 m montáž</t>
  </si>
  <si>
    <t>-54901374</t>
  </si>
  <si>
    <t>https://podminky.urs.cz/item/CS_URS_2025_01/941221112</t>
  </si>
  <si>
    <t>32,40*14,00</t>
  </si>
  <si>
    <t>131</t>
  </si>
  <si>
    <t>941221212</t>
  </si>
  <si>
    <t>Lešení řadové rámové těžké pracovní s podlahami s provozním zatížením tř. 4 do 300 kg/m2 šířky tř. SW09 od 0,9 do 1,2 m, výšky přes 10 do 25 m příplatek k ceně za každý den použití</t>
  </si>
  <si>
    <t>1353393159</t>
  </si>
  <si>
    <t>https://podminky.urs.cz/item/CS_URS_2025_01/941221212</t>
  </si>
  <si>
    <t>453,6*300 'Přepočtené koeficientem množství</t>
  </si>
  <si>
    <t>132</t>
  </si>
  <si>
    <t>941221312</t>
  </si>
  <si>
    <t>Odborná prohlídka lešení řadového rámového těžkého pracovního s podlahami s provozním zatížením tř. 4 do 300 kg/m2 šířky tř. SW09 od 0,9 do 1,2 m výšky do 25 m, celkové plochy do 500 m2 zakrytého sítí</t>
  </si>
  <si>
    <t>-2094614733</t>
  </si>
  <si>
    <t>https://podminky.urs.cz/item/CS_URS_2025_01/941221312</t>
  </si>
  <si>
    <t>133</t>
  </si>
  <si>
    <t>941221812</t>
  </si>
  <si>
    <t>Lešení řadové rámové těžké pracovní s podlahami s provozním zatížením tř. 4 do 300 kg/m2 šířky tř. SW09 od 0,9 do 1,2 m, výšky přes 10 do 25 m demontáž</t>
  </si>
  <si>
    <t>-1422398428</t>
  </si>
  <si>
    <t>https://podminky.urs.cz/item/CS_URS_2025_01/941221812</t>
  </si>
  <si>
    <t>134</t>
  </si>
  <si>
    <t>945411111</t>
  </si>
  <si>
    <t>Výsuvná šplhací plošina se zdvihem motorickým a s veškerým příslušenstvím s jedním podvozkem a s jedním stožárem výšky do 80 m</t>
  </si>
  <si>
    <t>den</t>
  </si>
  <si>
    <t>89856035</t>
  </si>
  <si>
    <t>https://podminky.urs.cz/item/CS_URS_2025_01/945411111</t>
  </si>
  <si>
    <t>135</t>
  </si>
  <si>
    <t>949101111</t>
  </si>
  <si>
    <t>Lešení pomocné pracovní pro objekty pozemních staveb pro zatížení do 150 kg/m2, o výšce lešeňové podlahy do 1,9 m</t>
  </si>
  <si>
    <t>-794457653</t>
  </si>
  <si>
    <t>https://podminky.urs.cz/item/CS_URS_2025_01/949101111</t>
  </si>
  <si>
    <t>136</t>
  </si>
  <si>
    <t>949101112</t>
  </si>
  <si>
    <t>Lešení pomocné pracovní pro objekty pozemních staveb pro zatížení do 150 kg/m2, o výšce lešeňové podlahy přes 1,9 do 3,5 m</t>
  </si>
  <si>
    <t>2083782645</t>
  </si>
  <si>
    <t>https://podminky.urs.cz/item/CS_URS_2025_01/949101112</t>
  </si>
  <si>
    <t>137</t>
  </si>
  <si>
    <t>949211112</t>
  </si>
  <si>
    <t>Lešeňová podlaha pro trubková lešení z fošen, prken nebo dřevěných sbíjených lešeňových dílců s příčníky nebo podélníky, ve výšce přes 10 do 25 m montáž</t>
  </si>
  <si>
    <t>1943160048</t>
  </si>
  <si>
    <t>https://podminky.urs.cz/item/CS_URS_2025_01/949211112</t>
  </si>
  <si>
    <t>6,00*8</t>
  </si>
  <si>
    <t>138</t>
  </si>
  <si>
    <t>949211212</t>
  </si>
  <si>
    <t>Lešeňová podlaha pro trubková lešení z fošen, prken nebo dřevěných sbíjených lešeňových dílců s příčníky nebo podélníky, ve výšce přes 10 do 25 m příplatek k ceně za každý den použití</t>
  </si>
  <si>
    <t>1537352883</t>
  </si>
  <si>
    <t>https://podminky.urs.cz/item/CS_URS_2025_01/949211212</t>
  </si>
  <si>
    <t>48*90 'Přepočtené koeficientem množství</t>
  </si>
  <si>
    <t>139</t>
  </si>
  <si>
    <t>949211812</t>
  </si>
  <si>
    <t>Lešeňová podlaha pro trubková lešení z fošen, prken nebo dřevěných sbíjených lešeňových dílců s příčníky nebo podélníky, ve výšce přes 10 do 25 m demontáž</t>
  </si>
  <si>
    <t>284771694</t>
  </si>
  <si>
    <t>https://podminky.urs.cz/item/CS_URS_2025_01/949211812</t>
  </si>
  <si>
    <t>140</t>
  </si>
  <si>
    <t>949311112</t>
  </si>
  <si>
    <t>Lešení trubkové do šachet (výtahových, potrubních) o půdorysné ploše do 6 m2, výšky přes 10 do 20 m montáž</t>
  </si>
  <si>
    <t>-288394276</t>
  </si>
  <si>
    <t>https://podminky.urs.cz/item/CS_URS_2025_01/949311112</t>
  </si>
  <si>
    <t>141</t>
  </si>
  <si>
    <t>949311212</t>
  </si>
  <si>
    <t>Lešení trubkové do šachet (výtahových, potrubních) o půdorysné ploše do 6 m2, výšky přes 10 do 20 m příplatek k ceně za každý den použití</t>
  </si>
  <si>
    <t>-1556244825</t>
  </si>
  <si>
    <t>https://podminky.urs.cz/item/CS_URS_2025_01/949311212</t>
  </si>
  <si>
    <t>16*90 'Přepočtené koeficientem množství</t>
  </si>
  <si>
    <t>142</t>
  </si>
  <si>
    <t>949311812</t>
  </si>
  <si>
    <t>Lešení trubkové do šachet (výtahových, potrubních) o půdorysné ploše do 6 m2, výšky přes 10 do 20 m demontáž</t>
  </si>
  <si>
    <t>-2052004843</t>
  </si>
  <si>
    <t>https://podminky.urs.cz/item/CS_URS_2025_01/949311812</t>
  </si>
  <si>
    <t>143</t>
  </si>
  <si>
    <t>952901111</t>
  </si>
  <si>
    <t>Vyčištění budov nebo objektů před předáním do užívání budov bytové nebo občanské výstavby, světlé výšky podlaží do 4 m</t>
  </si>
  <si>
    <t>-2022951229</t>
  </si>
  <si>
    <t>https://podminky.urs.cz/item/CS_URS_2025_01/952901111</t>
  </si>
  <si>
    <t>144</t>
  </si>
  <si>
    <t>95396121R</t>
  </si>
  <si>
    <t>Kotva chemická s vyvrtáním otvoru do betonu, železobetonu nebo tvrdého kamene chemická patrona, velikost M 10, hloubka 90 mm</t>
  </si>
  <si>
    <t>340038175</t>
  </si>
  <si>
    <t>145</t>
  </si>
  <si>
    <t>962031133</t>
  </si>
  <si>
    <t>Bourání příček nebo přizdívek z cihel pálených plných, tl. přes 100 do 150 mm</t>
  </si>
  <si>
    <t>2003729862</t>
  </si>
  <si>
    <t>https://podminky.urs.cz/item/CS_URS_2025_01/962031133</t>
  </si>
  <si>
    <t>6,70*1,58</t>
  </si>
  <si>
    <t>2,50*1,50</t>
  </si>
  <si>
    <t>146</t>
  </si>
  <si>
    <t>962051115</t>
  </si>
  <si>
    <t>Bourání příček železobetonových tloušťky do 100 mm</t>
  </si>
  <si>
    <t>1099772268</t>
  </si>
  <si>
    <t>https://podminky.urs.cz/item/CS_URS_2025_01/962051115</t>
  </si>
  <si>
    <t>(0,85+1,25+1,55+2,55)*2,50</t>
  </si>
  <si>
    <t>(4,35+1,50+0,55+2,25)*2,50</t>
  </si>
  <si>
    <t>147</t>
  </si>
  <si>
    <t>97607111R</t>
  </si>
  <si>
    <t>Vybourání kovových prosklených zábradlí</t>
  </si>
  <si>
    <t>1067166896</t>
  </si>
  <si>
    <t>2,80</t>
  </si>
  <si>
    <t>148</t>
  </si>
  <si>
    <t>97608214R</t>
  </si>
  <si>
    <t>Vybourání drobných zámečnických a jiných konstrukcí ze zdiva betonového - ochranná stříška (ocelový rám s výplni s polykarbonátem) nad lodžií ve IV.NP</t>
  </si>
  <si>
    <t>-1504303607</t>
  </si>
  <si>
    <t>149</t>
  </si>
  <si>
    <t>977211112</t>
  </si>
  <si>
    <t>Řezání konstrukcí stěnovou pilou betonových nebo železobetonových průměru řezané výztuže do 16 mm hloubka řezu přes 200 do 350 mm</t>
  </si>
  <si>
    <t>-766767831</t>
  </si>
  <si>
    <t>https://podminky.urs.cz/item/CS_URS_2025_01/977211112</t>
  </si>
  <si>
    <t>(2,24+1,15)*2</t>
  </si>
  <si>
    <t>(2,24+2,35)*2</t>
  </si>
  <si>
    <t>(2,21+1,25)*2</t>
  </si>
  <si>
    <t>(2,50+2,55)*2</t>
  </si>
  <si>
    <t>(2,29+1,05)*2</t>
  </si>
  <si>
    <t>(2,50+2,80)*2</t>
  </si>
  <si>
    <t>1,00+1,25+2,05+0,80</t>
  </si>
  <si>
    <t>(2,29+1,25)*2*2</t>
  </si>
  <si>
    <t>150</t>
  </si>
  <si>
    <t>993111111</t>
  </si>
  <si>
    <t>Dovoz a odvoz lešení včetně naložení a složení řadového, na vzdálenost do 10 km</t>
  </si>
  <si>
    <t>-1317988550</t>
  </si>
  <si>
    <t>https://podminky.urs.cz/item/CS_URS_2025_01/993111111</t>
  </si>
  <si>
    <t>151</t>
  </si>
  <si>
    <t>993111119</t>
  </si>
  <si>
    <t>Dovoz a odvoz lešení včetně naložení a složení řadového, na vzdálenost Příplatek k ceně za každých dalších i započatých 10 km přes 10 km</t>
  </si>
  <si>
    <t>-2013262171</t>
  </si>
  <si>
    <t>https://podminky.urs.cz/item/CS_URS_2025_01/993111119</t>
  </si>
  <si>
    <t>152</t>
  </si>
  <si>
    <t>993121211</t>
  </si>
  <si>
    <t>Dovoz a odvoz lešení včetně naložení a složení prostorového těžkého, na vzdálenost do 10 km</t>
  </si>
  <si>
    <t>-108717253</t>
  </si>
  <si>
    <t>https://podminky.urs.cz/item/CS_URS_2025_01/993121211</t>
  </si>
  <si>
    <t>153</t>
  </si>
  <si>
    <t>993121219</t>
  </si>
  <si>
    <t>Dovoz a odvoz lešení včetně naložení a složení prostorového těžkého, na vzdálenost Příplatek k ceně za každých dalších i započatých 10 km přes 10 km</t>
  </si>
  <si>
    <t>320597165</t>
  </si>
  <si>
    <t>https://podminky.urs.cz/item/CS_URS_2025_01/993121219</t>
  </si>
  <si>
    <t>997</t>
  </si>
  <si>
    <t>Doprava suti a vybouraných hmot</t>
  </si>
  <si>
    <t>154</t>
  </si>
  <si>
    <t>997013114</t>
  </si>
  <si>
    <t>Vnitrostaveništní doprava suti a vybouraných hmot vodorovně do 50 m s naložením základní pro budovy a haly výšky přes 12 do 15 m</t>
  </si>
  <si>
    <t>-842976842</t>
  </si>
  <si>
    <t>https://podminky.urs.cz/item/CS_URS_2025_01/997013114</t>
  </si>
  <si>
    <t>155</t>
  </si>
  <si>
    <t>997013509</t>
  </si>
  <si>
    <t>Odvoz suti a vybouraných hmot na skládku nebo meziskládku se složením, na vzdálenost Příplatek k ceně za každý další započatý 1 km přes 1 km</t>
  </si>
  <si>
    <t>-1319663303</t>
  </si>
  <si>
    <t>https://podminky.urs.cz/item/CS_URS_2025_01/997013509</t>
  </si>
  <si>
    <t>156</t>
  </si>
  <si>
    <t>997013631</t>
  </si>
  <si>
    <t>Poplatek za uložení stavebního odpadu na skládce (skládkovné) směsného stavebního a demoličního zatříděného do Katalogu odpadů pod kódem 17 09 04</t>
  </si>
  <si>
    <t>2024343730</t>
  </si>
  <si>
    <t>https://podminky.urs.cz/item/CS_URS_2025_01/997013631</t>
  </si>
  <si>
    <t>998</t>
  </si>
  <si>
    <t>Přesun hmot</t>
  </si>
  <si>
    <t>157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</si>
  <si>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</si>
  <si>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</si>
  <si>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197047563</t>
  </si>
  <si>
    <t>https://podminky.urs.cz/item/CS_URS_2025_01/998011003</t>
  </si>
  <si>
    <t>PSV</t>
  </si>
  <si>
    <t>Práce a dodávky PSV</t>
  </si>
  <si>
    <t>711</t>
  </si>
  <si>
    <t>Izolace proti vodě, vlhkosti a plynům</t>
  </si>
  <si>
    <t>158</t>
  </si>
  <si>
    <t>711111002</t>
  </si>
  <si>
    <t>Provedení izolace proti zemní vlhkosti natěradly a tmely za studena na ploše vodorovné V jednonásobným nátěrem lakem asfaltovým</t>
  </si>
  <si>
    <t>-1218356585</t>
  </si>
  <si>
    <t>https://podminky.urs.cz/item/CS_URS_2025_01/711111002</t>
  </si>
  <si>
    <t>"Množství určené pomocí aplikace Výměry.</t>
  </si>
  <si>
    <t>"50,800</t>
  </si>
  <si>
    <t>159</t>
  </si>
  <si>
    <t>11163152</t>
  </si>
  <si>
    <t>lak hydroizolační asfaltový</t>
  </si>
  <si>
    <t>-118912497</t>
  </si>
  <si>
    <t>50,8*0,00039 'Přepočtené koeficientem množství</t>
  </si>
  <si>
    <t>160</t>
  </si>
  <si>
    <t>711112002</t>
  </si>
  <si>
    <t>Provedení izolace proti zemní vlhkosti natěradly a tmely za studena na ploše svislé S jednonásobným nátěrem lakem asfaltovým</t>
  </si>
  <si>
    <t>-1184775842</t>
  </si>
  <si>
    <t>https://podminky.urs.cz/item/CS_URS_2025_01/711112002</t>
  </si>
  <si>
    <t>9,40*1,63</t>
  </si>
  <si>
    <t>3,46*1,63</t>
  </si>
  <si>
    <t>3,877*1,63</t>
  </si>
  <si>
    <t>9,37*13,55</t>
  </si>
  <si>
    <t>161</t>
  </si>
  <si>
    <t>-1495122685</t>
  </si>
  <si>
    <t>154,246*0,00041 'Přepočtené koeficientem množství</t>
  </si>
  <si>
    <t>162</t>
  </si>
  <si>
    <t>711141559</t>
  </si>
  <si>
    <t>Provedení izolace proti zemní vlhkosti pásy přitavením NAIP na ploše vodorovné V</t>
  </si>
  <si>
    <t>-121851243</t>
  </si>
  <si>
    <t>https://podminky.urs.cz/item/CS_URS_2025_01/711141559</t>
  </si>
  <si>
    <t>50,8*3 'Přepočtené koeficientem množství</t>
  </si>
  <si>
    <t>163</t>
  </si>
  <si>
    <t>62856011</t>
  </si>
  <si>
    <t>pás asfaltový natavitelný modifikovaný SBS s vložkou z hliníkové fólie s textilií a spalitelnou PE fólií nebo jemnozrnným minerálním posypem na horním povrchu tl 4,0mm</t>
  </si>
  <si>
    <t>-1732278429</t>
  </si>
  <si>
    <t>50,8*3,4965 'Přepočtené koeficientem množství</t>
  </si>
  <si>
    <t>164</t>
  </si>
  <si>
    <t>711142559</t>
  </si>
  <si>
    <t>Provedení izolace proti zemní vlhkosti pásy přitavením NAIP na ploše svislé S</t>
  </si>
  <si>
    <t>-1748664511</t>
  </si>
  <si>
    <t>https://podminky.urs.cz/item/CS_URS_2025_01/711142559</t>
  </si>
  <si>
    <t>154,246*2 'Přepočtené koeficientem množství</t>
  </si>
  <si>
    <t>165</t>
  </si>
  <si>
    <t>-1897572065</t>
  </si>
  <si>
    <t>154,246*2,331 'Přepočtené koeficientem množství</t>
  </si>
  <si>
    <t>166</t>
  </si>
  <si>
    <t>711142821</t>
  </si>
  <si>
    <t>Odstranění izolace proti vodě, vlhkosti a plynům z přitavených pásů NAIP z plochy svislé S dvouvrstvé</t>
  </si>
  <si>
    <t>170599638</t>
  </si>
  <si>
    <t>https://podminky.urs.cz/item/CS_URS_2025_01/711142821</t>
  </si>
  <si>
    <t>167</t>
  </si>
  <si>
    <t>998711203</t>
  </si>
  <si>
    <t>Přesun hmot pro izolace proti vodě, vlhkosti a plynům stanovený procentní sazbou (%) z ceny vodorovná dopravní vzdálenost do 50 m základní v objektech výšky přes 12 do 60 m</t>
  </si>
  <si>
    <t>%</t>
  </si>
  <si>
    <t>-1751736579</t>
  </si>
  <si>
    <t>https://podminky.urs.cz/item/CS_URS_2025_01/998711203</t>
  </si>
  <si>
    <t>712</t>
  </si>
  <si>
    <t>Povlakové krytiny</t>
  </si>
  <si>
    <t>168</t>
  </si>
  <si>
    <t>712311101</t>
  </si>
  <si>
    <t>Provedení povlakové krytiny střech plochých do 10° natěradly a tmely za studena nátěrem lakem penetračním nebo asfaltovým</t>
  </si>
  <si>
    <t>555585864</t>
  </si>
  <si>
    <t>https://podminky.urs.cz/item/CS_URS_2025_01/712311101</t>
  </si>
  <si>
    <t>169</t>
  </si>
  <si>
    <t>11163150</t>
  </si>
  <si>
    <t>lak penetrační asfaltový</t>
  </si>
  <si>
    <t>-2062341195</t>
  </si>
  <si>
    <t>58,441*0,00032 'Přepočtené koeficientem množství</t>
  </si>
  <si>
    <t>170</t>
  </si>
  <si>
    <t>712331111</t>
  </si>
  <si>
    <t>Provedení povlakové krytiny střech plochých do 10° pásy na sucho podkladní samolepící asfaltový pás</t>
  </si>
  <si>
    <t>1161962328</t>
  </si>
  <si>
    <t>https://podminky.urs.cz/item/CS_URS_2025_01/712331111</t>
  </si>
  <si>
    <t>171</t>
  </si>
  <si>
    <t>62866281</t>
  </si>
  <si>
    <t>pás asfaltový samolepicí modifikovaný SBS s vložkou ze skleněné tkaniny se spalitelnou fólií nebo jemnozrnným minerálním posypem nebo textilií na horním povrchu tl 3,0mm</t>
  </si>
  <si>
    <t>-2017997404</t>
  </si>
  <si>
    <t>58,441*1,1655 'Přepočtené koeficientem množství</t>
  </si>
  <si>
    <t>172</t>
  </si>
  <si>
    <t>712341559</t>
  </si>
  <si>
    <t>Provedení povlakové krytiny střech plochých do 10° pásy přitavením NAIP v plné ploše</t>
  </si>
  <si>
    <t>1572030901</t>
  </si>
  <si>
    <t>https://podminky.urs.cz/item/CS_URS_2025_01/712341559</t>
  </si>
  <si>
    <t>173</t>
  </si>
  <si>
    <t>493472751</t>
  </si>
  <si>
    <t>174</t>
  </si>
  <si>
    <t>-345455198</t>
  </si>
  <si>
    <t>175</t>
  </si>
  <si>
    <t>62857003</t>
  </si>
  <si>
    <t>pás asfaltový natavitelný modifikovaný SBS s vložkou kombinovanou z různých materiálů a hrubozrnným břidličným posypem na horním povrchu tl 4,5mm</t>
  </si>
  <si>
    <t>-961858077</t>
  </si>
  <si>
    <t>83,701*1,1655 'Přepočtené koeficientem množství</t>
  </si>
  <si>
    <t>176</t>
  </si>
  <si>
    <t>712341719</t>
  </si>
  <si>
    <t>Provedení povlakové krytiny střech plochých do 10° pásy přitavením NAIP ostatní činnosti při pokládání pásů (materiál ve specifikaci) zaizolování prostupů střešní rovinou hranatý průřez, vnitřní plochy přes 0,09 do 0,25 m2</t>
  </si>
  <si>
    <t>-401517653</t>
  </si>
  <si>
    <t>https://podminky.urs.cz/item/CS_URS_2025_01/712341719</t>
  </si>
  <si>
    <t>177</t>
  </si>
  <si>
    <t>62832000</t>
  </si>
  <si>
    <t>pás asfaltový natavitelný oxidovaný s vložkou ze skleněné rohože typu V60 s jemnozrnným minerálním posypem tl 3,0mm</t>
  </si>
  <si>
    <t>1415513176</t>
  </si>
  <si>
    <t>0,50*4*0,55</t>
  </si>
  <si>
    <t>178</t>
  </si>
  <si>
    <t>712771201</t>
  </si>
  <si>
    <t>Provedení drenážní vrstvy vegetační střechy z kameniva, tloušťky násypu do 100 mm, sklon střechy do 5°</t>
  </si>
  <si>
    <t>466891699</t>
  </si>
  <si>
    <t>https://podminky.urs.cz/item/CS_URS_2025_01/712771201</t>
  </si>
  <si>
    <t>25,26*1,3</t>
  </si>
  <si>
    <t>179</t>
  </si>
  <si>
    <t>58337401</t>
  </si>
  <si>
    <t>kamenivo dekorační (kačírek) frakce 8/16</t>
  </si>
  <si>
    <t>1503700098</t>
  </si>
  <si>
    <t>91,279*0,05*1,70</t>
  </si>
  <si>
    <t>180</t>
  </si>
  <si>
    <t>712771611</t>
  </si>
  <si>
    <t>Provedení ochranných pásů vegetační střechy osazení ochranné kačírkové lišty přitížením konstrukcí</t>
  </si>
  <si>
    <t>-664992870</t>
  </si>
  <si>
    <t>https://podminky.urs.cz/item/CS_URS_2025_01/712771611</t>
  </si>
  <si>
    <t>181</t>
  </si>
  <si>
    <t>69334020</t>
  </si>
  <si>
    <t>lišta kačírková Al výška 40-50mm</t>
  </si>
  <si>
    <t>172592290</t>
  </si>
  <si>
    <t>12,9*1,02 'Přepočtené koeficientem množství</t>
  </si>
  <si>
    <t>182</t>
  </si>
  <si>
    <t>998712203</t>
  </si>
  <si>
    <t>Přesun hmot pro povlakové krytiny stanovený procentní sazbou (%) z ceny vodorovná dopravní vzdálenost do 50 m základní v objektech výšky přes 12 do 24 m</t>
  </si>
  <si>
    <t>1227344619</t>
  </si>
  <si>
    <t>https://podminky.urs.cz/item/CS_URS_2025_01/998712203</t>
  </si>
  <si>
    <t>713</t>
  </si>
  <si>
    <t>Izolace tepelné</t>
  </si>
  <si>
    <t>183</t>
  </si>
  <si>
    <t>713121111</t>
  </si>
  <si>
    <t>Montáž tepelné izolace podlah rohožemi, pásy, deskami, dílci, bloky (izolační materiál ve specifikaci) kladenými volně jednovrstvá</t>
  </si>
  <si>
    <t>1376788644</t>
  </si>
  <si>
    <t>https://podminky.urs.cz/item/CS_URS_2025_01/713121111</t>
  </si>
  <si>
    <t>MMístnost 1.43 - skladba P8</t>
  </si>
  <si>
    <t>184</t>
  </si>
  <si>
    <t>28375927</t>
  </si>
  <si>
    <t>deska EPS 200 pro konstrukce s velmi vysokým zatížením λ=0,034 tl 120mm</t>
  </si>
  <si>
    <t>1866984944</t>
  </si>
  <si>
    <t>5,44*1,05 'Přepočtené koeficientem množství</t>
  </si>
  <si>
    <t>185</t>
  </si>
  <si>
    <t>713141136</t>
  </si>
  <si>
    <t>Montáž tepelné izolace střech plochých rohožemi, pásy, deskami, dílci, bloky (izolační materiál ve specifikaci) přilepenými za studena jednovrstvá nízkoexpanzní (PUR) pěnou</t>
  </si>
  <si>
    <t>934374970</t>
  </si>
  <si>
    <t>https://podminky.urs.cz/item/CS_URS_2025_02/713141136</t>
  </si>
  <si>
    <t>186</t>
  </si>
  <si>
    <t>28376417</t>
  </si>
  <si>
    <t>deska XPS hrana polodrážková a hladký povrch 300kPA λ=0,035 tl 50mm</t>
  </si>
  <si>
    <t>2001021555</t>
  </si>
  <si>
    <t>7,582*1,05 'Přepočtené koeficientem množství</t>
  </si>
  <si>
    <t>187</t>
  </si>
  <si>
    <t>713141152</t>
  </si>
  <si>
    <t>Montáž tepelné izolace střech plochých rohožemi, pásy, deskami, dílci, bloky (izolační materiál ve specifikaci) kladenými volně dvouvrstvá</t>
  </si>
  <si>
    <t>402502881</t>
  </si>
  <si>
    <t>https://podminky.urs.cz/item/CS_URS_2025_01/713141152</t>
  </si>
  <si>
    <t>51,55</t>
  </si>
  <si>
    <t>188</t>
  </si>
  <si>
    <t>28372321</t>
  </si>
  <si>
    <t>deska EPS 100 pro konstrukce s běžným zatížením λ=0,037 tl 200mm</t>
  </si>
  <si>
    <t>-546115041</t>
  </si>
  <si>
    <t>51,55*1,05 'Přepočtené koeficientem množství</t>
  </si>
  <si>
    <t>189</t>
  </si>
  <si>
    <t>713141311</t>
  </si>
  <si>
    <t>Montáž tepelné izolace střech plochých spádovými klíny v ploše kladenými volně</t>
  </si>
  <si>
    <t>-87511709</t>
  </si>
  <si>
    <t>https://podminky.urs.cz/item/CS_URS_2025_01/713141311</t>
  </si>
  <si>
    <t>190</t>
  </si>
  <si>
    <t>28376141</t>
  </si>
  <si>
    <t>klín izolační spád do 5% EPS 100</t>
  </si>
  <si>
    <t>-82671211</t>
  </si>
  <si>
    <t>51,55*0,3575 'Přepočtené koeficientem množství</t>
  </si>
  <si>
    <t>191</t>
  </si>
  <si>
    <t>713141416</t>
  </si>
  <si>
    <t>Montáž tepelné izolace střech plochých mechanické přikotvení spádových klínů teleskopickými hmoždinkami včetně dodávky teleskopických hmoždinek, bez položení tepelné izolace pro jednospádové klíny v ploše, tl. izolace přes 340 do 460 mm</t>
  </si>
  <si>
    <t>2017213762</t>
  </si>
  <si>
    <t>https://podminky.urs.cz/item/CS_URS_2025_01/713141416</t>
  </si>
  <si>
    <t>192</t>
  </si>
  <si>
    <t>998713203</t>
  </si>
  <si>
    <t>Přesun hmot pro izolace tepelné stanovený procentní sazbou (%) z ceny vodorovná dopravní vzdálenost do 50 m s užitím mechanizace v objektech výšky přes 12 do 24 m</t>
  </si>
  <si>
    <t>-496630554</t>
  </si>
  <si>
    <t>https://podminky.urs.cz/item/CS_URS_2025_01/998713203</t>
  </si>
  <si>
    <t>714</t>
  </si>
  <si>
    <t>Akustická a protiotřesová opatření</t>
  </si>
  <si>
    <t>193</t>
  </si>
  <si>
    <t>714112101</t>
  </si>
  <si>
    <t>Montáž akustických obkladů z desek vyplněných křemičitým pískem podlah volně ložených (plovoucích) jednovrstvých</t>
  </si>
  <si>
    <t>389190623</t>
  </si>
  <si>
    <t>https://podminky.urs.cz/item/CS_URS_2025_01/714112101</t>
  </si>
  <si>
    <t>194</t>
  </si>
  <si>
    <t>28376554</t>
  </si>
  <si>
    <t>deska polystyrénová pro snížení kročejového hluku (max. zatížení 4 kN/m2) tl 40mm</t>
  </si>
  <si>
    <t>-1579927495</t>
  </si>
  <si>
    <t>68,52*1,08 'Přepočtené koeficientem množství</t>
  </si>
  <si>
    <t>195</t>
  </si>
  <si>
    <t>998714203</t>
  </si>
  <si>
    <t>Přesun hmot pro akustická a protiotřesová opatření stanovený procentní sazbou (%) z ceny vodorovná dopravní vzdálenost do 50 m základní v objektech výšky přes 12 do 24 m</t>
  </si>
  <si>
    <t>-1738795638</t>
  </si>
  <si>
    <t>https://podminky.urs.cz/item/CS_URS_2025_01/998714203</t>
  </si>
  <si>
    <t>755</t>
  </si>
  <si>
    <t>Dopravní zařízení</t>
  </si>
  <si>
    <t>196</t>
  </si>
  <si>
    <t>75511112R</t>
  </si>
  <si>
    <t>Montáž výtahu - osobní / elektrický trakční – bez strojovny</t>
  </si>
  <si>
    <t>1880484966</t>
  </si>
  <si>
    <t>https://podminky.urs.cz/item/CS_URS_2025_01/75511112R</t>
  </si>
  <si>
    <t>197</t>
  </si>
  <si>
    <t>471131R</t>
  </si>
  <si>
    <t>výtah osobní evakuační trakční bez strojovny nosnost 1425 kg, rychlost 1 m/s, provedení ocelový nerezový plech – brus 220,  6 stanic</t>
  </si>
  <si>
    <t>komplet</t>
  </si>
  <si>
    <t>326020219</t>
  </si>
  <si>
    <t>198</t>
  </si>
  <si>
    <t>755111R</t>
  </si>
  <si>
    <t>VÝTAH - Doprava a manipulace</t>
  </si>
  <si>
    <t>ks</t>
  </si>
  <si>
    <t>1036993879</t>
  </si>
  <si>
    <t>762</t>
  </si>
  <si>
    <t>Konstrukce tesařské</t>
  </si>
  <si>
    <t>199</t>
  </si>
  <si>
    <t>762341210</t>
  </si>
  <si>
    <t>Montáž bednění střech rovných a šikmých sklonu do 60° s vyřezáním otvorů z prken hrubých na sraz tl. do 32 mm</t>
  </si>
  <si>
    <t>1463590405</t>
  </si>
  <si>
    <t>https://podminky.urs.cz/item/CS_URS_2025_02/762341210</t>
  </si>
  <si>
    <t>200</t>
  </si>
  <si>
    <t>60511081</t>
  </si>
  <si>
    <t>řezivo jehličnaté středové smrk tl 18-32mm dl 4-5m</t>
  </si>
  <si>
    <t>530528479</t>
  </si>
  <si>
    <t>7,582*0,02185 'Přepočtené koeficientem množství</t>
  </si>
  <si>
    <t>201</t>
  </si>
  <si>
    <t>762395000</t>
  </si>
  <si>
    <t>Spojovací prostředky krovů, bednění a laťování, nadstřešních konstrukcí svorníky, prkna, hřebíky, pásová ocel, vruty</t>
  </si>
  <si>
    <t>122438314</t>
  </si>
  <si>
    <t>https://podminky.urs.cz/item/CS_URS_2025_02/762395000</t>
  </si>
  <si>
    <t>2,23*3,40*0,019</t>
  </si>
  <si>
    <t>202</t>
  </si>
  <si>
    <t>998762203</t>
  </si>
  <si>
    <t>Přesun hmot pro konstrukce tesařské stanovený procentní sazbou (%) z ceny vodorovná dopravní vzdálenost do 50 m základní v objektech výšky přes 12 do 24 m</t>
  </si>
  <si>
    <t>2068193673</t>
  </si>
  <si>
    <t>https://podminky.urs.cz/item/CS_URS_2025_02/998762203</t>
  </si>
  <si>
    <t>763</t>
  </si>
  <si>
    <t>Konstrukce suché výstavby</t>
  </si>
  <si>
    <t>203</t>
  </si>
  <si>
    <t>763131411</t>
  </si>
  <si>
    <t>Podhled ze sádrokartonových desek dvouvrstvá zavěšená spodní konstrukce z ocelových profilů CD, UD jednoduše opláštěná deskou standardní A, tl. 12,5 mm, bez izolace</t>
  </si>
  <si>
    <t>-1954559334</t>
  </si>
  <si>
    <t>https://podminky.urs.cz/item/CS_URS_2025_02/763131411</t>
  </si>
  <si>
    <t>1,80*4</t>
  </si>
  <si>
    <t>204</t>
  </si>
  <si>
    <t>763131761</t>
  </si>
  <si>
    <t>Podhled ze sádrokartonových desek Příplatek k cenám za plochu do 3 m2 jednotlivě</t>
  </si>
  <si>
    <t>-560449629</t>
  </si>
  <si>
    <t>https://podminky.urs.cz/item/CS_URS_2025_02/763131761</t>
  </si>
  <si>
    <t>205</t>
  </si>
  <si>
    <t>763131772</t>
  </si>
  <si>
    <t>Podhled ze sádrokartonových desek Příplatek k cenám za rovinnost kvality celoplošné tmelení kvality Q4</t>
  </si>
  <si>
    <t>-1799681319</t>
  </si>
  <si>
    <t>https://podminky.urs.cz/item/CS_URS_2025_02/763131772</t>
  </si>
  <si>
    <t>206</t>
  </si>
  <si>
    <t>763131821</t>
  </si>
  <si>
    <t>Demontáž podhledu nebo samostatného požárního předělu ze sádrokartonových desek s nosnou konstrukcí dvouvrstvou z ocelových profilů, opláštění jednoduché</t>
  </si>
  <si>
    <t>118861040</t>
  </si>
  <si>
    <t>https://podminky.urs.cz/item/CS_URS_2025_02/763131821</t>
  </si>
  <si>
    <t>5,70*4</t>
  </si>
  <si>
    <t>207</t>
  </si>
  <si>
    <t>998763403</t>
  </si>
  <si>
    <t>Přesun hmot pro konstrukce montované z desek sádrokartonových, sádrovláknitých, cementovláknitých nebo cementových stanovený procentní sazbou (%) z ceny vodorovná dopravní vzdálenost do 50 m základní v objektech výšky přes 12 do 24 m</t>
  </si>
  <si>
    <t>-1621423041</t>
  </si>
  <si>
    <t>https://podminky.urs.cz/item/CS_URS_2025_02/998763403</t>
  </si>
  <si>
    <t>764</t>
  </si>
  <si>
    <t>Konstrukce klempířské</t>
  </si>
  <si>
    <t>208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</si>
  <si>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</si>
  <si>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</si>
  <si>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912942766</t>
  </si>
  <si>
    <t>https://podminky.urs.cz/item/CS_URS_2025_02/764111641</t>
  </si>
  <si>
    <t>209</t>
  </si>
  <si>
    <t>764212663</t>
  </si>
  <si>
    <t>Oplechování střešních prvků z pozinkovaného plechu s povrchovou úpravou okapu střechy rovné okapovým plechem rš 250 mm - KL05</t>
  </si>
  <si>
    <t>1122484204</t>
  </si>
  <si>
    <t>https://podminky.urs.cz/item/CS_URS_2025_02/764212663</t>
  </si>
  <si>
    <t>210</t>
  </si>
  <si>
    <t>764215603</t>
  </si>
  <si>
    <t>Oplechování horních ploch zdí a nadezdívek (atik) z pozinkovaného plechu s povrchovou úpravou celoplošně lepené rš 250 mm - KL04</t>
  </si>
  <si>
    <t>1925057083</t>
  </si>
  <si>
    <t>https://podminky.urs.cz/item/CS_URS_2025_02/764215603</t>
  </si>
  <si>
    <t>211</t>
  </si>
  <si>
    <t>764216604</t>
  </si>
  <si>
    <t>Oplechování parapetů z pozinkovaného plechu s povrchovou úpravou rovných mechanicky kotvené, bez rohů rš 330 mm</t>
  </si>
  <si>
    <t>1658926051</t>
  </si>
  <si>
    <t>https://podminky.urs.cz/item/CS_URS_2025_01/764216604</t>
  </si>
  <si>
    <t>KL01</t>
  </si>
  <si>
    <t>0,60*5</t>
  </si>
  <si>
    <t>KL02</t>
  </si>
  <si>
    <t>1,75*8</t>
  </si>
  <si>
    <t>KL03</t>
  </si>
  <si>
    <t>2,20*1</t>
  </si>
  <si>
    <t>212</t>
  </si>
  <si>
    <t>764511601</t>
  </si>
  <si>
    <t>Žlab podokapní z pozinkovaného plechu s povrchovou úpravou včetně háků a čel půlkruhový do rš 280 mm</t>
  </si>
  <si>
    <t>-1988107035</t>
  </si>
  <si>
    <t>https://podminky.urs.cz/item/CS_URS_2025_02/764511601</t>
  </si>
  <si>
    <t>213</t>
  </si>
  <si>
    <t>764511641</t>
  </si>
  <si>
    <t>Žlab podokapní z pozinkovaného plechu s povrchovou úpravou kotlík oválný (trychtýřový), rš žlabu/průměr svodu do 250/90 mm</t>
  </si>
  <si>
    <t>427598071</t>
  </si>
  <si>
    <t>https://podminky.urs.cz/item/CS_URS_2025_02/764511641</t>
  </si>
  <si>
    <t>214</t>
  </si>
  <si>
    <t>764518621</t>
  </si>
  <si>
    <t>Svod z pozinkovaného plechu s upraveným povrchem včetně objímek, kolen a odskoků kruhový, průměru do 90 mm</t>
  </si>
  <si>
    <t>1722827434</t>
  </si>
  <si>
    <t>https://podminky.urs.cz/item/CS_URS_2025_02/764518621</t>
  </si>
  <si>
    <t>215</t>
  </si>
  <si>
    <t>998764203</t>
  </si>
  <si>
    <t>Přesun hmot pro konstrukce klempířské stanovený procentní sazbou (%) z ceny vodorovná dopravní vzdálenost do 50 m s užitím mechanizace v objektech výšky přes 12 do 24 m</t>
  </si>
  <si>
    <t>1649955442</t>
  </si>
  <si>
    <t>https://podminky.urs.cz/item/CS_URS_2025_01/998764203</t>
  </si>
  <si>
    <t>766</t>
  </si>
  <si>
    <t>Konstrukce truhlářské</t>
  </si>
  <si>
    <t>216</t>
  </si>
  <si>
    <t>766211211</t>
  </si>
  <si>
    <t>Montáž schodišťových madel kotvených na středovou konstrukci zábradlí dřevěných průběžných, šířky do 150 mm</t>
  </si>
  <si>
    <t>141411663</t>
  </si>
  <si>
    <t>https://podminky.urs.cz/item/CS_URS_2025_02/766211211</t>
  </si>
  <si>
    <t>2,57+3,00*6+0,10*6+1,70</t>
  </si>
  <si>
    <t>217</t>
  </si>
  <si>
    <t>05217101</t>
  </si>
  <si>
    <t>madlo dubové D 42mm</t>
  </si>
  <si>
    <t>1301946588</t>
  </si>
  <si>
    <t>22,87*1,1 'Přepočtené koeficientem množství</t>
  </si>
  <si>
    <t>218</t>
  </si>
  <si>
    <t>766211621</t>
  </si>
  <si>
    <t>Montáž schodišťových madel kotvených do stěny dřevěných dílčích, šířky do 150 mm</t>
  </si>
  <si>
    <t>-1511014042</t>
  </si>
  <si>
    <t>https://podminky.urs.cz/item/CS_URS_2025_02/766211621</t>
  </si>
  <si>
    <t>2,60+3,00*6</t>
  </si>
  <si>
    <t>219</t>
  </si>
  <si>
    <t>05217100</t>
  </si>
  <si>
    <t>madlo bukové D 42mm</t>
  </si>
  <si>
    <t>66116632</t>
  </si>
  <si>
    <t>20,6*1,1 'Přepočtené koeficientem množství</t>
  </si>
  <si>
    <t>220</t>
  </si>
  <si>
    <t>54889030</t>
  </si>
  <si>
    <t>uchycení madla na zeď nerezové D 42,4mm</t>
  </si>
  <si>
    <t>700159191</t>
  </si>
  <si>
    <t>4*7</t>
  </si>
  <si>
    <t>221</t>
  </si>
  <si>
    <t>766622131</t>
  </si>
  <si>
    <t xml:space="preserve">Montáž oken plastových včetně montáže rámu plochy přes 1 m2 otevíravých do zdiva, výšky do 1,5 m - celkem 8 ks </t>
  </si>
  <si>
    <t>1142300452</t>
  </si>
  <si>
    <t>https://podminky.urs.cz/item/CS_URS_2025_01/766622131</t>
  </si>
  <si>
    <t>222</t>
  </si>
  <si>
    <t>61141R</t>
  </si>
  <si>
    <t>plastové okno O2 - izolační trojsklo, 1750 / 1500 mm, dvoudílné, levý díl sklopný, otevíravý, pravý díl otevíravý, barva bílá, Uw = 0,85  W/m2K,  celkem 4 ks</t>
  </si>
  <si>
    <t>1161903117</t>
  </si>
  <si>
    <t>O2</t>
  </si>
  <si>
    <t>223</t>
  </si>
  <si>
    <t>61142R</t>
  </si>
  <si>
    <t>plastové okno O3 - izolační trojsklo, 1750 / 900 mm, dvoudílné, levý díl sklopný, otevíravý, pravý díl otevíravý, barva bílá, Uw = 0,85  W/m2K,   celkem 4 ks</t>
  </si>
  <si>
    <t>178095872</t>
  </si>
  <si>
    <t>O3</t>
  </si>
  <si>
    <t>1,75*0,90*4</t>
  </si>
  <si>
    <t>224</t>
  </si>
  <si>
    <t>766660001</t>
  </si>
  <si>
    <t>Montáž dveřních křídel dřevěných nebo plastových otevíravých do ocelové zárubně povrchově upravených jednokřídlových, šířky do 800 mm</t>
  </si>
  <si>
    <t>410913716</t>
  </si>
  <si>
    <t>https://podminky.urs.cz/item/CS_URS_2025_01/766660001</t>
  </si>
  <si>
    <t>225</t>
  </si>
  <si>
    <t>553416R</t>
  </si>
  <si>
    <t>D06 - dřevěné interiérové dveře 700 / 1970 mm, otevíravé jednokřídlové, plné, hladké, barva bílá, zárubně ocelové - tmavě hnědá barva, (komplet dodávka dveří), dozický zámek</t>
  </si>
  <si>
    <t>-655503083</t>
  </si>
  <si>
    <t>226</t>
  </si>
  <si>
    <t>766660002</t>
  </si>
  <si>
    <t>Montáž dveřních křídel dřevěných nebo plastových otevíravých do ocelové zárubně povrchově upravených jednokřídlových, šířky přes 800 mm</t>
  </si>
  <si>
    <t>1444300913</t>
  </si>
  <si>
    <t>https://podminky.urs.cz/item/CS_URS_2025_01/766660002</t>
  </si>
  <si>
    <t>227</t>
  </si>
  <si>
    <t>553414R</t>
  </si>
  <si>
    <t>D04 - hliníkové interiérové dveře, 1100 / 1970 mm, otevíravé jednokřídlové, částečně prosklené - PRŮHLEDNÉ  BEZPEČNOSTNÍ SKLO, hladké, barva bílá, zárubně ocelové - tmavě hnědá barva, kouřotěsné S20 - C3, se_x000D_
samozavíračem (komplet dodávka dveří  VEČTNĚ ZÁRUBNÍ), dozický zámek s univerzálním klíčem pro celý objekt</t>
  </si>
  <si>
    <t>125454544</t>
  </si>
  <si>
    <t>228</t>
  </si>
  <si>
    <t>766660021</t>
  </si>
  <si>
    <t>Montáž dveřních křídel dřevěných nebo plastových otevíravých do ocelové zárubně protipožárních jednokřídlových, šířky do 800 mm</t>
  </si>
  <si>
    <t>1113277852</t>
  </si>
  <si>
    <t>https://podminky.urs.cz/item/CS_URS_2025_01/766660021</t>
  </si>
  <si>
    <t>229</t>
  </si>
  <si>
    <t>553418R</t>
  </si>
  <si>
    <t>-2014073576</t>
  </si>
  <si>
    <t>230</t>
  </si>
  <si>
    <t>766660022</t>
  </si>
  <si>
    <t>Montáž dveřních křídel dřevěných nebo plastových otevíravých do ocelové zárubně protipožárních jednokřídlových, šířky přes 800 mm</t>
  </si>
  <si>
    <t>601953546</t>
  </si>
  <si>
    <t>https://podminky.urs.cz/item/CS_URS_2025_01/766660022</t>
  </si>
  <si>
    <t>231</t>
  </si>
  <si>
    <t>553411R</t>
  </si>
  <si>
    <t>D01 - dřevěné interiérové dveře, 1100 / 1970 mm, otevíravé jednokřídlové, částečně prosklené PRŮHLEDNÉ  BEZPEČNOSTNÍ SKLO   , hladké, barva bílá, zárubně ocelové - tmavě hnědá barva, s požární dolností EI230  DP3 - S200 - C3, kouřotěsné, se samozavíračem (komplet dodávka dveří), dozický zámek s univerzálním klíčem pro celý objekt</t>
  </si>
  <si>
    <t>588998121</t>
  </si>
  <si>
    <t>232</t>
  </si>
  <si>
    <t>553412R</t>
  </si>
  <si>
    <t>D02 - dřevěné interiérové dveře, 900 / 1970 mm, otevíravé jednokřídlové, plné, hladké, barva bílá, zárubně ocelové - tmavě hnědá barva, s požární dolností EI2 30  DP3 - S200 - C2, kouřotěsné, se samozavíračem (komplet dodávka dveří), dozický zámek s univerzálním klíčem pro celý objekt</t>
  </si>
  <si>
    <t>1422507085</t>
  </si>
  <si>
    <t>233</t>
  </si>
  <si>
    <t>553413R</t>
  </si>
  <si>
    <t>D03 - dřevěné interiérové dveře, 1100 / 1970 mm, otevíravé jednokřídlové, prosklené  PRŮHLEDNÉ  BEZPEČNOSTNÍ SKLO   , hladké, barva bílá, zárubně ocelové - tmavě hnědá barva, s požární dolností Ew30 DP3 S200 - C3, kouřotěsné, se samozavíračem (komplet dodávka dveří SE ZÁRUBNÍ ), dozický zámek s univerzálním klíčem pro celý objekt</t>
  </si>
  <si>
    <t>2040569439</t>
  </si>
  <si>
    <t>234</t>
  </si>
  <si>
    <t>553415R</t>
  </si>
  <si>
    <t>D05 - dřevěné interiérové dveře, 900 / 1970 mm, otevíravé jednokřídlové, prosklené, hladké, barva bílá, zárubně ocelové - tmavě hnědá barva, s požární dolností Ew30 DP3 S200 - C3  , kouřotěsné, se samozavíračem (komplet dodávka dveří), dozický zámek s univerzálním klíčem pro celý objekt</t>
  </si>
  <si>
    <t>-1452949969</t>
  </si>
  <si>
    <t>235</t>
  </si>
  <si>
    <t>553419R</t>
  </si>
  <si>
    <t>D09 - dřevěné interiérové dveře, 1100 / 1970 mm, vnitřní dveře, otevíravé jednokřídlové, plné, hladké, 1100/1970 mm, barva bílá, zárubně ocelové - tmavě hnědá barva, s požární odolností EI2  30 DP3 S200 - C2, kouřotěsné (kompletní dodávka dveří SE ZÁRUBNÍ)</t>
  </si>
  <si>
    <t>-800536056</t>
  </si>
  <si>
    <t>236</t>
  </si>
  <si>
    <t>766660411</t>
  </si>
  <si>
    <t>Montáž vchodových dveří včetně rámu do zdiva jednokřídlových bez nadsvětlíku</t>
  </si>
  <si>
    <t>721646890</t>
  </si>
  <si>
    <t>https://podminky.urs.cz/item/CS_URS_2025_01/766660411</t>
  </si>
  <si>
    <t>237</t>
  </si>
  <si>
    <t>553417R</t>
  </si>
  <si>
    <t>D07 - vstupní exteriérové dveře, 1100 / 2100 mm, hliníkové, barva bílá, jednořídlové, prosklené průhledným zasklením -  DVOJSKLO,  bezpečnostní sklo, zárubně HLINÍKOVÁ  plastové, panikové kování_x000D_
KOORDINACE INSTALACE  S DODÁVKOU LAMELOVÉHO OKNA   04</t>
  </si>
  <si>
    <t>-37451466</t>
  </si>
  <si>
    <t>238</t>
  </si>
  <si>
    <t>766812820</t>
  </si>
  <si>
    <t>Demontáž kuchyňských linek dřevěných nebo kovových včetně skříněk uchycených na stěně, délky do 1500 mm</t>
  </si>
  <si>
    <t>-1439820128</t>
  </si>
  <si>
    <t>https://podminky.urs.cz/item/CS_URS_2025_01/766812820</t>
  </si>
  <si>
    <t>239</t>
  </si>
  <si>
    <t>766812840</t>
  </si>
  <si>
    <t>Demontáž kuchyňských linek dřevěných nebo kovových včetně skříněk uchycených na stěně, délky přes 1800 do 2100 mm</t>
  </si>
  <si>
    <t>227869633</t>
  </si>
  <si>
    <t>https://podminky.urs.cz/item/CS_URS_2025_01/766812840</t>
  </si>
  <si>
    <t>240</t>
  </si>
  <si>
    <t>766825811</t>
  </si>
  <si>
    <t>Demontáž nábytku vestavěného skříní jednokřídlových</t>
  </si>
  <si>
    <t>-917004578</t>
  </si>
  <si>
    <t>https://podminky.urs.cz/item/CS_URS_2025_01/766825811</t>
  </si>
  <si>
    <t>241</t>
  </si>
  <si>
    <t>766825821</t>
  </si>
  <si>
    <t>Demontáž nábytku vestavěného skříní dvoukřídlových</t>
  </si>
  <si>
    <t>-1162062294</t>
  </si>
  <si>
    <t>https://podminky.urs.cz/item/CS_URS_2025_01/766825821</t>
  </si>
  <si>
    <t>242</t>
  </si>
  <si>
    <t>7668R</t>
  </si>
  <si>
    <t>Dodávka a montáž kuchyňské linky, délka 150 cm, 2x nerez dřez (standard + malý)</t>
  </si>
  <si>
    <t>-653328846</t>
  </si>
  <si>
    <t>243</t>
  </si>
  <si>
    <t>998766203</t>
  </si>
  <si>
    <t>Přesun hmot pro konstrukce truhlářské stanovený procentní sazbou (%) z ceny vodorovná dopravní vzdálenost do 50 m základní v objektech výšky přes 12 do 24 m</t>
  </si>
  <si>
    <t>-803098845</t>
  </si>
  <si>
    <t>https://podminky.urs.cz/item/CS_URS_2025_01/998766203</t>
  </si>
  <si>
    <t>767</t>
  </si>
  <si>
    <t>Konstrukce zámečnické</t>
  </si>
  <si>
    <t>244</t>
  </si>
  <si>
    <t>767001R</t>
  </si>
  <si>
    <t>Dodávka a montáž - OCELOVÝ RÁM R0.1 - 289,72 kg</t>
  </si>
  <si>
    <t>652896113</t>
  </si>
  <si>
    <t>245</t>
  </si>
  <si>
    <t>767002R</t>
  </si>
  <si>
    <t>Dodávka a montáž - OCELOVÝ RÁM R0.2 - 345,06 kg</t>
  </si>
  <si>
    <t>1686328620</t>
  </si>
  <si>
    <t>246</t>
  </si>
  <si>
    <t>767011R</t>
  </si>
  <si>
    <t>Dodávka a montáž - OCELOVÝ RÁM R1.1 - 234,53 kg</t>
  </si>
  <si>
    <t>-243606086</t>
  </si>
  <si>
    <t>247</t>
  </si>
  <si>
    <t>767012R</t>
  </si>
  <si>
    <t>Dodávka a montáž - OCELOVÝ RÁM R1.2 - 291,50 kg</t>
  </si>
  <si>
    <t>144268408</t>
  </si>
  <si>
    <t>248</t>
  </si>
  <si>
    <t>767013R</t>
  </si>
  <si>
    <t>Dodávka a montáž - OCELOVÝ RÁM R1.3 - 417,59 kg</t>
  </si>
  <si>
    <t>-879512652</t>
  </si>
  <si>
    <t>249</t>
  </si>
  <si>
    <t>767021R</t>
  </si>
  <si>
    <t>Dodávka a montáž - OCELOVÝ RÁM R2.1 - 228,80 kg</t>
  </si>
  <si>
    <t>-970393881</t>
  </si>
  <si>
    <t>250</t>
  </si>
  <si>
    <t>767022R</t>
  </si>
  <si>
    <t>Dodávka a montáž - OCELOVÝ RÁM R2.2 - 291,50 kg</t>
  </si>
  <si>
    <t>-2093478507</t>
  </si>
  <si>
    <t>251</t>
  </si>
  <si>
    <t>767023R</t>
  </si>
  <si>
    <t>Dodávka a montáž - OCELOVÝ RÁM R2.3 - 309,86 kg</t>
  </si>
  <si>
    <t>-1085499644</t>
  </si>
  <si>
    <t>252</t>
  </si>
  <si>
    <t>767031R</t>
  </si>
  <si>
    <t>Dodávka a montáž - OCELOVÝ RÁM R3.1 - 228,80 kg</t>
  </si>
  <si>
    <t>-1583084577</t>
  </si>
  <si>
    <t>253</t>
  </si>
  <si>
    <t>767032R</t>
  </si>
  <si>
    <t>Dodávka a montáž - OCELOVÝ RÁM R3.2 - 291,50 kg</t>
  </si>
  <si>
    <t>1996664528</t>
  </si>
  <si>
    <t>254</t>
  </si>
  <si>
    <t>767033R</t>
  </si>
  <si>
    <t>Dodávka a montáž - OCELOVÝ RÁM R3.3 - 309,86 kg</t>
  </si>
  <si>
    <t>185213019</t>
  </si>
  <si>
    <t>255</t>
  </si>
  <si>
    <t>767041R</t>
  </si>
  <si>
    <t>Dodávka a montáž - OCELOVÝ RÁM R4.1 - 239,50 kg</t>
  </si>
  <si>
    <t>-1403942557</t>
  </si>
  <si>
    <t>256</t>
  </si>
  <si>
    <t>767042R</t>
  </si>
  <si>
    <t>Dodávka a montáž - OCELOVÝ RÁM R4.2 - 234,53 kg</t>
  </si>
  <si>
    <t>2091126742</t>
  </si>
  <si>
    <t>257</t>
  </si>
  <si>
    <t>767043R</t>
  </si>
  <si>
    <t>Dodávka a montáž - OCELOVÝ RÁM R4.3 - 291,50 kg</t>
  </si>
  <si>
    <t>-1526030355</t>
  </si>
  <si>
    <t>258</t>
  </si>
  <si>
    <t>767044R</t>
  </si>
  <si>
    <t>Dodávka a montáž - OCELOVÝ RÁM R4.4 - 309,86 kg</t>
  </si>
  <si>
    <t>2029721087</t>
  </si>
  <si>
    <t>259</t>
  </si>
  <si>
    <t>767090R</t>
  </si>
  <si>
    <t>Dodávka a montáž - OCN - OCELOVÝ NOSNÍK, SVAŘENEC I200 - 127,14 kg/ks</t>
  </si>
  <si>
    <t>-505247362</t>
  </si>
  <si>
    <t>260</t>
  </si>
  <si>
    <t>76710R</t>
  </si>
  <si>
    <t>DILATAČNÍ „PÁSKA“ (DÉLKA DLE PŘÍČKY) POD NOSNÍKEM POD NOVOU PŘÍČKOU V NADZEMNÍCH PODLAŽÍCH</t>
  </si>
  <si>
    <t>328986652</t>
  </si>
  <si>
    <t>4,10*4</t>
  </si>
  <si>
    <t>261</t>
  </si>
  <si>
    <t>767099R</t>
  </si>
  <si>
    <t>Dodávka a montáž - OCELOVÁ  NOSNÁ KONSTRUKCE  SCHODIŠTĚ  - KOTEVNÍ PRVKY  ( HEB 140  + KOTEV.   PL  200/200/5  +  KOTVY   M  18 )  ,  ZAJIŠTĚNÍ   A PODCHYCENÍ ŽB   PODEST A  SCHODIŠŤOVÝCH  RAMEN. PROTIPOŽÁRNÍ OBKLAD</t>
  </si>
  <si>
    <t>1702501831</t>
  </si>
  <si>
    <t>262</t>
  </si>
  <si>
    <t>767223221</t>
  </si>
  <si>
    <t>Montáž zábradlí přímého v interiéru na schodišti kotveného do betonu</t>
  </si>
  <si>
    <t>-139636089</t>
  </si>
  <si>
    <t>https://podminky.urs.cz/item/CS_URS_2025_01/767223221</t>
  </si>
  <si>
    <t>263</t>
  </si>
  <si>
    <t>55342284</t>
  </si>
  <si>
    <t>zábradlí s hranatým sloupkem  JEKL 50/50/3  a hranatými pruty   JEKL 20/20/2  (324 kg)  včetně   syntetického  nátěru  (3 násobný)</t>
  </si>
  <si>
    <t>1369020869</t>
  </si>
  <si>
    <t>264</t>
  </si>
  <si>
    <t>767661811</t>
  </si>
  <si>
    <t>Demontáž mříží pevných nebo otevíravých</t>
  </si>
  <si>
    <t>-1524242494</t>
  </si>
  <si>
    <t>https://podminky.urs.cz/item/CS_URS_2025_01/767661811</t>
  </si>
  <si>
    <t>1,00*0,70*2</t>
  </si>
  <si>
    <t>265</t>
  </si>
  <si>
    <t>998767203</t>
  </si>
  <si>
    <t>Přesun hmot pro zámečnické konstrukce stanovený procentní sazbou (%) z ceny vodorovná dopravní vzdálenost do 50 m základní v objektech výšky přes 12 do 24 m</t>
  </si>
  <si>
    <t>-345561489</t>
  </si>
  <si>
    <t>https://podminky.urs.cz/item/CS_URS_2025_01/998767203</t>
  </si>
  <si>
    <t>771</t>
  </si>
  <si>
    <t>Podlahy z dlaždic</t>
  </si>
  <si>
    <t>266</t>
  </si>
  <si>
    <t>771111011</t>
  </si>
  <si>
    <t>Příprava podkladu před provedením dlažby vysátí podlah</t>
  </si>
  <si>
    <t>508110495</t>
  </si>
  <si>
    <t>https://podminky.urs.cz/item/CS_URS_2025_01/771111011</t>
  </si>
  <si>
    <t>Místnost 1.43 - skladba P9</t>
  </si>
  <si>
    <t>3,84</t>
  </si>
  <si>
    <t>Místnost 1.43 - skladba P10</t>
  </si>
  <si>
    <t>7,11</t>
  </si>
  <si>
    <t>Místnost 2.44 - skladba P10</t>
  </si>
  <si>
    <t>5,44+7,11</t>
  </si>
  <si>
    <t>Místnost 3.44 - skladba P10</t>
  </si>
  <si>
    <t>Místnost 4.44 - skladba P10</t>
  </si>
  <si>
    <t>5,44+6,99</t>
  </si>
  <si>
    <t>267</t>
  </si>
  <si>
    <t>771121011</t>
  </si>
  <si>
    <t>Příprava podkladu před provedením dlažby nátěr penetrační na podlahu</t>
  </si>
  <si>
    <t>2108208122</t>
  </si>
  <si>
    <t>https://podminky.urs.cz/item/CS_URS_2025_01/771121011</t>
  </si>
  <si>
    <t>268</t>
  </si>
  <si>
    <t>771151022</t>
  </si>
  <si>
    <t>Příprava podkladu před provedením dlažby samonivelační stěrka min. pevnosti 30 MPa, tloušťky přes 3 do 5 mm</t>
  </si>
  <si>
    <t>-1034975305</t>
  </si>
  <si>
    <t>https://podminky.urs.cz/item/CS_URS_2025_01/771151022</t>
  </si>
  <si>
    <t>269</t>
  </si>
  <si>
    <t>771151024</t>
  </si>
  <si>
    <t>Příprava podkladu před provedením dlažby samonivelační stěrka min. pevnosti 30 MPa, tloušťky přes 8 do 10 mm</t>
  </si>
  <si>
    <t>189712534</t>
  </si>
  <si>
    <t>https://podminky.urs.cz/item/CS_URS_2025_01/771151024</t>
  </si>
  <si>
    <t>270</t>
  </si>
  <si>
    <t>771274114</t>
  </si>
  <si>
    <t>Montáž obkladů schodišť z dlaždic keramických lepených cementovým flexibilním lepidlem stupnic hladkých, šířky přes 300 do 350 mm</t>
  </si>
  <si>
    <t>2089216286</t>
  </si>
  <si>
    <t>https://podminky.urs.cz/item/CS_URS_2025_01/771274114</t>
  </si>
  <si>
    <t>1,55*(8+9*6)</t>
  </si>
  <si>
    <t>271</t>
  </si>
  <si>
    <t>59761085</t>
  </si>
  <si>
    <t>schodovka keramická mrazuvzdorná R9/A povrch hladký/matný tl do 10mm š přes 250 do 300mm dl do 300mm</t>
  </si>
  <si>
    <t>747389171</t>
  </si>
  <si>
    <t>96,1*1,1 'Přepočtené koeficientem množství</t>
  </si>
  <si>
    <t>272</t>
  </si>
  <si>
    <t>771274232</t>
  </si>
  <si>
    <t>Montáž obkladů schodišť z dlaždic keramických lepených cementovým flexibilním lepidlem podstupnic hladkých, výšky přes 150 do 200 mm</t>
  </si>
  <si>
    <t>1537667603</t>
  </si>
  <si>
    <t>https://podminky.urs.cz/item/CS_URS_2025_01/771274232</t>
  </si>
  <si>
    <t>273</t>
  </si>
  <si>
    <t>59761137</t>
  </si>
  <si>
    <t>dlažba keramická slinutá mrazuvzdorná povrch hladký/matný tl do 10mm přes 6 do 9ks/m2</t>
  </si>
  <si>
    <t>1536565396</t>
  </si>
  <si>
    <t>1,55*0,150*8</t>
  </si>
  <si>
    <t>1,55*0,1556*9*6</t>
  </si>
  <si>
    <t>14,884*1,1 'Přepočtené koeficientem množství</t>
  </si>
  <si>
    <t>274</t>
  </si>
  <si>
    <t>771474112</t>
  </si>
  <si>
    <t>Montáž soklů z dlaždic keramických lepených cementovým flexibilním lepidlem rovných, výšky přes 65 do 90 mm</t>
  </si>
  <si>
    <t>-688238977</t>
  </si>
  <si>
    <t>https://podminky.urs.cz/item/CS_URS_2025_02/771474112</t>
  </si>
  <si>
    <t>275</t>
  </si>
  <si>
    <t>59761184</t>
  </si>
  <si>
    <t>sokl keramický mrazuvzdorný povrch hladký/matný tl do 10mm výšky přes 65 do 90mm</t>
  </si>
  <si>
    <t>-702813822</t>
  </si>
  <si>
    <t>83,306*1,1 'Přepočtené koeficientem množství</t>
  </si>
  <si>
    <t>276</t>
  </si>
  <si>
    <t>771474132</t>
  </si>
  <si>
    <t>Montáž soklů z dlaždic keramických lepených cementovým flexibilním lepidlem schodišťových stupňovitých, výšky přes 65 do 90 mm</t>
  </si>
  <si>
    <t>-1232559331</t>
  </si>
  <si>
    <t>https://podminky.urs.cz/item/CS_URS_2025_02/771474132</t>
  </si>
  <si>
    <t>277</t>
  </si>
  <si>
    <t>-1617509625</t>
  </si>
  <si>
    <t>34,1*1,1 'Přepočtené koeficientem množství</t>
  </si>
  <si>
    <t>278</t>
  </si>
  <si>
    <t>771574416</t>
  </si>
  <si>
    <t>Montáž podlah z dlaždic keramických lepených cementovým flexibilním lepidlem hladkých, tloušťky do 10 mm přes 9 do 12 ks/m2</t>
  </si>
  <si>
    <t>-491921930</t>
  </si>
  <si>
    <t>https://podminky.urs.cz/item/CS_URS_2025_01/771574416</t>
  </si>
  <si>
    <t>279</t>
  </si>
  <si>
    <t>59761135</t>
  </si>
  <si>
    <t>dlažba keramická slinutá nemrazuvzdorná povrch hladký/matný tl do 10mm přes 9 do 12ks/m2</t>
  </si>
  <si>
    <t>945946989</t>
  </si>
  <si>
    <t>68,82*1,1 'Přepočtené koeficientem množství</t>
  </si>
  <si>
    <t>280</t>
  </si>
  <si>
    <t>998771203</t>
  </si>
  <si>
    <t>Přesun hmot pro podlahy z dlaždic stanovený procentní sazbou (%) z ceny vodorovná dopravní vzdálenost do 50 m základní v objektech výšky přes 12 do 24 m</t>
  </si>
  <si>
    <t>-1098322257</t>
  </si>
  <si>
    <t>https://podminky.urs.cz/item/CS_URS_2025_01/998771203</t>
  </si>
  <si>
    <t>776</t>
  </si>
  <si>
    <t>Podlahy povlakové</t>
  </si>
  <si>
    <t>281</t>
  </si>
  <si>
    <t>776111311</t>
  </si>
  <si>
    <t>Příprava podkladu povlakových podlah a stěn vysátí podlah</t>
  </si>
  <si>
    <t>1181350197</t>
  </si>
  <si>
    <t>https://podminky.urs.cz/item/CS_URS_2025_01/776111311</t>
  </si>
  <si>
    <t>Místnost 0.24 - celá</t>
  </si>
  <si>
    <t>30,50</t>
  </si>
  <si>
    <t>Místnost 1.30 - skladba P13</t>
  </si>
  <si>
    <t>Místnost 1.30 - skladba P11</t>
  </si>
  <si>
    <t>10,47</t>
  </si>
  <si>
    <t>Místnost 1.42 - skladba P12</t>
  </si>
  <si>
    <t>9,78</t>
  </si>
  <si>
    <t>Místnost 1.42 - skladba P11</t>
  </si>
  <si>
    <t>11,68</t>
  </si>
  <si>
    <t>Místnost 2.28 - skladba P11</t>
  </si>
  <si>
    <t>7,28+4,20</t>
  </si>
  <si>
    <t>Místnost 2.43 - skladba P12</t>
  </si>
  <si>
    <t>Místnost 2.43 - skladba P11</t>
  </si>
  <si>
    <t>7,56</t>
  </si>
  <si>
    <t>Místnost 3.28 - skladba P11</t>
  </si>
  <si>
    <t>Místnost 3.43 - skladba P12</t>
  </si>
  <si>
    <t>Místnost 3.43 - skladba P11</t>
  </si>
  <si>
    <t>Místnost 4.23 - skladba P11</t>
  </si>
  <si>
    <t>7,28+4,05</t>
  </si>
  <si>
    <t>Místnost 4.35 - skladba P12</t>
  </si>
  <si>
    <t>Místnost 4.35 - skladba P11</t>
  </si>
  <si>
    <t>282</t>
  </si>
  <si>
    <t>776121112</t>
  </si>
  <si>
    <t>Příprava podkladu povlakových podlah a stěn penetrace vodou ředitelná podlah</t>
  </si>
  <si>
    <t>382526674</t>
  </si>
  <si>
    <t>https://podminky.urs.cz/item/CS_URS_2025_01/776121112</t>
  </si>
  <si>
    <t>283</t>
  </si>
  <si>
    <t>776141152</t>
  </si>
  <si>
    <t>Příprava podkladu povlakových podlah a stěn vyrovnání samonivelační stěrkou podlah do mokrého prostředí, tloušťky přes 3 do 5 mm</t>
  </si>
  <si>
    <t>109601700</t>
  </si>
  <si>
    <t>https://podminky.urs.cz/item/CS_URS_2025_01/776141152</t>
  </si>
  <si>
    <t>284</t>
  </si>
  <si>
    <t>776141154</t>
  </si>
  <si>
    <t>Příprava podkladu povlakových podlah a stěn vyrovnání samonivelační stěrkou podlah do mokrého prostředí, tloušťky přes 8 do 10 mm</t>
  </si>
  <si>
    <t>1101274718</t>
  </si>
  <si>
    <t>https://podminky.urs.cz/item/CS_URS_2025_01/776141154</t>
  </si>
  <si>
    <t>285</t>
  </si>
  <si>
    <t>776201811</t>
  </si>
  <si>
    <t>Demontáž povlakových podlahovin lepených ručně bez podložky</t>
  </si>
  <si>
    <t>1561467030</t>
  </si>
  <si>
    <t>https://podminky.urs.cz/item/CS_URS_2025_01/776201811</t>
  </si>
  <si>
    <t>Místnost 0.24 stávající - dmtz koberce</t>
  </si>
  <si>
    <t>36,20</t>
  </si>
  <si>
    <t>286</t>
  </si>
  <si>
    <t>776221111</t>
  </si>
  <si>
    <t>Montáž podlahovin z PVC lepením standardním lepidlem z pásů</t>
  </si>
  <si>
    <t>-460471516</t>
  </si>
  <si>
    <t>https://podminky.urs.cz/item/CS_URS_2025_01/776221111</t>
  </si>
  <si>
    <t>287</t>
  </si>
  <si>
    <t>60756112</t>
  </si>
  <si>
    <t>linoleum přírodní třída zátěže 34/43, hořlavost Cfl-s1 tl 3,2mm</t>
  </si>
  <si>
    <t>-1356704903</t>
  </si>
  <si>
    <t>212,62*1,1 'Přepočtené koeficientem množství</t>
  </si>
  <si>
    <t>288</t>
  </si>
  <si>
    <t>776991821</t>
  </si>
  <si>
    <t>Ostatní práce odstranění lepidla ručně z podlah</t>
  </si>
  <si>
    <t>435476704</t>
  </si>
  <si>
    <t>https://podminky.urs.cz/item/CS_URS_2025_01/776991821</t>
  </si>
  <si>
    <t>289</t>
  </si>
  <si>
    <t>998776203</t>
  </si>
  <si>
    <t>Přesun hmot pro podlahy povlakové stanovený procentní sazbou (%) z ceny vodorovná dopravní vzdálenost do 50 m základní v objektech výšky přes 12 do 24 m</t>
  </si>
  <si>
    <t>1622380244</t>
  </si>
  <si>
    <t>https://podminky.urs.cz/item/CS_URS_2025_01/998776203</t>
  </si>
  <si>
    <t>781</t>
  </si>
  <si>
    <t>Dokončovací práce - obklady</t>
  </si>
  <si>
    <t>290</t>
  </si>
  <si>
    <t>781121011</t>
  </si>
  <si>
    <t>Příprava podkladu před provedením obkladu nátěr penetrační na stěnu</t>
  </si>
  <si>
    <t>859826433</t>
  </si>
  <si>
    <t>https://podminky.urs.cz/item/CS_URS_2025_01/781121011</t>
  </si>
  <si>
    <t>(5,808-0,70)*1,80*4</t>
  </si>
  <si>
    <t>291</t>
  </si>
  <si>
    <t>781131112</t>
  </si>
  <si>
    <t>Izolace stěny pod obklad izolace nátěrem nebo stěrkou ve dvou vrstvách</t>
  </si>
  <si>
    <t>388936064</t>
  </si>
  <si>
    <t>https://podminky.urs.cz/item/CS_URS_2025_01/781131112</t>
  </si>
  <si>
    <t>292</t>
  </si>
  <si>
    <t>781472218</t>
  </si>
  <si>
    <t>Montáž keramických obkladů stěn lepených cementovým flexibilním lepidlem hladkých přes 19 do 22 ks/m2</t>
  </si>
  <si>
    <t>1155833917</t>
  </si>
  <si>
    <t>https://podminky.urs.cz/item/CS_URS_2025_01/781472218</t>
  </si>
  <si>
    <t>293</t>
  </si>
  <si>
    <t>59761702</t>
  </si>
  <si>
    <t>obklad keramický nemrazuvzdorný povrch hladký/lesklý tl do 10mm přes 19 do 22ks/m2</t>
  </si>
  <si>
    <t>-646159265</t>
  </si>
  <si>
    <t>46,228*1,1 'Přepočtené koeficientem množství</t>
  </si>
  <si>
    <t>294</t>
  </si>
  <si>
    <t>781472291</t>
  </si>
  <si>
    <t>Montáž keramických obkladů stěn lepených cementovým flexibilním lepidlem Příplatek k cenám za plochu do 10 m2 jednotlivě</t>
  </si>
  <si>
    <t>-243512943</t>
  </si>
  <si>
    <t>https://podminky.urs.cz/item/CS_URS_2025_01/781472291</t>
  </si>
  <si>
    <t>295</t>
  </si>
  <si>
    <t>781492211</t>
  </si>
  <si>
    <t>Obklad - dokončující práce montáž profilu lepeného flexibilním cementovým lepidlem rohového</t>
  </si>
  <si>
    <t>-315562406</t>
  </si>
  <si>
    <t>https://podminky.urs.cz/item/CS_URS_2025_01/781492211</t>
  </si>
  <si>
    <t>296</t>
  </si>
  <si>
    <t>28342001</t>
  </si>
  <si>
    <t>lišta ukončovací z PVC 8mm</t>
  </si>
  <si>
    <t>-338006427</t>
  </si>
  <si>
    <t>50*1,05 'Přepočtené koeficientem množství</t>
  </si>
  <si>
    <t>297</t>
  </si>
  <si>
    <t>998781203</t>
  </si>
  <si>
    <t>Přesun hmot pro obklady keramické stanovený procentní sazbou (%) z ceny vodorovná dopravní vzdálenost do 50 m základní v objektech výšky přes 12 do 24 m</t>
  </si>
  <si>
    <t>44132699</t>
  </si>
  <si>
    <t>https://podminky.urs.cz/item/CS_URS_2025_01/998781203</t>
  </si>
  <si>
    <t>783</t>
  </si>
  <si>
    <t>Dokončovací práce - nátěry</t>
  </si>
  <si>
    <t>298</t>
  </si>
  <si>
    <t>783901453</t>
  </si>
  <si>
    <t>Příprava podkladu betonových podlah před provedením nátěru vysátím</t>
  </si>
  <si>
    <t>-51747916</t>
  </si>
  <si>
    <t>https://podminky.urs.cz/item/CS_URS_2025_01/783901453</t>
  </si>
  <si>
    <t>6,00</t>
  </si>
  <si>
    <t>299</t>
  </si>
  <si>
    <t>783933151</t>
  </si>
  <si>
    <t>Penetrační nátěr betonových podlah hladkých (z pohledového nebo gletovaného betonu, stěrky apod.) epoxidový</t>
  </si>
  <si>
    <t>-957924878</t>
  </si>
  <si>
    <t>https://podminky.urs.cz/item/CS_URS_2025_01/783933151</t>
  </si>
  <si>
    <t>300</t>
  </si>
  <si>
    <t>783937153</t>
  </si>
  <si>
    <t>Krycí (uzavírací) nátěr betonových podlah jednonásobný epoxidový rozpouštědlový</t>
  </si>
  <si>
    <t>-2076940018</t>
  </si>
  <si>
    <t>https://podminky.urs.cz/item/CS_URS_2025_01/783937153</t>
  </si>
  <si>
    <t>784</t>
  </si>
  <si>
    <t>Dokončovací práce - malby a tapety</t>
  </si>
  <si>
    <t>301</t>
  </si>
  <si>
    <t>784111001</t>
  </si>
  <si>
    <t>Oprášení (ometení) podkladu v místnostech výšky do 3,80 m</t>
  </si>
  <si>
    <t>-1491583745</t>
  </si>
  <si>
    <t>https://podminky.urs.cz/item/CS_URS_2025_02/784111001</t>
  </si>
  <si>
    <t>302</t>
  </si>
  <si>
    <t>784121001</t>
  </si>
  <si>
    <t>Oškrabání malby v místnostech výšky do 3,80 m</t>
  </si>
  <si>
    <t>1240388080</t>
  </si>
  <si>
    <t>https://podminky.urs.cz/item/CS_URS_2025_02/784121001</t>
  </si>
  <si>
    <t>303</t>
  </si>
  <si>
    <t>784121011</t>
  </si>
  <si>
    <t>Rozmývání podkladu po oškrabání malby v místnostech výšky do 3,80 m</t>
  </si>
  <si>
    <t>5335622</t>
  </si>
  <si>
    <t>https://podminky.urs.cz/item/CS_URS_2025_02/784121011</t>
  </si>
  <si>
    <t>304</t>
  </si>
  <si>
    <t>784181121</t>
  </si>
  <si>
    <t>Penetrace podkladu jednonásobná hloubková akrylátová bezbarvá v místnostech výšky do 3,80 m</t>
  </si>
  <si>
    <t>-1908270466</t>
  </si>
  <si>
    <t>https://podminky.urs.cz/item/CS_URS_2025_02/784181121</t>
  </si>
  <si>
    <t>305</t>
  </si>
  <si>
    <t>784211001</t>
  </si>
  <si>
    <t>Malby z malířských směsí oděruvzdorných za mokra jednonásobné, bílé za mokra odruvzdorné výborně v místnostech výšky do 3,80 m</t>
  </si>
  <si>
    <t>299761544</t>
  </si>
  <si>
    <t>https://podminky.urs.cz/item/CS_URS_2025_02/784211001</t>
  </si>
  <si>
    <t>Objekt 1.1 - ZT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</si>
  <si>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</si>
  <si>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</si>
  <si>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</si>
  <si>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</si>
  <si>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</si>
  <si>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</si>
  <si>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>721</t>
  </si>
  <si>
    <t>Zdravotechnika - vnitřní kanalizace</t>
  </si>
  <si>
    <t>721171808R00</t>
  </si>
  <si>
    <t>Demontáž potrubí z PVC do D 114 mm</t>
  </si>
  <si>
    <t>721220801R00</t>
  </si>
  <si>
    <t>Demontáž zápachové uzávěrky, DN 70 mm</t>
  </si>
  <si>
    <t>721290822R00</t>
  </si>
  <si>
    <t>Přesun vybouraných hmot, vnitřní kanalizace, v objektech výšky přes 6 - 12 m</t>
  </si>
  <si>
    <t>721176102R00</t>
  </si>
  <si>
    <t>Potrubí HT připojovací, D 40 x 1,8 mm</t>
  </si>
  <si>
    <t>721176103R00</t>
  </si>
  <si>
    <t>Potrubí HT připojovací, D 50 x 1,8 mm</t>
  </si>
  <si>
    <t>721176105R00</t>
  </si>
  <si>
    <t>Potrubí HT připojovací, D 110 x 2,7 mm</t>
  </si>
  <si>
    <t>998721102R00</t>
  </si>
  <si>
    <t>Přesun hmot pro vnitřní kanalizaci, výšky do 12 m</t>
  </si>
  <si>
    <t>721290111R00</t>
  </si>
  <si>
    <t>Zkouška těsnosti kanalizace vodou DN 125 mm</t>
  </si>
  <si>
    <t>722</t>
  </si>
  <si>
    <t>Zdravotechnika - vnitřní vodovod</t>
  </si>
  <si>
    <t>722181812R00</t>
  </si>
  <si>
    <t>Demontáž plstěných pásů z trub D 50 mm</t>
  </si>
  <si>
    <t>722290822R00</t>
  </si>
  <si>
    <t>Přesun vybouraných hmot - vodovody, H 6 - 12 m</t>
  </si>
  <si>
    <t>722178681R00</t>
  </si>
  <si>
    <t>Potrubí vícevrstvé vodov.PP-RC polyfuzně svařené, D 20 mm</t>
  </si>
  <si>
    <t>722178683R00</t>
  </si>
  <si>
    <t>Potrubí vícevrstvé vodov.PP-RCT, polyfuzně svařené, D 32 mm</t>
  </si>
  <si>
    <t>722181211R00</t>
  </si>
  <si>
    <t>Izolace návleková tl. stěny 6 mm</t>
  </si>
  <si>
    <t>722181213R00</t>
  </si>
  <si>
    <t>Izolace návleková tl. stěny 13 mm</t>
  </si>
  <si>
    <t>722280106R00</t>
  </si>
  <si>
    <t>Tlaková zkouška vodovodního potrubí DN 32 mm</t>
  </si>
  <si>
    <t>722290234R00</t>
  </si>
  <si>
    <t>Proplach a dezinfekce vodovodního potrubí DN 80 mm</t>
  </si>
  <si>
    <t>998722102R00</t>
  </si>
  <si>
    <t>Přesun hmot pro vnitřní vodovod, výšky do 12 m</t>
  </si>
  <si>
    <t>722220111R00</t>
  </si>
  <si>
    <t>Nástěnka l G 1/2"</t>
  </si>
  <si>
    <t>722190901R00</t>
  </si>
  <si>
    <t>Uzavření/otevření vodovodního potrubí při opravě</t>
  </si>
  <si>
    <t>722235111R00</t>
  </si>
  <si>
    <t>Kohout vodovodní, kulový, DN 15 mm</t>
  </si>
  <si>
    <t>722235113R00</t>
  </si>
  <si>
    <t>Kohout vodovodní, kulový, DN 25 mm</t>
  </si>
  <si>
    <t>722181214R00</t>
  </si>
  <si>
    <t>Izolace návleková tl. stěny 20 mm</t>
  </si>
  <si>
    <t>725</t>
  </si>
  <si>
    <t>Zdravotechnika - zařizovací předměty</t>
  </si>
  <si>
    <t>725110811R00</t>
  </si>
  <si>
    <t>Demontáž klozetů splachovacích</t>
  </si>
  <si>
    <t>soubor</t>
  </si>
  <si>
    <t>725210821R00</t>
  </si>
  <si>
    <t>Demontáž umyvadel bez výtokových armatur</t>
  </si>
  <si>
    <t>725240811R00</t>
  </si>
  <si>
    <t>Demontáž sprchových kabin bez výtokových armatur</t>
  </si>
  <si>
    <t>725310823R00</t>
  </si>
  <si>
    <t>Demontáž dřezů 1dílných v kuchyňské sestavě</t>
  </si>
  <si>
    <t>725820802R00</t>
  </si>
  <si>
    <t>Demontáž baterie stojánkové do 1 otvoru</t>
  </si>
  <si>
    <t>725840850R00</t>
  </si>
  <si>
    <t>Demontáž baterie sprchové diferenciální G 3/4" x 1"</t>
  </si>
  <si>
    <t>725014131R00</t>
  </si>
  <si>
    <t>Klozet závěsný + sedátko, bílý</t>
  </si>
  <si>
    <t>725017232R00</t>
  </si>
  <si>
    <t>Umyvadlo rohové 550 mm, bílé</t>
  </si>
  <si>
    <t>7255342xx</t>
  </si>
  <si>
    <t>Ohřívák TV elektrický 600L-1232 l/h-vč. přip.sady, provizorní dodávka TV při odstávce VS</t>
  </si>
  <si>
    <t>484-17760xx</t>
  </si>
  <si>
    <t>Elektrokotel, výkon 20 kW</t>
  </si>
  <si>
    <t>725314290R00</t>
  </si>
  <si>
    <t>Příslušenství k dřezu v kuchyňské sestavě</t>
  </si>
  <si>
    <t>725860213R00</t>
  </si>
  <si>
    <t>Sifon umyvadlový</t>
  </si>
  <si>
    <t>725860202R00</t>
  </si>
  <si>
    <t>Sifon dřezový</t>
  </si>
  <si>
    <t>998725102R00</t>
  </si>
  <si>
    <t>Přesun hmot pro zařizovací předměty, výšky do 12 m</t>
  </si>
  <si>
    <t>725823111R00</t>
  </si>
  <si>
    <t>Baterie umyvadlová stojánková, ruční, bez otvírání odpadu</t>
  </si>
  <si>
    <t>725823114R00</t>
  </si>
  <si>
    <t>Baterie dřezová stojánková ruční, bez otvírání odpadu</t>
  </si>
  <si>
    <t>725814102R00</t>
  </si>
  <si>
    <t>Ventil rohový DN 15 mm x DN 10 mm</t>
  </si>
  <si>
    <t>726</t>
  </si>
  <si>
    <t>Zdravotechnika - předstěnové instalace</t>
  </si>
  <si>
    <t>726211121R00</t>
  </si>
  <si>
    <t>Modul pro WC</t>
  </si>
  <si>
    <t>531778793</t>
  </si>
  <si>
    <t>726214301R00</t>
  </si>
  <si>
    <t>Ovládací deska pro WC 6/9</t>
  </si>
  <si>
    <t>-776591552</t>
  </si>
  <si>
    <t>733</t>
  </si>
  <si>
    <t>Ústřední vytápění - rozvodné potrubí</t>
  </si>
  <si>
    <t>733163105R00</t>
  </si>
  <si>
    <t>Potrubí pro vytápění a chlazení, měděné, spojované pájením, D 28 x 1,5 mm</t>
  </si>
  <si>
    <t>734</t>
  </si>
  <si>
    <t>Ústřední vytápění - armatury</t>
  </si>
  <si>
    <t>734233113R00</t>
  </si>
  <si>
    <t>Kohout kulový DN 25</t>
  </si>
  <si>
    <t>Objekt 1.2 - ÚT</t>
  </si>
  <si>
    <t xml:space="preserve">    735 - Ústřední vytápění - otopná tělesa</t>
  </si>
  <si>
    <t>733191915R00</t>
  </si>
  <si>
    <t>Zaslepení potrubí zkováním a zavařením DN 25</t>
  </si>
  <si>
    <t>733191923R00</t>
  </si>
  <si>
    <t>Navaření odbočky na potrubí,DN odbočky 15</t>
  </si>
  <si>
    <t>733110806R00</t>
  </si>
  <si>
    <t>Demontáž potrubí ocelového závitového do DN 15-32</t>
  </si>
  <si>
    <t>733190801R00</t>
  </si>
  <si>
    <t>Odřezání potrubních objímek dvojitých do DN 50</t>
  </si>
  <si>
    <t>733163102R00</t>
  </si>
  <si>
    <t>Potrubí pro vytápění a chlazení, měděné, spojované pájením, D 15 x 1,0 mm</t>
  </si>
  <si>
    <t>733190106R00</t>
  </si>
  <si>
    <t>Tlaková zkouška potrubí DN 32</t>
  </si>
  <si>
    <t>998733103R00</t>
  </si>
  <si>
    <t>Přesun hmot pro rozvody potrubí, výšky do 24 m</t>
  </si>
  <si>
    <t>733121135R00</t>
  </si>
  <si>
    <t>Potrubí hladké bezešvé nízkotlaké D 159 x 4,5 mm</t>
  </si>
  <si>
    <t>27344354R</t>
  </si>
  <si>
    <t>Manžeta prostupová  potrubí 140 mm</t>
  </si>
  <si>
    <t>734200821R00</t>
  </si>
  <si>
    <t>Demontáž armatur se 2závity do G 1/2</t>
  </si>
  <si>
    <t>734263215R00</t>
  </si>
  <si>
    <t>Šroubení regulační dvoutrub.rohové</t>
  </si>
  <si>
    <t>734295321R00</t>
  </si>
  <si>
    <t>Kohout kul.vypouštěcí, DN 15</t>
  </si>
  <si>
    <t>735</t>
  </si>
  <si>
    <t>Ústřední vytápění - otopná tělesa</t>
  </si>
  <si>
    <t>735191910R00</t>
  </si>
  <si>
    <t>Napuštění vody do otopného systému - bez kotle</t>
  </si>
  <si>
    <t>55137306.AR</t>
  </si>
  <si>
    <t>Hlavice termostatická</t>
  </si>
  <si>
    <t>735157684R00</t>
  </si>
  <si>
    <t>Otopné těleso panelové Ventil Kompakt 22, v. 900 mm, dl. 800 mm</t>
  </si>
  <si>
    <t>735151821R00</t>
  </si>
  <si>
    <t>Demontáž otopných těles panelových dvouřadých, délky do 1500 mm</t>
  </si>
  <si>
    <t>735494811R00</t>
  </si>
  <si>
    <t>Vypuštění vody z otopných těles</t>
  </si>
  <si>
    <t>783424140R00</t>
  </si>
  <si>
    <t>Nátěr syntetický potrubí do DN 50 mm Z + 2x</t>
  </si>
  <si>
    <t>Objekt 1.3 - VZT</t>
  </si>
  <si>
    <t xml:space="preserve">    751 - Vzduchotechnika</t>
  </si>
  <si>
    <t xml:space="preserve">      D1 - Zařízení č. 1 - VĚTRÁNÍ CHODEB PŘED EVAKUAČNÍM VÝTAHEM, PŘÍVOD VZDUCHU</t>
  </si>
  <si>
    <t xml:space="preserve">      D3 - Zařízení č. 3 - ODVĚTRÁNÍ TECHNICKÉ MÍSTNOSTI V 1.PP vč. ODVODU TEPELNÉ ZÁTĚŽE, ODVOD VZDUCHU</t>
  </si>
  <si>
    <t xml:space="preserve">      D4 - Zařízení č. 4 - ODVĚTRÁNÍ SOCIÁLNÍCH ZAŘÍZENÍ PĚČOVATELEK, ODVOD VZDUCHU</t>
  </si>
  <si>
    <t xml:space="preserve">      D5 - Zařízení č. 5 - DEMONTÁŽE STÁVAJÍCÍHO VZDUCHOTECHNICKÉHO ZAŘÍZENÍ</t>
  </si>
  <si>
    <t xml:space="preserve">      D6 - Zařízení č. 6 - POMOCNÝ MATERIÁL</t>
  </si>
  <si>
    <t xml:space="preserve">      OST - Ostatní</t>
  </si>
  <si>
    <t>751</t>
  </si>
  <si>
    <t>Vzduchotechnika</t>
  </si>
  <si>
    <t>D1</t>
  </si>
  <si>
    <t>Zařízení č. 1 - VĚTRÁNÍ CHODEB PŘED EVAKUAČNÍM VÝTAHEM, PŘÍVOD VZDUCHU</t>
  </si>
  <si>
    <t>1 01</t>
  </si>
  <si>
    <t>Potrubní axiální ventilátor DN 500, Qv=7000 m3/h, pex.=500 Pa, P=2,00 kW; 230 V; 9,0 A, výrobkový standard ELEKTRODESIGN ventilátory TCBBx2/4-500</t>
  </si>
  <si>
    <t>1 02</t>
  </si>
  <si>
    <t>Těsná uzavírací klapka do potrubí 800x315 vč. servopohonu s bezpečnostní pružinou 230 V (pod napětím otevřeno bez napětí zavřeno)</t>
  </si>
  <si>
    <t>1 03</t>
  </si>
  <si>
    <t>Tlumící vložka pro kruhové potrubí, vč. přírub, rozměr DN 500, délka 150 mm</t>
  </si>
  <si>
    <t>1 04</t>
  </si>
  <si>
    <t>Sací šikmý kus s pletivem proti ptactvu, oka 10x10 mm, pro potrubí SPIRO, rozměr DN 500, sešikmení 45°, pozinkované provedení, případný nátěr pouze při požadavku stavby, výrobkový standard VKS 500</t>
  </si>
  <si>
    <t>1 05</t>
  </si>
  <si>
    <t>Komfortní vyústka pro přívod vzduchu (dvě řady listů), vč. regulace R1, hliníkové provedení, rozměr 525x425, výrobkový standard SYSTEMAIR, NOVA-A</t>
  </si>
  <si>
    <t>1 20</t>
  </si>
  <si>
    <t>Čtyřhranné pozinkované potrubí SK I., lištové příruby vč. tvarovek, orientační výměra, přesná výměra viz výkresová část - 50% tvarovek</t>
  </si>
  <si>
    <t>D3</t>
  </si>
  <si>
    <t>Zařízení č. 3 - ODVĚTRÁNÍ TECHNICKÉ MÍSTNOSTI V 1.PP vč. ODVODU TEPELNÉ ZÁTĚŽE, ODVOD VZDUCHU</t>
  </si>
  <si>
    <t>3 01</t>
  </si>
  <si>
    <t>Potrubní radiální ventilátor s EC motorem, velikost DN 125, Qv=200 m3/h, pex.=220 Pa, P=65 W; 230 V; 0,5 A, vč. spojovacích manžet DN 125 - 2 ks, výrobkový standart ELEKTRODESIGN ventilátory RM 125 Ecowatt + VBM 125 - 2 ks</t>
  </si>
  <si>
    <t>3 02</t>
  </si>
  <si>
    <t>Požární lamelová klapka 200x400 navržena jako požární uzávěr, vč. zabudovaného servopohonu 230 V, vč. optického hlásiče kouře, vč. napájecí jednotky, vč. 2 ks krycích mřížek, výrobkový standard MANDÍK, klapka FDML 200x400.41.-</t>
  </si>
  <si>
    <t>3 03</t>
  </si>
  <si>
    <t>Požární listová klapka pro potrubí SPIRO, s ručním, teplotním a elektrickým spouštěním, velikost DN 125, vč. servopohonu na 230 V (pod napětím otevřeno, bez napští zavrřeno), MANDÍK, klapka FDMR SL 125.40</t>
  </si>
  <si>
    <t>3 04</t>
  </si>
  <si>
    <t>Pozinkovaná (nerezová) mřížka na konec potrubí SPIRO, velikost DN 125, volná průtočná plocha mřížky 80%</t>
  </si>
  <si>
    <t>3 05</t>
  </si>
  <si>
    <t>Výfukový šikmý kus s pletivem proti ptactvu, oka 10x10 mm, pro potrubí SPIRO, rozměr DN 125, sešikmení 45°, pozinkované provedení, případný nátěr pouze při požadavku stavby, výrobkový standard SPIRO VKS 125</t>
  </si>
  <si>
    <t>3 20a</t>
  </si>
  <si>
    <t>Kruhové pozinkované potrubí SPIRO vč. tvarovek, spojováno na vsuvky, orientační výměra, přesná výměra viz. výkresová část - do DN 125 - rovná trouba</t>
  </si>
  <si>
    <t>bm</t>
  </si>
  <si>
    <t>3 20b</t>
  </si>
  <si>
    <t>Kruhové pozinkované potrubí SPIRO vč. tvarovek, spojováno na vsuvky, orientační výměra, přesná výměra viz. výkresová část - do DN 125 - tvarovka</t>
  </si>
  <si>
    <t>3 21</t>
  </si>
  <si>
    <t>Požární izolace kruhového potrubí, požární odolnost 45 minut, oboustranná ochrana izolace z vnějšku i zevnitř, provedení požární izolace bude doloženo atestem, orientační výměra, přesná výměra viz výkresová část</t>
  </si>
  <si>
    <t>D4</t>
  </si>
  <si>
    <t>Zařízení č. 4 - ODVĚTRÁNÍ SOCIÁLNÍCH ZAŘÍZENÍ PĚČOVATELEK, ODVOD VZDUCHU</t>
  </si>
  <si>
    <t>4.01</t>
  </si>
  <si>
    <t>Nástěnný/stropní zapuštěný radiální ventilátor vč. časového doběhu, boční výfukové hrdlo DN 80 s přetlakovou klapkou, rozměr 265x265, Qv=90 m3/h, pex.=95 Pa, P=0,04 kW; 230 V;  4,6 A, vč. montážní konzoly, výrobkový standart ELEKTRODESIGN ventilátory, SILENT ECO U 100 H + montážní konzola + časové relé NRS (pevná doba zpoždění 1 min. a doběhu 7 min.) + ohebné připojovací potrubí ALUFLEX MO DN 80 - 1 bm</t>
  </si>
  <si>
    <t>-958025263</t>
  </si>
  <si>
    <t>4.02</t>
  </si>
  <si>
    <t>Stávající požární listová klapka pro potrubí SPIRO, s ručním, teplotním a elektrickým spouštěním pomocí elektromagnetu, velikost DN 100, klapka bude zdemontována z původního umístění a nově namontována na pozici dle PD, elektro zapojení klapky zůstává stávající, pouze dojde k jeho prodloužení (cca 2 bm)</t>
  </si>
  <si>
    <t>-873863914</t>
  </si>
  <si>
    <t>4.03</t>
  </si>
  <si>
    <t>Stěnová hliníková jednostranná mřížka vč. upevňovacího rámečku, rozteč listů 20, pevné listy ve vodorovném směru, uzavřené provedení, rozměr 400x100, výrobkový standard SYSTEMAIR NOVA-L</t>
  </si>
  <si>
    <t>-1249342455</t>
  </si>
  <si>
    <t>4.20a</t>
  </si>
  <si>
    <t>Kruhové pozinkované potrubí SPIRO vč. tvarovek, spojováno na vsuvky, orientační výměra, přesná výměra viz. výkresová část - do DN 100 - rovná trouba</t>
  </si>
  <si>
    <t>1251590553</t>
  </si>
  <si>
    <t>4.20b</t>
  </si>
  <si>
    <t>Kruhové pozinkované potrubí SPIRO vč. tvarovek, spojováno na vsuvky, orientační výměra, přesná výměra viz. výkresová část - do DN 100 - tvarovka</t>
  </si>
  <si>
    <t>-755123202</t>
  </si>
  <si>
    <t>D5</t>
  </si>
  <si>
    <t>Zařízení č. 5 - DEMONTÁŽE STÁVAJÍCÍHO VZDUCHOTECHNICKÉHO ZAŘÍZENÍ</t>
  </si>
  <si>
    <t>5 20b</t>
  </si>
  <si>
    <t>Demontáže stávajícího kruhové pozinkované potrubí SPIRO vč. tvarovek, spojováno na vsuvky - do DN 100 - tvarovka</t>
  </si>
  <si>
    <t>4 01</t>
  </si>
  <si>
    <t>Nástěnný/stropní zapuštěný radiální ventilátor vč. časového doběhu, boční výfukové hrdlo DN 80 s přetlakovou klapkou, rozměr 265x265, Qv=90 m3/h, pex.=95 Pa, P=0,04 kW; 230 V; 4,6 A, vč. montážní konzoly, výrobkový standart ELEKTRODESIGN ventilátory, SILENT ECO U 100 H + montážní konzola + časové relé NRS (pevná doba zpoždění 1 min. a doběhu 7 min.) + ohebné připojovací potrubí ALUFLEX MO DN 80 - 1 bm</t>
  </si>
  <si>
    <t>4 02</t>
  </si>
  <si>
    <t>4 03</t>
  </si>
  <si>
    <t>4 20a</t>
  </si>
  <si>
    <t>4 20b</t>
  </si>
  <si>
    <t>5 01</t>
  </si>
  <si>
    <t>Demontáž stávajícího nástěnného/stropního zapuštěný radiálního ventilátoru, rozměr 265x265, Qv=90 m3/h, vč. ohebného připojovacího potrubí</t>
  </si>
  <si>
    <t>5 02</t>
  </si>
  <si>
    <t>Demontáž stávající požární listové klapky pro potrubí SPIRO, s ručním, teplotním a elektrickým spouštěním pomocí elektromagnetu, velikost DN 100, klapka bude zdemontována z původního umístění a nově namontována na pozici dle PD - viz zařízení č.4, elektro zapojení klapky zůstává stávající, pouze dojde k jeho prodloužení (cca 2 bm)</t>
  </si>
  <si>
    <t>5 03</t>
  </si>
  <si>
    <t>Demontáž stávající stěnové hliníkové jednostranné mřížky vč. upevňovacího rámečku, rozteč listů 20, pevné listy ve vodorovném směru, uzavřené provedení, rozměr 300x100</t>
  </si>
  <si>
    <t>5 20a</t>
  </si>
  <si>
    <t>Demontáže stávajícího kruhové pozinkované potrubí SPIRO vč. tvarovek, spojováno na vsuvky - do DN 100 - rovná trouba</t>
  </si>
  <si>
    <t>D6</t>
  </si>
  <si>
    <t>Zařízení č. 6 - POMOCNÝ MATERIÁL</t>
  </si>
  <si>
    <t>6 01</t>
  </si>
  <si>
    <t>Pomocný spojovací a těsnící materiál pro čtyřhranné a kruhové potrubí</t>
  </si>
  <si>
    <t>6 02</t>
  </si>
  <si>
    <t>Závěsový a kotvící systém pro kruhové a čtyřhranné potrubní rozvody, tlumiče hluku, rekuperační jednotky apod.</t>
  </si>
  <si>
    <t>6 03</t>
  </si>
  <si>
    <t>Ocel pro pomocné konstrukce, konzole apod.</t>
  </si>
  <si>
    <t>6 04</t>
  </si>
  <si>
    <t>Spojovací QIP 110÷270 pásky pro upevnění ohebného potrubí na pevné potrubí, talířový ventil apod.</t>
  </si>
  <si>
    <t>6 05</t>
  </si>
  <si>
    <t>Hliníková samolepící páska šíře 75 mm</t>
  </si>
  <si>
    <t>OST</t>
  </si>
  <si>
    <t>Ostatní</t>
  </si>
  <si>
    <t>7 01</t>
  </si>
  <si>
    <t>Doprava</t>
  </si>
  <si>
    <t>kpl</t>
  </si>
  <si>
    <t>262144</t>
  </si>
  <si>
    <t>1847643955</t>
  </si>
  <si>
    <t>7 02</t>
  </si>
  <si>
    <t>Přesun hmot po staveništi</t>
  </si>
  <si>
    <t>-1239305407</t>
  </si>
  <si>
    <t>7 03</t>
  </si>
  <si>
    <t xml:space="preserve">Lešení a pomocné konstrukce, zdvihací mechanismy </t>
  </si>
  <si>
    <t>1690744010</t>
  </si>
  <si>
    <t>7 04</t>
  </si>
  <si>
    <t>Dokumentace skutečného provedení</t>
  </si>
  <si>
    <t>1015134012</t>
  </si>
  <si>
    <t>7 05</t>
  </si>
  <si>
    <t>Zprovoznění, zaregulování, protokol o zaregulování</t>
  </si>
  <si>
    <t>1438936815</t>
  </si>
  <si>
    <t>Objekt 1.4 - ELEKTROINSTALACE SILNOPROUD</t>
  </si>
  <si>
    <t>PSV - PSV</t>
  </si>
  <si>
    <t xml:space="preserve">    741 - Elektroinstalace - silnoproud</t>
  </si>
  <si>
    <t xml:space="preserve">      A - VC 7/155 CENÍK 21M - ELEKTROMONTÁŽE</t>
  </si>
  <si>
    <t xml:space="preserve">      B - MONTÁŽNÍ MATERIÁL</t>
  </si>
  <si>
    <t xml:space="preserve">      C - VC - 7/32 - ROZVADĚČE</t>
  </si>
  <si>
    <t xml:space="preserve">      D - VC - 7/32 - ROZVADĚČE - materiál</t>
  </si>
  <si>
    <t xml:space="preserve">      E - CENÍK VC - 7/161/89 - M</t>
  </si>
  <si>
    <t xml:space="preserve">      F - HZS</t>
  </si>
  <si>
    <t xml:space="preserve">      G - PŘÍPLATKY</t>
  </si>
  <si>
    <t>741</t>
  </si>
  <si>
    <t>Elektroinstalace - silnoproud</t>
  </si>
  <si>
    <t>A</t>
  </si>
  <si>
    <t>VC 7/155 CENÍK 21M - ELEKTROMONTÁŽE</t>
  </si>
  <si>
    <t>210014022</t>
  </si>
  <si>
    <t>krabice přístroj. KPR68 hluboká</t>
  </si>
  <si>
    <t>-569128833</t>
  </si>
  <si>
    <t>210014024</t>
  </si>
  <si>
    <t>krab.odbočná KU 68-1901 vč. zapojení</t>
  </si>
  <si>
    <t>257131961</t>
  </si>
  <si>
    <t>210015021</t>
  </si>
  <si>
    <t>odvíčkování/zavíčkování krabice - víčko na šrouby</t>
  </si>
  <si>
    <t>182086457</t>
  </si>
  <si>
    <t>210015035</t>
  </si>
  <si>
    <t>osazení hmoždinky HM 8 do pál.cihel/stř.tv.kamene</t>
  </si>
  <si>
    <t>-1469046425</t>
  </si>
  <si>
    <t>210014024.1</t>
  </si>
  <si>
    <t>krabice lištová LK 80x28 THF HB rozbočovací bezhalogen</t>
  </si>
  <si>
    <t>-124266321</t>
  </si>
  <si>
    <t>210014025</t>
  </si>
  <si>
    <t>krabice lištová LK 80x28 THF HB přístroj. bezhalogen</t>
  </si>
  <si>
    <t>-1011963320</t>
  </si>
  <si>
    <t>210014026</t>
  </si>
  <si>
    <t>krabice elektroměrová prozatimní ohřev vody SBV</t>
  </si>
  <si>
    <t>378176168</t>
  </si>
  <si>
    <t>210014027</t>
  </si>
  <si>
    <t>lišta hranatá LHD 20x20HF bezhalogen B2ca,s-1,d0</t>
  </si>
  <si>
    <t>1337573044</t>
  </si>
  <si>
    <t>210014028</t>
  </si>
  <si>
    <t>lišta hranatá LHD 40x40HF proz.zařízení pro ohřev vody</t>
  </si>
  <si>
    <t>510029966</t>
  </si>
  <si>
    <t>210014028.1</t>
  </si>
  <si>
    <t>lišta hranatá LHD 40x40HF bezhalogen B2ca,s-1,d0</t>
  </si>
  <si>
    <t>1236248633</t>
  </si>
  <si>
    <t>210014029</t>
  </si>
  <si>
    <t>lišta hranatá EKD 100x40 HD bezhalogen B2ca,s-1,d0</t>
  </si>
  <si>
    <t>-1697528271</t>
  </si>
  <si>
    <t>210086551</t>
  </si>
  <si>
    <t>CXKE-R-J5x6 oheň nešířící bezhalogenový</t>
  </si>
  <si>
    <t>-1665156699</t>
  </si>
  <si>
    <t>210086551.1</t>
  </si>
  <si>
    <t>CXKE-R-J5x6 prozatimní zařízení na ohřev teplé vody</t>
  </si>
  <si>
    <t>-927162192</t>
  </si>
  <si>
    <t>210086552</t>
  </si>
  <si>
    <t>CXKE-R-J3x1,5 oheň nešířící bezhalogenový</t>
  </si>
  <si>
    <t>1884309614</t>
  </si>
  <si>
    <t>210086553</t>
  </si>
  <si>
    <t>CXKE-R-J3x2,5 oheň nešířící bezhalogenový</t>
  </si>
  <si>
    <t>784912048</t>
  </si>
  <si>
    <t>210086554</t>
  </si>
  <si>
    <t>CXKH-V-J7x1,5 P60-R B2ca,s-1,d0 požárně funkční</t>
  </si>
  <si>
    <t>687215239</t>
  </si>
  <si>
    <t>210086555</t>
  </si>
  <si>
    <t>CXKH-V-J3x1,5 P60-R B2ca,s-1,d0 požárně funkční</t>
  </si>
  <si>
    <t>-976960773</t>
  </si>
  <si>
    <t>210086556</t>
  </si>
  <si>
    <t>CXKH-V-J3x4 P60-R B2ca,s-1,d0 požárně funkční</t>
  </si>
  <si>
    <t>-1159739976</t>
  </si>
  <si>
    <t>210086557</t>
  </si>
  <si>
    <t>CXKH-V-J3x6 P60-R B2ca,s-1,d0 požárně funkční</t>
  </si>
  <si>
    <t>-399207484</t>
  </si>
  <si>
    <t>210086558</t>
  </si>
  <si>
    <t>CXKH-V-J5x6 P60-R B2ca,s-1,d0 požárně funkční</t>
  </si>
  <si>
    <t>348739216</t>
  </si>
  <si>
    <t>210086559</t>
  </si>
  <si>
    <t>CXKH-V-J5x10 P60-R B2ca,s-1,d0 požárně funkční</t>
  </si>
  <si>
    <t>1829481696</t>
  </si>
  <si>
    <t>210101000</t>
  </si>
  <si>
    <t>ukonč.vod.CU/Al v rozváděči vč.zap.konce do 2,5 mm2</t>
  </si>
  <si>
    <t>62401222</t>
  </si>
  <si>
    <t>210101001</t>
  </si>
  <si>
    <t>ukonč.vod.CU/Al v rozváděči vč.zap.konce do 10 mm2</t>
  </si>
  <si>
    <t>267047922</t>
  </si>
  <si>
    <t>210111070</t>
  </si>
  <si>
    <t>spínač 3558-A01340 ABB přístroj řaz.1,1So</t>
  </si>
  <si>
    <t>32345568</t>
  </si>
  <si>
    <t>210111071</t>
  </si>
  <si>
    <t>spín.zapuš.prost.obyč. TANGO řaz.1/0 tlačítko se sig.</t>
  </si>
  <si>
    <t>1437217713</t>
  </si>
  <si>
    <t>210111072</t>
  </si>
  <si>
    <t>spín.zapuš.prost.obyč. TANGO řaz.5</t>
  </si>
  <si>
    <t>1433293033</t>
  </si>
  <si>
    <t>210111073</t>
  </si>
  <si>
    <t>spín.zapuš.prost.obyč. TANGO řaz.6</t>
  </si>
  <si>
    <t>440362068</t>
  </si>
  <si>
    <t>210111074</t>
  </si>
  <si>
    <t>spín.zapuš.prost.obyč. TANGO řaz.7</t>
  </si>
  <si>
    <t>-413799958</t>
  </si>
  <si>
    <t>210111080</t>
  </si>
  <si>
    <t>spín.zapuš.prost.vlhk. TANGO řaz.6 IP44</t>
  </si>
  <si>
    <t>-1975573350</t>
  </si>
  <si>
    <t>210111081</t>
  </si>
  <si>
    <t>spín.zapuš.prost.vlhk. TANGO řaz.1 IP44</t>
  </si>
  <si>
    <t>1254425039</t>
  </si>
  <si>
    <t>210111082</t>
  </si>
  <si>
    <t>vačkový vypínač SEZ S16 JPU 1104 A6/R 0-1,4P</t>
  </si>
  <si>
    <t>-1721366204</t>
  </si>
  <si>
    <t>210113012</t>
  </si>
  <si>
    <t>zás.5512A-2349 B TANGO dvojzás.zapušť. Kompl.</t>
  </si>
  <si>
    <t>-86194815</t>
  </si>
  <si>
    <t>210113011</t>
  </si>
  <si>
    <t>zás.5519A-2989 B TANGO jednonás.zapušť. Kompl.</t>
  </si>
  <si>
    <t>1816728771</t>
  </si>
  <si>
    <t>210113041</t>
  </si>
  <si>
    <t>zás.5518A-2989 B TANGO jednonás.zapušť. IP44 kompl.</t>
  </si>
  <si>
    <t>-1610020980</t>
  </si>
  <si>
    <t>210113034</t>
  </si>
  <si>
    <t>zás.zapuš.prost.obyč.TANGO R dvojitá se svodičem</t>
  </si>
  <si>
    <t>-153094641</t>
  </si>
  <si>
    <t>210201012</t>
  </si>
  <si>
    <t>svít.LED.A/MODUS LED LLLX 4000 RM2MAT4ND</t>
  </si>
  <si>
    <t>-2088775033</t>
  </si>
  <si>
    <t>210202011</t>
  </si>
  <si>
    <t>svít.nouzové LED E/MODUS Ekonomic 3h IP65</t>
  </si>
  <si>
    <t>-130884248</t>
  </si>
  <si>
    <t>210202025</t>
  </si>
  <si>
    <t>svít.LED D/MODUS BRSB4KO300V6/ND2000 IP44</t>
  </si>
  <si>
    <t>-447826210</t>
  </si>
  <si>
    <t>210202026</t>
  </si>
  <si>
    <t>svít.LED C/AVESTA Koupelnové stropní 28W/IP44</t>
  </si>
  <si>
    <t>1485245833</t>
  </si>
  <si>
    <t>210202051</t>
  </si>
  <si>
    <t>svít.LED.F/MODUS BRSB4KO480V3/ND IP44</t>
  </si>
  <si>
    <t>12903425</t>
  </si>
  <si>
    <t>210202091</t>
  </si>
  <si>
    <t>svít.LED.B/MODUS LED PL5000M2W4ND</t>
  </si>
  <si>
    <t>-805968551</t>
  </si>
  <si>
    <t>210221004</t>
  </si>
  <si>
    <t>drát Cu průměr 8 mm zemnící</t>
  </si>
  <si>
    <t>835190319</t>
  </si>
  <si>
    <t>210223032</t>
  </si>
  <si>
    <t>svorka ochranného pospojení ZSA 16 s páskem</t>
  </si>
  <si>
    <t>-1389376830</t>
  </si>
  <si>
    <t>210223032.1</t>
  </si>
  <si>
    <t>pásek ZS 16 Cu uzemňovací 15x500mm</t>
  </si>
  <si>
    <t>1249701749</t>
  </si>
  <si>
    <t>210223097</t>
  </si>
  <si>
    <t>ochranné pospojení vodičem CY 4 mm2</t>
  </si>
  <si>
    <t>-1028157466</t>
  </si>
  <si>
    <t>210223101</t>
  </si>
  <si>
    <t>ochranné pospojení vodičem CY16 mm2 (pu)</t>
  </si>
  <si>
    <t>-359558205</t>
  </si>
  <si>
    <t>210292099</t>
  </si>
  <si>
    <t>připojení ventilátoru požáru</t>
  </si>
  <si>
    <t>-1163654190</t>
  </si>
  <si>
    <t>210292091</t>
  </si>
  <si>
    <t>ventilátor VENTS 100 MAT žaluzie, doběh</t>
  </si>
  <si>
    <t>1236074913</t>
  </si>
  <si>
    <t>210292096</t>
  </si>
  <si>
    <t>připojení osobního výtahu s UPS4</t>
  </si>
  <si>
    <t>-490148937</t>
  </si>
  <si>
    <t>210292097</t>
  </si>
  <si>
    <t>UPS Eaton typ 9E15KI,15kVA/12kW 45min oživení</t>
  </si>
  <si>
    <t>-154131770</t>
  </si>
  <si>
    <t>210292098</t>
  </si>
  <si>
    <t>RE02 elměr. ESTA ER212 IP44 pro ČEZ na zakázku</t>
  </si>
  <si>
    <t>-1968232320</t>
  </si>
  <si>
    <t>B</t>
  </si>
  <si>
    <t>MONTÁŽNÍ MATERIÁL</t>
  </si>
  <si>
    <t>00314</t>
  </si>
  <si>
    <t>-320110833</t>
  </si>
  <si>
    <t>20017</t>
  </si>
  <si>
    <t>sádra stavební (balení 30kg)</t>
  </si>
  <si>
    <t>1924172799</t>
  </si>
  <si>
    <t>00315</t>
  </si>
  <si>
    <t>krabice odbočná KU68 1901 s  víčkem</t>
  </si>
  <si>
    <t>-1969088155</t>
  </si>
  <si>
    <t>20017.1</t>
  </si>
  <si>
    <t>1160757374</t>
  </si>
  <si>
    <t>00310</t>
  </si>
  <si>
    <t>452090625</t>
  </si>
  <si>
    <t>00314.1</t>
  </si>
  <si>
    <t>1261240612</t>
  </si>
  <si>
    <t>00315.1</t>
  </si>
  <si>
    <t>34882521</t>
  </si>
  <si>
    <t>00070</t>
  </si>
  <si>
    <t>lišta hranatá LHD 40x40HF pro prozatimní ohřev vody</t>
  </si>
  <si>
    <t>1642579597</t>
  </si>
  <si>
    <t>00070.1</t>
  </si>
  <si>
    <t>821721053</t>
  </si>
  <si>
    <t>00070.2</t>
  </si>
  <si>
    <t>376813052</t>
  </si>
  <si>
    <t>00070.3</t>
  </si>
  <si>
    <t>-170482436</t>
  </si>
  <si>
    <t>05151</t>
  </si>
  <si>
    <t>hmoždinka HM 8/1 do tvrdých materiálů s vrutem</t>
  </si>
  <si>
    <t>17628409</t>
  </si>
  <si>
    <t>02997</t>
  </si>
  <si>
    <t>CXKE-R-J5x6   oheň  nešířící bezhalogenový</t>
  </si>
  <si>
    <t>660299867</t>
  </si>
  <si>
    <t>02995</t>
  </si>
  <si>
    <t>-522950915</t>
  </si>
  <si>
    <t>02992</t>
  </si>
  <si>
    <t>-1227187745</t>
  </si>
  <si>
    <t>02996</t>
  </si>
  <si>
    <t>CXKE-R-J5x6   bezhalogenový prozatimní ohřev vody</t>
  </si>
  <si>
    <t>1637654783</t>
  </si>
  <si>
    <t>02995.1</t>
  </si>
  <si>
    <t>CXKH-V-J7x1,5 P60-R B2ca,s-1,d0 požárně  funkční</t>
  </si>
  <si>
    <t>1447394583</t>
  </si>
  <si>
    <t>02993</t>
  </si>
  <si>
    <t>-1470954854</t>
  </si>
  <si>
    <t>02994</t>
  </si>
  <si>
    <t>CXKH-V-J3x4    P60-R B2ca,s-1,d0 požárně funkční</t>
  </si>
  <si>
    <t>-2092647293</t>
  </si>
  <si>
    <t>02995.2</t>
  </si>
  <si>
    <t>CXKH-V-J3x6    P60-R B2ca,s-1,d0 požárně funkční</t>
  </si>
  <si>
    <t>234806359</t>
  </si>
  <si>
    <t>02997.1</t>
  </si>
  <si>
    <t>CXKH-V-J5x6    P60-R B2ca,s-1,d0 požárně funkční</t>
  </si>
  <si>
    <t>-1969919308</t>
  </si>
  <si>
    <t>02998</t>
  </si>
  <si>
    <t>CXKH-V-J5x10  P60-R B2ca,s-1,d0 požárně funkční</t>
  </si>
  <si>
    <t>-1367164369</t>
  </si>
  <si>
    <t>01700</t>
  </si>
  <si>
    <t>-110423740</t>
  </si>
  <si>
    <t>01707</t>
  </si>
  <si>
    <t>kryt 3558A-A651 B TANGO jednoduchý</t>
  </si>
  <si>
    <t>-1459945193</t>
  </si>
  <si>
    <t>01710</t>
  </si>
  <si>
    <t>rámeček 3901A-B10 B TANGO 1.násobný</t>
  </si>
  <si>
    <t>1283482096</t>
  </si>
  <si>
    <t>00723</t>
  </si>
  <si>
    <t>spínač 3558-A01340 ABB přístroj řaz.1/0, 1/OS, 1/OSo</t>
  </si>
  <si>
    <t>1664666227</t>
  </si>
  <si>
    <t>-1061463295</t>
  </si>
  <si>
    <t>5072311</t>
  </si>
  <si>
    <t>01702</t>
  </si>
  <si>
    <t>spínač 3558-A05340 ABB přístorj řaz.5</t>
  </si>
  <si>
    <t>464946914</t>
  </si>
  <si>
    <t>01708</t>
  </si>
  <si>
    <t>kryt 3558A-A652 B TANGO dělený</t>
  </si>
  <si>
    <t>-1227297132</t>
  </si>
  <si>
    <t>-892297567</t>
  </si>
  <si>
    <t>00703</t>
  </si>
  <si>
    <t>spínač 3558-A06340 ABB přístroj řaz.6</t>
  </si>
  <si>
    <t>538745668</t>
  </si>
  <si>
    <t>1038869469</t>
  </si>
  <si>
    <t>-1530267195</t>
  </si>
  <si>
    <t>00704</t>
  </si>
  <si>
    <t>spínač 3558-A07340 ABB přístroj řaz.7</t>
  </si>
  <si>
    <t>-1897886027</t>
  </si>
  <si>
    <t>860701833</t>
  </si>
  <si>
    <t>-890955148</t>
  </si>
  <si>
    <t>00817</t>
  </si>
  <si>
    <t>spínač 3558A-01940 B TANGO řaz.1 zapuštěný IP44</t>
  </si>
  <si>
    <t>-8788419</t>
  </si>
  <si>
    <t>1661709604</t>
  </si>
  <si>
    <t>00817.1</t>
  </si>
  <si>
    <t>spínač 3558A-06940 B TANGO řaz.6 zapuštěný IP44</t>
  </si>
  <si>
    <t>1174746041</t>
  </si>
  <si>
    <t>-1852290070</t>
  </si>
  <si>
    <t>00612</t>
  </si>
  <si>
    <t>vačkový  vypínač SEZ S16 JPU 1104 A6/R 0-1,4P</t>
  </si>
  <si>
    <t>1982208641</t>
  </si>
  <si>
    <t>35044</t>
  </si>
  <si>
    <t>-1085548995</t>
  </si>
  <si>
    <t>35075</t>
  </si>
  <si>
    <t>1267605999</t>
  </si>
  <si>
    <t>35075.1</t>
  </si>
  <si>
    <t>-160413703</t>
  </si>
  <si>
    <t>35087</t>
  </si>
  <si>
    <t>zás.5592A-A2349 R TANGO dvojnás.zapuš.se svodič.</t>
  </si>
  <si>
    <t>-226589261</t>
  </si>
  <si>
    <t>37292</t>
  </si>
  <si>
    <t>-123888488</t>
  </si>
  <si>
    <t>37248</t>
  </si>
  <si>
    <t>-2045063402</t>
  </si>
  <si>
    <t>37249</t>
  </si>
  <si>
    <t>1404911369</t>
  </si>
  <si>
    <t>37250</t>
  </si>
  <si>
    <t>518907953</t>
  </si>
  <si>
    <t>37251</t>
  </si>
  <si>
    <t>1187155254</t>
  </si>
  <si>
    <t>37252</t>
  </si>
  <si>
    <t>-476085832</t>
  </si>
  <si>
    <t>04921</t>
  </si>
  <si>
    <t>-715293324</t>
  </si>
  <si>
    <t>13495</t>
  </si>
  <si>
    <t>svorka ZSA 16 zemnící</t>
  </si>
  <si>
    <t>-2058962750</t>
  </si>
  <si>
    <t>13499</t>
  </si>
  <si>
    <t>-885485417</t>
  </si>
  <si>
    <t>33846</t>
  </si>
  <si>
    <t>CY 4 mm2 zelenožlutý</t>
  </si>
  <si>
    <t>-2039176623</t>
  </si>
  <si>
    <t>33736</t>
  </si>
  <si>
    <t>CYA16 mm2 zelenožlutý</t>
  </si>
  <si>
    <t>2121292288</t>
  </si>
  <si>
    <t>19670</t>
  </si>
  <si>
    <t>1572122495</t>
  </si>
  <si>
    <t>09986</t>
  </si>
  <si>
    <t>Výzbroj rozvaděče R1 dozbrojení</t>
  </si>
  <si>
    <t>1311860979</t>
  </si>
  <si>
    <t>09987</t>
  </si>
  <si>
    <t>Výzbroj rozvaděče R1.1</t>
  </si>
  <si>
    <t>-1972139347</t>
  </si>
  <si>
    <t>09988</t>
  </si>
  <si>
    <t>Výzbroj rozvaděče R1.2</t>
  </si>
  <si>
    <t>1779772154</t>
  </si>
  <si>
    <t>09989</t>
  </si>
  <si>
    <t>Výzbroj rozvaděče R1.3</t>
  </si>
  <si>
    <t>1849673837</t>
  </si>
  <si>
    <t>09990</t>
  </si>
  <si>
    <t>Výzbroj rozvaděče R1.4</t>
  </si>
  <si>
    <t>-1911544644</t>
  </si>
  <si>
    <t>09991</t>
  </si>
  <si>
    <t>Výzbroj rozvaděče RP02 dozbrojení</t>
  </si>
  <si>
    <t>-601379446</t>
  </si>
  <si>
    <t>09992</t>
  </si>
  <si>
    <t>Výzbroj rozvaděče RP02.01</t>
  </si>
  <si>
    <t>1498169276</t>
  </si>
  <si>
    <t>09993</t>
  </si>
  <si>
    <t>UPS Eaton typ 9E15KI,15kVA/12kW 45min</t>
  </si>
  <si>
    <t>-1546113086</t>
  </si>
  <si>
    <t>09994</t>
  </si>
  <si>
    <t>-881124122</t>
  </si>
  <si>
    <t>X001</t>
  </si>
  <si>
    <t>Prořez 5%</t>
  </si>
  <si>
    <t>Kč</t>
  </si>
  <si>
    <t>-501694315</t>
  </si>
  <si>
    <t>X002</t>
  </si>
  <si>
    <t>Podružný materiál 5% z nosného materiálu</t>
  </si>
  <si>
    <t>1731775880</t>
  </si>
  <si>
    <t>X003</t>
  </si>
  <si>
    <t>Pomocné práce = 3% z ceníku 21 M a materiálu</t>
  </si>
  <si>
    <t>-282913211</t>
  </si>
  <si>
    <t>C</t>
  </si>
  <si>
    <t>VC - 7/32 - ROZVADĚČE</t>
  </si>
  <si>
    <t>A-9100-1</t>
  </si>
  <si>
    <t>Montáž nástěnného rozváděče do váhy 100kg</t>
  </si>
  <si>
    <t>-793283747</t>
  </si>
  <si>
    <t>N-7321-1</t>
  </si>
  <si>
    <t>Kontrola rozváděče RE02 vč. vystavení atestu</t>
  </si>
  <si>
    <t>526229422</t>
  </si>
  <si>
    <t>N-7321-2</t>
  </si>
  <si>
    <t>Kontrola rozváděče R1.1 vč. vystavení atestu</t>
  </si>
  <si>
    <t>-958387432</t>
  </si>
  <si>
    <t>N-7321-3</t>
  </si>
  <si>
    <t>Kontrola rozvaděče R1.2 vč.vystavení atestu</t>
  </si>
  <si>
    <t>-1700234008</t>
  </si>
  <si>
    <t>N-7321-4</t>
  </si>
  <si>
    <t>Kontrola rozváděče R1.3 vč. vystavení atestu</t>
  </si>
  <si>
    <t>413691481</t>
  </si>
  <si>
    <t>N-7321-5</t>
  </si>
  <si>
    <t>-1651931384</t>
  </si>
  <si>
    <t>N-7321-6</t>
  </si>
  <si>
    <t>Kontrola rozvaděče RP02 vč.vystavení atestu</t>
  </si>
  <si>
    <t>-1513427828</t>
  </si>
  <si>
    <t>N-7321-7</t>
  </si>
  <si>
    <t>Kontrola rozvaděče RP02.1 vč.vystavení atestu</t>
  </si>
  <si>
    <t>496497868</t>
  </si>
  <si>
    <t>N-7321-8</t>
  </si>
  <si>
    <t>Kontrola staveništního rozvaděče RES</t>
  </si>
  <si>
    <t>597761375</t>
  </si>
  <si>
    <t>VC - 7/32 - ROZVADĚČE - materiál</t>
  </si>
  <si>
    <t>01</t>
  </si>
  <si>
    <t>Výroba rozváděče RE-02</t>
  </si>
  <si>
    <t>-170384465</t>
  </si>
  <si>
    <t>02</t>
  </si>
  <si>
    <t>Úprava rozváděče R1.1</t>
  </si>
  <si>
    <t>636856329</t>
  </si>
  <si>
    <t>03</t>
  </si>
  <si>
    <t>Úprava rozváděče R1.2</t>
  </si>
  <si>
    <t>454665910</t>
  </si>
  <si>
    <t>04</t>
  </si>
  <si>
    <t>Úprava rozváděče R1.3</t>
  </si>
  <si>
    <t>1455709752</t>
  </si>
  <si>
    <t>05</t>
  </si>
  <si>
    <t>Úprava rozváděče R1.4</t>
  </si>
  <si>
    <t>-1716090620</t>
  </si>
  <si>
    <t>06</t>
  </si>
  <si>
    <t>Úprava rozvaděče RP02</t>
  </si>
  <si>
    <t>-1178331266</t>
  </si>
  <si>
    <t>07</t>
  </si>
  <si>
    <t>Výroba rozvaděče RP02.1</t>
  </si>
  <si>
    <t>-667091589</t>
  </si>
  <si>
    <t>08</t>
  </si>
  <si>
    <t>Výroba staveništního rozvaděče RES</t>
  </si>
  <si>
    <t>1531028611</t>
  </si>
  <si>
    <t>E</t>
  </si>
  <si>
    <t>CENÍK VC - 7/161/89 - M</t>
  </si>
  <si>
    <t>Pol1</t>
  </si>
  <si>
    <t>Výchozí revize el. zařízení dle ČSN 331500</t>
  </si>
  <si>
    <t>hod.</t>
  </si>
  <si>
    <t>-1359239267</t>
  </si>
  <si>
    <t>Pol2</t>
  </si>
  <si>
    <t>Výchozí revize prozatimního zařízení pro ohřev vody</t>
  </si>
  <si>
    <t>-1826513964</t>
  </si>
  <si>
    <t>F</t>
  </si>
  <si>
    <t>HZS</t>
  </si>
  <si>
    <t>Pol3</t>
  </si>
  <si>
    <t>Spolupráce s revizním technikem</t>
  </si>
  <si>
    <t>-1107986695</t>
  </si>
  <si>
    <t>Pol4</t>
  </si>
  <si>
    <t>demontáže</t>
  </si>
  <si>
    <t>13672877</t>
  </si>
  <si>
    <t>Pol5</t>
  </si>
  <si>
    <t>Zabezpečení pracoviště</t>
  </si>
  <si>
    <t>297705294</t>
  </si>
  <si>
    <t>Pol6</t>
  </si>
  <si>
    <t>Spolupráce s ostatními profesemi</t>
  </si>
  <si>
    <t>-335046287</t>
  </si>
  <si>
    <t>Pol7</t>
  </si>
  <si>
    <t>demontáže prozatimního ohřevu teplé vody</t>
  </si>
  <si>
    <t>-371338321</t>
  </si>
  <si>
    <t>G</t>
  </si>
  <si>
    <t>PŘÍPLATKY</t>
  </si>
  <si>
    <t>P001</t>
  </si>
  <si>
    <t>Příplatek za recyklaci - svítidla 116 ks</t>
  </si>
  <si>
    <t>751217450</t>
  </si>
  <si>
    <t>P002</t>
  </si>
  <si>
    <t>Příplatek za recyklaci - světel. zdroje 1 ks</t>
  </si>
  <si>
    <t>487395061</t>
  </si>
  <si>
    <t>P003</t>
  </si>
  <si>
    <t>Příplatek za recyklaci - el. ventilátory 15 ks</t>
  </si>
  <si>
    <t>-1918725650</t>
  </si>
  <si>
    <t>Objekt 1.5 - ELEKTROINSTALACE SLABOPROUD</t>
  </si>
  <si>
    <t xml:space="preserve">    742 - Elektroinstalace - slaboproud</t>
  </si>
  <si>
    <t>742</t>
  </si>
  <si>
    <t>Elektroinstalace - slaboproud</t>
  </si>
  <si>
    <t>SLB001</t>
  </si>
  <si>
    <t>Multisenzorový inteligentní adresovatelný optickoteplotní detektor</t>
  </si>
  <si>
    <t>-948910648</t>
  </si>
  <si>
    <t>SLB002</t>
  </si>
  <si>
    <t>Patice detektoru</t>
  </si>
  <si>
    <t>340623323</t>
  </si>
  <si>
    <t>SLB003</t>
  </si>
  <si>
    <t>Tlačítkový hlásič na omítku včetně skla a testovacího klíčku</t>
  </si>
  <si>
    <t>673901565</t>
  </si>
  <si>
    <t>SLB005</t>
  </si>
  <si>
    <t>Napájecí zdroj 27,6V, 7A, zálohovaný, lineární, box</t>
  </si>
  <si>
    <t>-1959475757</t>
  </si>
  <si>
    <t>SLB006</t>
  </si>
  <si>
    <t>Záložní akumulátor s prodlouženou životností</t>
  </si>
  <si>
    <t>338739668</t>
  </si>
  <si>
    <t>SLB007</t>
  </si>
  <si>
    <t>Vstupně výstupní jednotka, minimálně 3 IN/3 OUT - relé</t>
  </si>
  <si>
    <t>-720475171</t>
  </si>
  <si>
    <t>SLB008</t>
  </si>
  <si>
    <t>Box pro MFS modul</t>
  </si>
  <si>
    <t>1577321873</t>
  </si>
  <si>
    <t>SLB009</t>
  </si>
  <si>
    <t>Box pro oddělovací relé, DIN lišta, 192 x 121 x 105</t>
  </si>
  <si>
    <t>1585121141</t>
  </si>
  <si>
    <t>SLB010</t>
  </si>
  <si>
    <t>Štítek na výko boxu oddělovacího relé</t>
  </si>
  <si>
    <t>1588013371</t>
  </si>
  <si>
    <t>SLB013</t>
  </si>
  <si>
    <t>Adresovatelný LED maják, červený</t>
  </si>
  <si>
    <t>-1739648348</t>
  </si>
  <si>
    <t>SLB019</t>
  </si>
  <si>
    <t>Pomocný materiál pro instalaci konstrukčních dílů systému EPS</t>
  </si>
  <si>
    <t>-768890571</t>
  </si>
  <si>
    <t>SLB020</t>
  </si>
  <si>
    <t>951867141</t>
  </si>
  <si>
    <t>SLB021</t>
  </si>
  <si>
    <t>-402950742</t>
  </si>
  <si>
    <t>SLB022</t>
  </si>
  <si>
    <t>-1299013002</t>
  </si>
  <si>
    <t>SLB023</t>
  </si>
  <si>
    <t>286496226</t>
  </si>
  <si>
    <t>SLB025</t>
  </si>
  <si>
    <t>Přesun stavajících čidel</t>
  </si>
  <si>
    <t>-119846179</t>
  </si>
  <si>
    <t>SLB026</t>
  </si>
  <si>
    <t>Kabel "EPS" pro požární linku B2ca</t>
  </si>
  <si>
    <t>-1092368127</t>
  </si>
  <si>
    <t>SLB028</t>
  </si>
  <si>
    <t>Kabel EPS s požární odolnosti</t>
  </si>
  <si>
    <t>140337653</t>
  </si>
  <si>
    <t>SLB030</t>
  </si>
  <si>
    <t>Kabel pro přesun systému - přivolání sestry od pacienta</t>
  </si>
  <si>
    <t>-445559431</t>
  </si>
  <si>
    <t>SLB031</t>
  </si>
  <si>
    <t>Práce - přesunutí systému - přivolání sestry od pacienta</t>
  </si>
  <si>
    <t>1826938324</t>
  </si>
  <si>
    <t>SLB032</t>
  </si>
  <si>
    <t>Instalační materiál</t>
  </si>
  <si>
    <t>-1062890568</t>
  </si>
  <si>
    <t>Objekt 1.6 - BLESKOSVOD</t>
  </si>
  <si>
    <t xml:space="preserve">    743 - Elektromontáže - hrubá montáž</t>
  </si>
  <si>
    <t xml:space="preserve">    744 - Elektromontáže - rozvody vodičů měděných</t>
  </si>
  <si>
    <t>743</t>
  </si>
  <si>
    <t>Elektromontáže - hrubá montáž</t>
  </si>
  <si>
    <t>743112215</t>
  </si>
  <si>
    <t>Montáž trubka OT V370</t>
  </si>
  <si>
    <t>-1751773032</t>
  </si>
  <si>
    <t>345710760</t>
  </si>
  <si>
    <t>trubka ochranná OT V370</t>
  </si>
  <si>
    <t>2032748920</t>
  </si>
  <si>
    <t>743612121</t>
  </si>
  <si>
    <t>Montáž uzemňovacího pásku FeZn30/4 nebo drátu D do 10 mm v městské zástavbě</t>
  </si>
  <si>
    <t>511329755</t>
  </si>
  <si>
    <t>354410730</t>
  </si>
  <si>
    <t>drát FeZn10/pásek FeZn30/*4</t>
  </si>
  <si>
    <t>737730928</t>
  </si>
  <si>
    <t>743621110</t>
  </si>
  <si>
    <t>Montáž drát nebo lano hromosvodné svodové D do 10 mm s podpěrou AlMgSi8</t>
  </si>
  <si>
    <t>-465070631</t>
  </si>
  <si>
    <t>354415400</t>
  </si>
  <si>
    <t>podpěra vedení PV23</t>
  </si>
  <si>
    <t>1872339151</t>
  </si>
  <si>
    <t>354416750</t>
  </si>
  <si>
    <t>podpěry vedení hromosvodu PV1a - 30</t>
  </si>
  <si>
    <t>737414093</t>
  </si>
  <si>
    <t>354410610</t>
  </si>
  <si>
    <t>PB 19 Tremis V545</t>
  </si>
  <si>
    <t>-1103024858</t>
  </si>
  <si>
    <t>354410720</t>
  </si>
  <si>
    <t>drát průměr 8 mm AlMgSi8</t>
  </si>
  <si>
    <t>1072601588</t>
  </si>
  <si>
    <t>743622100</t>
  </si>
  <si>
    <t>Montáž svorka hromosvodná typ SS, SR 03 se 2 šrouby</t>
  </si>
  <si>
    <t>-1155807860</t>
  </si>
  <si>
    <t>354418850</t>
  </si>
  <si>
    <t>svorka spojovací SS pro lano D8-10 mm</t>
  </si>
  <si>
    <t>-978244643</t>
  </si>
  <si>
    <t>354418950</t>
  </si>
  <si>
    <t>svorka připojovací SP1 k připojení kovových částí</t>
  </si>
  <si>
    <t>174113650</t>
  </si>
  <si>
    <t>354419050</t>
  </si>
  <si>
    <t>svorka připojovací SOc k připojení okapových žlabů-nerez</t>
  </si>
  <si>
    <t>1194529420</t>
  </si>
  <si>
    <t>354419250</t>
  </si>
  <si>
    <t>svorka zkušební SZ pro lano D6-12 mm   FeZn</t>
  </si>
  <si>
    <t>-1907799528</t>
  </si>
  <si>
    <t>354418750</t>
  </si>
  <si>
    <t>svorka křížová SK pro vodič D6-10 mm</t>
  </si>
  <si>
    <t>2103970592</t>
  </si>
  <si>
    <t>743622200</t>
  </si>
  <si>
    <t>Montáž svorka hromosvodná typ ST, SJ, SK, SZ, SR01, 02 se 3 šrouby</t>
  </si>
  <si>
    <t>1513545528</t>
  </si>
  <si>
    <t>354418600</t>
  </si>
  <si>
    <t>svorka SJ 1 k jímací tyči-4 šrouby</t>
  </si>
  <si>
    <t>1130362649</t>
  </si>
  <si>
    <t>743629300</t>
  </si>
  <si>
    <t>Montáž vedení hromosvodné-štítek k označení svodu</t>
  </si>
  <si>
    <t>-1246373288</t>
  </si>
  <si>
    <t>354421100</t>
  </si>
  <si>
    <t>štítek plastový č. 31 -  čísla svodů</t>
  </si>
  <si>
    <t>1389740973</t>
  </si>
  <si>
    <t>743631500</t>
  </si>
  <si>
    <t>Montáž tyč jímací délky do 3 m na stojan</t>
  </si>
  <si>
    <t>-689947898</t>
  </si>
  <si>
    <t>3544107R</t>
  </si>
  <si>
    <t>tyč jímací s rovným koncem JR 3,0  3000 mm AlMgSi 18/10T</t>
  </si>
  <si>
    <t>-958965085</t>
  </si>
  <si>
    <t>743642100</t>
  </si>
  <si>
    <t>Montáž tyč zemnicí délky do 2 m zvýšený náklad</t>
  </si>
  <si>
    <t>1156698883</t>
  </si>
  <si>
    <t>354420900</t>
  </si>
  <si>
    <t>tyč zemnící ZT 2,0  2m, FeZn</t>
  </si>
  <si>
    <t>-1050448750</t>
  </si>
  <si>
    <t>354418650</t>
  </si>
  <si>
    <t>svorka k tyči zemnící SJ02 D28 mm</t>
  </si>
  <si>
    <t>1912123867</t>
  </si>
  <si>
    <t>744</t>
  </si>
  <si>
    <t>Elektromontáže - rozvody vodičů měděných</t>
  </si>
  <si>
    <t>74418R003</t>
  </si>
  <si>
    <t>Zajištění uzemnění jímacího vedení a lešení v průběhu prací</t>
  </si>
  <si>
    <t>864834359</t>
  </si>
  <si>
    <t>74418R004</t>
  </si>
  <si>
    <t>Revize</t>
  </si>
  <si>
    <t>1767808835</t>
  </si>
  <si>
    <t>Objekt 1.7 - POŽÁRNÍ ODVĚTRÁNÍ</t>
  </si>
  <si>
    <t xml:space="preserve">      64 - Osazování výplní otvorů - požární odvětrání CHÚC</t>
  </si>
  <si>
    <t xml:space="preserve">        64-01 - Žaluziové okno 01</t>
  </si>
  <si>
    <t xml:space="preserve">        64-04 - Žaluziové okno 04</t>
  </si>
  <si>
    <t xml:space="preserve">        64-05 - Žaluziové okno 05</t>
  </si>
  <si>
    <t xml:space="preserve">        64-09 - Řídící jednotka požárního větrání</t>
  </si>
  <si>
    <t xml:space="preserve">        64-00 - Doprava a montáž celku</t>
  </si>
  <si>
    <t xml:space="preserve">        64-10 - Odvětrání pod úrovní terénu</t>
  </si>
  <si>
    <t xml:space="preserve">        64-11 - Odvětrání</t>
  </si>
  <si>
    <t>Osazování výplní otvorů - požární odvětrání CHÚC</t>
  </si>
  <si>
    <t>64-01</t>
  </si>
  <si>
    <t>Žaluziové okno 01</t>
  </si>
  <si>
    <t>01-A</t>
  </si>
  <si>
    <t>FLW 40 roz. 600 x 1000 mm</t>
  </si>
  <si>
    <t>208253836</t>
  </si>
  <si>
    <t>01-B</t>
  </si>
  <si>
    <t>LDF-1400-1-ACB pohon žaluzií</t>
  </si>
  <si>
    <t>583307134</t>
  </si>
  <si>
    <t>64-04</t>
  </si>
  <si>
    <t>Žaluziové okno 04</t>
  </si>
  <si>
    <t>04-A</t>
  </si>
  <si>
    <t>FLW 40 roz. 1650 x 2200 mm</t>
  </si>
  <si>
    <t>219458172</t>
  </si>
  <si>
    <t>04-B</t>
  </si>
  <si>
    <t>1125293265</t>
  </si>
  <si>
    <t>64-05</t>
  </si>
  <si>
    <t>Žaluziové okno 05</t>
  </si>
  <si>
    <t>05-A</t>
  </si>
  <si>
    <t>FLW 40 roz. 2200 x 1750 mm</t>
  </si>
  <si>
    <t>-810234555</t>
  </si>
  <si>
    <t>05-B</t>
  </si>
  <si>
    <t>-1399854263</t>
  </si>
  <si>
    <t>64-09</t>
  </si>
  <si>
    <t>Řídící jednotka požárního větrání</t>
  </si>
  <si>
    <t>09-A</t>
  </si>
  <si>
    <t>CPS-M1 20A 2 skupiny/ 2 linky</t>
  </si>
  <si>
    <t>-1778488303</t>
  </si>
  <si>
    <t>09-B</t>
  </si>
  <si>
    <t>Akku Typ 5 (12 V, 18 Ah)</t>
  </si>
  <si>
    <t>768714654</t>
  </si>
  <si>
    <t>09-C</t>
  </si>
  <si>
    <t>RT 45/R bezpečnostní tlačítko</t>
  </si>
  <si>
    <t>-1795556685</t>
  </si>
  <si>
    <t>09-D</t>
  </si>
  <si>
    <t>SD-O 371 optický detektor kouře</t>
  </si>
  <si>
    <t>2036677888</t>
  </si>
  <si>
    <t>64-00</t>
  </si>
  <si>
    <t>Doprava a montáž celku</t>
  </si>
  <si>
    <t>00-A</t>
  </si>
  <si>
    <t>Montáž za předpokladu kabelové připravenosti</t>
  </si>
  <si>
    <t>1769249063</t>
  </si>
  <si>
    <t>64-10</t>
  </si>
  <si>
    <t>Odvětrání pod úrovní terénu</t>
  </si>
  <si>
    <t>10-A</t>
  </si>
  <si>
    <t>Stohovatelná šachta z kompozitu pro větrací a odvětrávací otvory pod úrovní terénu - Scobax Standart 420 mm x 420 mm 250 mm výška 1600 mm, rošt - tahokov pochozí, kotvení - univerzální sada</t>
  </si>
  <si>
    <t>-1773778079</t>
  </si>
  <si>
    <t>64-11</t>
  </si>
  <si>
    <t>Odvětrání</t>
  </si>
  <si>
    <t>751398022</t>
  </si>
  <si>
    <t>Montáž ostatních zařízení větrací mřížky stěnové, průřezu přes 0,04 do 0,100 m2</t>
  </si>
  <si>
    <t>-285871426</t>
  </si>
  <si>
    <t>https://podminky.urs.cz/item/CS_URS_2025_02/751398022</t>
  </si>
  <si>
    <t>55341425</t>
  </si>
  <si>
    <t>mřížka větrací nerezová se síťovinou 250x250mm</t>
  </si>
  <si>
    <t>-1547250291</t>
  </si>
  <si>
    <t>Objekt 1.8 -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</si>
  <si>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</si>
  <si>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</si>
  <si>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</si>
  <si>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</si>
  <si>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</si>
  <si>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</si>
  <si>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VRN8 - Další náklady na pracovníky</t>
  </si>
  <si>
    <t xml:space="preserve">    VRN9 - Ostatní náklady</t>
  </si>
  <si>
    <t>Vedlejší rozpočtové náklady</t>
  </si>
  <si>
    <t>VRN1</t>
  </si>
  <si>
    <t>Průzkumné, zeměměřičské a projektové práce</t>
  </si>
  <si>
    <t>010001000</t>
  </si>
  <si>
    <t>…</t>
  </si>
  <si>
    <t>1024</t>
  </si>
  <si>
    <t>-107684085</t>
  </si>
  <si>
    <t>https://podminky.urs.cz/item/CS_URS_2025_01/010001000</t>
  </si>
  <si>
    <t>012234000</t>
  </si>
  <si>
    <t>Vytyčení obvodu stavby</t>
  </si>
  <si>
    <t>-1557559168</t>
  </si>
  <si>
    <t>https://podminky.urs.cz/item/CS_URS_2025_02/012234000</t>
  </si>
  <si>
    <t>012444000</t>
  </si>
  <si>
    <t>Geodetické měření skutečného provedení stavby</t>
  </si>
  <si>
    <t>1872028354</t>
  </si>
  <si>
    <t>https://podminky.urs.cz/item/CS_URS_2025_02/012444000</t>
  </si>
  <si>
    <t>VRN2</t>
  </si>
  <si>
    <t>Příprava staveniště</t>
  </si>
  <si>
    <t>020001000</t>
  </si>
  <si>
    <t>-1863118564</t>
  </si>
  <si>
    <t>https://podminky.urs.cz/item/CS_URS_2025_01/020001000</t>
  </si>
  <si>
    <t>VRN3</t>
  </si>
  <si>
    <t>Zařízení staveniště</t>
  </si>
  <si>
    <t>030001000</t>
  </si>
  <si>
    <t>1215417489</t>
  </si>
  <si>
    <t>https://podminky.urs.cz/item/CS_URS_2025_01/030001000</t>
  </si>
  <si>
    <t>031303000</t>
  </si>
  <si>
    <t>Náklady na zábor</t>
  </si>
  <si>
    <t>-172032541</t>
  </si>
  <si>
    <t>https://podminky.urs.cz/item/CS_URS_2025_02/031303000</t>
  </si>
  <si>
    <t>VRN4</t>
  </si>
  <si>
    <t>Inženýrská činnost</t>
  </si>
  <si>
    <t>040001000</t>
  </si>
  <si>
    <t>-1055409943</t>
  </si>
  <si>
    <t>https://podminky.urs.cz/item/CS_URS_2025_01/040001000</t>
  </si>
  <si>
    <t>VRN7</t>
  </si>
  <si>
    <t>Provozní vlivy</t>
  </si>
  <si>
    <t>070001000</t>
  </si>
  <si>
    <t>-1488619311</t>
  </si>
  <si>
    <t>https://podminky.urs.cz/item/CS_URS_2025_01/070001000</t>
  </si>
  <si>
    <t>VRN8</t>
  </si>
  <si>
    <t>Další náklady na pracovníky</t>
  </si>
  <si>
    <t>080001000</t>
  </si>
  <si>
    <t>-1204322152</t>
  </si>
  <si>
    <t>https://podminky.urs.cz/item/CS_URS_2025_01/080001000</t>
  </si>
  <si>
    <t>VRN9</t>
  </si>
  <si>
    <t>Ostatní náklady</t>
  </si>
  <si>
    <t>090001000</t>
  </si>
  <si>
    <t>-1828357426</t>
  </si>
  <si>
    <t>https://podminky.urs.cz/item/CS_URS_2025_01/090001000</t>
  </si>
  <si>
    <t>094002000</t>
  </si>
  <si>
    <t>Ostatní náklady související s výstavbou - navýšení hodnoty jističe z 32A na 80A</t>
  </si>
  <si>
    <t>1406611191</t>
  </si>
  <si>
    <t>https://podminky.urs.cz/item/CS_URS_2025_02/094002000</t>
  </si>
  <si>
    <t>Objekt 2 - ZPEVNĚNÉ PLOCHY - CHODNÍK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</si>
  <si>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</si>
  <si>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</si>
  <si>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-1970860044</t>
  </si>
  <si>
    <t>https://podminky.urs.cz/item/CS_URS_2025_02/113106123</t>
  </si>
  <si>
    <t>21,00*3,40</t>
  </si>
  <si>
    <t>-1349647887</t>
  </si>
  <si>
    <t>https://podminky.urs.cz/item/CS_URS_2025_02/181311103</t>
  </si>
  <si>
    <t>5648610R1</t>
  </si>
  <si>
    <t xml:space="preserve">Podklad ze štěrkodrti ŠD s rozprostřením a zhutněním plochy jednotlivě do 100 m2, po zhutnění tl. 200 mm - (fr. 0-32 mm) </t>
  </si>
  <si>
    <t>-286450909</t>
  </si>
  <si>
    <t>5648610R2</t>
  </si>
  <si>
    <t>Podklad ze štěrkodrti ŠD s rozprostřením a zhutněním plochy jednotlivě do 100 m2, po zhutnění tl. 200 mm - (fr. 0-63 mm)</t>
  </si>
  <si>
    <t>49962356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</si>
  <si>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</si>
  <si>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</si>
  <si>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136539566</t>
  </si>
  <si>
    <t>https://podminky.urs.cz/item/CS_URS_2025_02/596212211</t>
  </si>
  <si>
    <t>1985031942</t>
  </si>
  <si>
    <t>71,27*1,03 'Přepočtené koeficientem množství</t>
  </si>
  <si>
    <t>-1391442363</t>
  </si>
  <si>
    <t>59217002</t>
  </si>
  <si>
    <t>obrubník zahradní betonový šedý 1000x50x200mm</t>
  </si>
  <si>
    <t>971823298</t>
  </si>
  <si>
    <t>54,542*1,02 'Přepočtené koeficientem množství</t>
  </si>
  <si>
    <t>571168282</t>
  </si>
  <si>
    <t>997221561</t>
  </si>
  <si>
    <t>Vodorovná doprava suti bez naložení, ale se složením a s hrubým urovnáním z kusových materiálů, na vzdálenost do 1 km</t>
  </si>
  <si>
    <t>397231041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</si>
  <si>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</si>
  <si>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</si>
  <si>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</si>
  <si>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1518903897</t>
  </si>
  <si>
    <t>https://podminky.urs.cz/item/CS_URS_2025_02/997221569</t>
  </si>
  <si>
    <t>18,564*10 'Přepočtené koeficientem množství</t>
  </si>
  <si>
    <t>997221611</t>
  </si>
  <si>
    <t>Nakládání na dopravní prostředky pro vodorovnou dopravu suti</t>
  </si>
  <si>
    <t>-430431284</t>
  </si>
  <si>
    <t>https://podminky.urs.cz/item/CS_URS_2025_02/997221611</t>
  </si>
  <si>
    <t>997221615</t>
  </si>
  <si>
    <t>Poplatek za uložení stavebního odpadu na skládce (skládkovné) z prostého betonu zatříděného do Katalogu odpadů pod kódem 17 01 01</t>
  </si>
  <si>
    <t>-263917649</t>
  </si>
  <si>
    <t>https://podminky.urs.cz/item/CS_URS_2025_02/997221615</t>
  </si>
  <si>
    <t>998223011</t>
  </si>
  <si>
    <t>Přesun hmot pro pozemní komunikace s krytem dlážděným dopravní vzdálenost do 200 m jakékoliv délky objektu</t>
  </si>
  <si>
    <t>-1699485916</t>
  </si>
  <si>
    <t>https://podminky.urs.cz/item/CS_URS_2025_02/998223011</t>
  </si>
  <si>
    <t>M - Práce a dodávky M</t>
  </si>
  <si>
    <t xml:space="preserve">    21-M - Elektromontáže - HRADÍ INVESTOR</t>
  </si>
  <si>
    <t>Práce a dodávky M</t>
  </si>
  <si>
    <t>21-M</t>
  </si>
  <si>
    <t>21-M-001</t>
  </si>
  <si>
    <t>Vlastní technická realizace (výstavba)</t>
  </si>
  <si>
    <t>soub</t>
  </si>
  <si>
    <t>-577986361</t>
  </si>
  <si>
    <t>21-M-002</t>
  </si>
  <si>
    <t>PD a správní poplatky</t>
  </si>
  <si>
    <t>-1738380730</t>
  </si>
  <si>
    <t>21-M-003</t>
  </si>
  <si>
    <t>Náhrada za zřízení věcných břemen dle ustanovení paagrafu 25, odst. 4 energetického zákona</t>
  </si>
  <si>
    <t>563578548</t>
  </si>
  <si>
    <t>21-M-004</t>
  </si>
  <si>
    <t>Součinnost investora</t>
  </si>
  <si>
    <t>-988291686</t>
  </si>
  <si>
    <t>Objekt 4 - PŘELOŽKA TEPLOVODNÍ PŘÍPOJKY</t>
  </si>
  <si>
    <t xml:space="preserve">    8 - Vedení trubní dálková a přípojná</t>
  </si>
  <si>
    <t xml:space="preserve">    M23 - Montáže potrubí</t>
  </si>
  <si>
    <t xml:space="preserve">    22-M - Montáže technologických zařízení pro dopravní stavby</t>
  </si>
  <si>
    <t>132351101</t>
  </si>
  <si>
    <t>Hloubení nezapažených rýh šířky do 800 mm strojně s urovnáním dna do předepsaného profilu a spádu v hornině třídy těžitelnosti II skupiny 4 do 20 m3</t>
  </si>
  <si>
    <t>-67782962</t>
  </si>
  <si>
    <t>https://podminky.urs.cz/item/CS_URS_2025_02/132351101</t>
  </si>
  <si>
    <t>0,60*0,80*40,00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</si>
  <si>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</si>
  <si>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</si>
  <si>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-1618555118</t>
  </si>
  <si>
    <t>https://podminky.urs.cz/item/CS_URS_2025_02/175151101</t>
  </si>
  <si>
    <t>0,60*0,20*40,00</t>
  </si>
  <si>
    <t>58337310</t>
  </si>
  <si>
    <t>štěrkopísek frakce 0/4</t>
  </si>
  <si>
    <t>1277258072</t>
  </si>
  <si>
    <t>4,8*2 'Přepočtené koeficientem množství</t>
  </si>
  <si>
    <t>587683896</t>
  </si>
  <si>
    <t>https://podminky.urs.cz/item/CS_URS_2025_02/174151101</t>
  </si>
  <si>
    <t>0,60*0,60*40,00</t>
  </si>
  <si>
    <t>Vedení trubní dálková a přípojná</t>
  </si>
  <si>
    <t>899722114</t>
  </si>
  <si>
    <t>Krytí potrubí výstražnou fólií z PVC šířky přes 34 do 40 cm</t>
  </si>
  <si>
    <t>-1672664097</t>
  </si>
  <si>
    <t>https://podminky.urs.cz/item/CS_URS_2025_02/899722114</t>
  </si>
  <si>
    <t>M23</t>
  </si>
  <si>
    <t>Montáže potrubí</t>
  </si>
  <si>
    <t>230013043R00</t>
  </si>
  <si>
    <t>Montáž předizolovaného potrubí DN 40, D 140 mm,</t>
  </si>
  <si>
    <t>-1862045160</t>
  </si>
  <si>
    <t>14710016R</t>
  </si>
  <si>
    <t>Trubka předizolovaná ocelová  DN 40, D 140 mm</t>
  </si>
  <si>
    <t>697720589</t>
  </si>
  <si>
    <t>2300140XX</t>
  </si>
  <si>
    <t>Koleno 90st. předizol potrubí DN 40/D140 mm</t>
  </si>
  <si>
    <t>-1161988919</t>
  </si>
  <si>
    <t>2300140XX.1</t>
  </si>
  <si>
    <t>Přepojení nového potrubí v kanále</t>
  </si>
  <si>
    <t>1861956194</t>
  </si>
  <si>
    <t>2300140XX.2</t>
  </si>
  <si>
    <t>Přepojení nového potrubí v kotelně</t>
  </si>
  <si>
    <t>327781959</t>
  </si>
  <si>
    <t>2300140XX.3</t>
  </si>
  <si>
    <t>Oprava stěny kanálu-beton</t>
  </si>
  <si>
    <t>-3683069</t>
  </si>
  <si>
    <t>230170001R00</t>
  </si>
  <si>
    <t>Příprava pro zkoušku těsnosti, DN do 40</t>
  </si>
  <si>
    <t>sada</t>
  </si>
  <si>
    <t>836450052</t>
  </si>
  <si>
    <t>230193005R00</t>
  </si>
  <si>
    <t>Nasunutí potrubní sekce do chráničky DN 150</t>
  </si>
  <si>
    <t>259527229</t>
  </si>
  <si>
    <t>230194005R00</t>
  </si>
  <si>
    <t>Utěsnění chráničky manžetou DN 150</t>
  </si>
  <si>
    <t>-1603544208</t>
  </si>
  <si>
    <t>230195010R00</t>
  </si>
  <si>
    <t>Montáž distanční objímky celistvých d 150-171 mm</t>
  </si>
  <si>
    <t>1521668224</t>
  </si>
  <si>
    <t>22-M</t>
  </si>
  <si>
    <t>Montáže technologických zařízení pro dopravní stavby</t>
  </si>
  <si>
    <t>220060771</t>
  </si>
  <si>
    <t>Montáž kabelu sdělovacího párového volně uloženého včetně přistavení kabelového bubnu ke kabelové komoře nebo telekomunikačnímu kanálku, pročištění otvoru v tvárnicové, žlabové nebo trubkové trase a zatažení kabelu, odříznutí kabelu, uzavření konců a uzavření kabelu ručně zatahovaného TCEKE, TCEKFE, TCEKFY, TCEKEZE -Y, TCEKPFLEY, TCEKPFLEZE -Y s jádrem 1,00 mm 1 až 7 P</t>
  </si>
  <si>
    <t>-1008750332</t>
  </si>
  <si>
    <t>https://podminky.urs.cz/item/CS_URS_2025_02/220060771</t>
  </si>
  <si>
    <t>34126R</t>
  </si>
  <si>
    <t>Kabel sdělovací TCEKFY 3 P 1,0 D měděný</t>
  </si>
  <si>
    <t>-306950435</t>
  </si>
  <si>
    <t>40*1,13 'Přepočtené koeficientem množství</t>
  </si>
  <si>
    <t>Objekt 5 - PŘELOŽKA KABELU CETIN</t>
  </si>
  <si>
    <t xml:space="preserve">      742-01 - Příprava</t>
  </si>
  <si>
    <t xml:space="preserve">      742-02 - Zemní práce</t>
  </si>
  <si>
    <t xml:space="preserve">      742-03 - Montáž</t>
  </si>
  <si>
    <t xml:space="preserve">      742-04 - Geodetické práce realizace</t>
  </si>
  <si>
    <t xml:space="preserve">      742-05 - Věcná břemena příprava</t>
  </si>
  <si>
    <t xml:space="preserve">      742-06 - Věcná břemena realizace</t>
  </si>
  <si>
    <t xml:space="preserve">      742-07 - Materiál zhotovitele</t>
  </si>
  <si>
    <t xml:space="preserve">      742-08 - Poplatky</t>
  </si>
  <si>
    <t>-1844982510</t>
  </si>
  <si>
    <t>0,60*0,80*25,00</t>
  </si>
  <si>
    <t>-1634489543</t>
  </si>
  <si>
    <t>0,60*0,20*25,00</t>
  </si>
  <si>
    <t>356805286</t>
  </si>
  <si>
    <t>3*2 'Přepočtené koeficientem množství</t>
  </si>
  <si>
    <t>-1385097634</t>
  </si>
  <si>
    <t>0,60*0,60*25,00</t>
  </si>
  <si>
    <t>631805878</t>
  </si>
  <si>
    <t>742-01</t>
  </si>
  <si>
    <t>Příprava</t>
  </si>
  <si>
    <t>958084</t>
  </si>
  <si>
    <t>Návrh cenový a technický</t>
  </si>
  <si>
    <t>-1808246326</t>
  </si>
  <si>
    <t>742-02</t>
  </si>
  <si>
    <t>954970</t>
  </si>
  <si>
    <t>Pokládka PE nebo vrapované chráničky</t>
  </si>
  <si>
    <t>1211549823</t>
  </si>
  <si>
    <t>956267</t>
  </si>
  <si>
    <t>Práce zemní do 50 m - ostatní činnosti</t>
  </si>
  <si>
    <t>1387643612</t>
  </si>
  <si>
    <t>958554</t>
  </si>
  <si>
    <t>Převzetí a zához pod folii se zřízením kabelového lože</t>
  </si>
  <si>
    <t>-1279847560</t>
  </si>
  <si>
    <t>955053</t>
  </si>
  <si>
    <t>Vytyčení trasy v zastavěném terénu</t>
  </si>
  <si>
    <t>-1666024453</t>
  </si>
  <si>
    <t>742-03</t>
  </si>
  <si>
    <t>Montáž</t>
  </si>
  <si>
    <t>952649</t>
  </si>
  <si>
    <t>Měření stejnosměrné během stavby - první čtyřka</t>
  </si>
  <si>
    <t>1320623703</t>
  </si>
  <si>
    <t>952650</t>
  </si>
  <si>
    <t>Měření stejnosměrné během stavby - další čtyřka</t>
  </si>
  <si>
    <t>1838792421</t>
  </si>
  <si>
    <t>952647</t>
  </si>
  <si>
    <t>Měření útlumu během stavby - první čtyřka</t>
  </si>
  <si>
    <t>-1618142417</t>
  </si>
  <si>
    <t>955000</t>
  </si>
  <si>
    <t>Měření jedné čtyřky s oboustranným číslováním</t>
  </si>
  <si>
    <t>1053137409</t>
  </si>
  <si>
    <t>955281</t>
  </si>
  <si>
    <t>Montáž spojky smrštitelné do čtyřek</t>
  </si>
  <si>
    <t>1999928168</t>
  </si>
  <si>
    <t>954990</t>
  </si>
  <si>
    <t>Montáž úložných kabelů do 15 XN</t>
  </si>
  <si>
    <t>15203</t>
  </si>
  <si>
    <t>958955</t>
  </si>
  <si>
    <t>Zpracování dokumentace skutečného provedení do 50 m</t>
  </si>
  <si>
    <t>116459276</t>
  </si>
  <si>
    <t>742-04</t>
  </si>
  <si>
    <t>Geodetické práce realizace</t>
  </si>
  <si>
    <t>956284</t>
  </si>
  <si>
    <t>Zaměření trasy pro stavbu do 100 m</t>
  </si>
  <si>
    <t>-1165876587</t>
  </si>
  <si>
    <t>742-05</t>
  </si>
  <si>
    <t>Věcná břemena příprava</t>
  </si>
  <si>
    <t>955313</t>
  </si>
  <si>
    <t>Uzavření sml. o SB o VBŘ</t>
  </si>
  <si>
    <t>-1344105628</t>
  </si>
  <si>
    <t>742-06</t>
  </si>
  <si>
    <t>Věcná břemena realizace</t>
  </si>
  <si>
    <t>958747</t>
  </si>
  <si>
    <t>Plán geom. pro VBŘ do 200 m vč. (kus=100 m)</t>
  </si>
  <si>
    <t>1462829191</t>
  </si>
  <si>
    <t>955315</t>
  </si>
  <si>
    <t>Uzavření sml. na základě SSB a přípr. vkl. VBR</t>
  </si>
  <si>
    <t>2145669489</t>
  </si>
  <si>
    <t>958085</t>
  </si>
  <si>
    <t>Zajištění vkladu/výmazu věcného břemene do/z KN</t>
  </si>
  <si>
    <t>-44184626</t>
  </si>
  <si>
    <t>742-07</t>
  </si>
  <si>
    <t>Materiál zhotovitele</t>
  </si>
  <si>
    <t>300105</t>
  </si>
  <si>
    <t>Kabel plastový TCEPKPFLE 5x4x0,4</t>
  </si>
  <si>
    <t>377495934</t>
  </si>
  <si>
    <t>302532</t>
  </si>
  <si>
    <t>Mini Marker 1255 80-6102-2191-5</t>
  </si>
  <si>
    <t>-1551272692</t>
  </si>
  <si>
    <t>312425</t>
  </si>
  <si>
    <t>Modul konektor 9700-10P</t>
  </si>
  <si>
    <t>1961591946</t>
  </si>
  <si>
    <t>312845</t>
  </si>
  <si>
    <t>Spojka kabelová XAGA 500 43/8 - 150/FLE</t>
  </si>
  <si>
    <t>-170083286</t>
  </si>
  <si>
    <t>302423</t>
  </si>
  <si>
    <t>Trubka vrapovaná 110/94 s lankem</t>
  </si>
  <si>
    <t>193470372</t>
  </si>
  <si>
    <t>742-08</t>
  </si>
  <si>
    <t>Poplatky</t>
  </si>
  <si>
    <t>-1796351274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</si>
  <si>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</si>
  <si>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</si>
  <si>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</si>
  <si>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</si>
  <si>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</si>
  <si>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</si>
  <si>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</si>
  <si>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</si>
  <si>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</si>
  <si>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</si>
  <si>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</si>
  <si>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</si>
  <si>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</si>
  <si>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</si>
  <si>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</si>
  <si>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</si>
  <si>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</si>
  <si>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</si>
  <si>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</si>
  <si>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</si>
  <si>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</si>
  <si>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</si>
  <si>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</si>
  <si>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</si>
  <si>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</si>
  <si>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</si>
  <si>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</si>
  <si>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</si>
  <si>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</si>
  <si>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</si>
  <si>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</si>
  <si>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</si>
  <si>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</si>
  <si>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</si>
  <si>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</si>
  <si>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</si>
  <si>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</si>
  <si>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</si>
  <si>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</si>
  <si>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</si>
  <si>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</si>
  <si>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</si>
  <si>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</si>
  <si>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</si>
  <si>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</si>
  <si>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</si>
  <si>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</si>
  <si>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</si>
  <si>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</si>
  <si>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</si>
  <si>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</si>
  <si>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</si>
  <si>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</si>
  <si>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</si>
  <si>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</si>
  <si>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</si>
  <si>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</si>
  <si>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</si>
  <si>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</si>
  <si>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</si>
  <si>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</si>
  <si>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</si>
  <si>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</si>
  <si>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</si>
  <si>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</si>
  <si>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</si>
  <si>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</si>
  <si>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</si>
  <si>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</si>
  <si>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</si>
  <si>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</si>
  <si>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</si>
  <si>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</si>
  <si>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</si>
  <si>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</si>
  <si>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</si>
  <si>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</si>
  <si>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</si>
  <si>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</si>
  <si>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</si>
  <si>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</si>
  <si>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</si>
  <si>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</si>
  <si>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</si>
  <si>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</si>
  <si>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</si>
  <si>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</si>
  <si>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</si>
  <si>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</si>
  <si>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</si>
  <si>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</si>
  <si>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</si>
  <si>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</si>
  <si>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</si>
  <si>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</si>
  <si>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</si>
  <si>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</si>
  <si>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</si>
  <si>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</si>
  <si>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</si>
  <si>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</si>
  <si>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</si>
  <si>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</si>
  <si>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</si>
  <si>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</si>
  <si>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</si>
  <si>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</si>
  <si>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</si>
  <si>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</si>
  <si>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</si>
  <si>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</si>
  <si>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</si>
  <si>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</si>
  <si>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</si>
  <si>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</si>
  <si>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</si>
  <si>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</si>
  <si>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</si>
  <si>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</si>
  <si>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</si>
  <si>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</si>
  <si>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</si>
  <si>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</si>
  <si>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</si>
  <si>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</si>
  <si>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</si>
  <si>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</si>
  <si>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</si>
  <si>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</si>
  <si>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</si>
  <si>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</si>
  <si>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</si>
  <si>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</si>
  <si>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</si>
  <si>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</si>
  <si>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</si>
  <si>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</si>
  <si>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</si>
  <si>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</si>
  <si>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</si>
  <si>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</si>
  <si>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</si>
  <si>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</si>
  <si>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</si>
  <si>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</si>
  <si>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</si>
  <si>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</si>
  <si>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</si>
  <si>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</si>
  <si>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</si>
  <si>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</si>
  <si>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</si>
  <si>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</si>
  <si>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</si>
  <si>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</si>
  <si>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</si>
  <si>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</si>
  <si>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</si>
  <si>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</si>
  <si>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</si>
  <si>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</si>
  <si>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</si>
  <si>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</si>
  <si>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</si>
  <si>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</si>
  <si>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</si>
  <si>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</si>
  <si>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</si>
  <si>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</si>
  <si>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</si>
  <si>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</si>
  <si>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</si>
  <si>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</si>
  <si>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</si>
  <si>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</si>
  <si>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</si>
  <si>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</si>
  <si>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</si>
  <si>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</si>
  <si>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</si>
  <si>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</si>
  <si>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</si>
  <si>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r>
      <t xml:space="preserve">PŘELOŽKA - ČEZ    </t>
    </r>
    <r>
      <rPr>
        <b/>
        <sz val="11"/>
        <color rgb="FFFF0000"/>
        <rFont val="Arial CE"/>
        <family val="2"/>
        <charset val="238"/>
      </rPr>
      <t>HRADÍ INVESTOR</t>
    </r>
  </si>
  <si>
    <r>
      <t xml:space="preserve">Objekt 3 - PŘELOŽKA - ČEZ    </t>
    </r>
    <r>
      <rPr>
        <b/>
        <sz val="11"/>
        <color rgb="FFFF0000"/>
        <rFont val="Arial CE"/>
        <family val="2"/>
        <charset val="238"/>
      </rPr>
      <t>HRADÍ INVESTOR</t>
    </r>
  </si>
  <si>
    <r>
      <t xml:space="preserve">Elektromontáže - </t>
    </r>
    <r>
      <rPr>
        <sz val="10"/>
        <color rgb="FFFF0000"/>
        <rFont val="Arial CE"/>
        <family val="2"/>
        <charset val="238"/>
      </rPr>
      <t>HRADÍ INVESTOR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</si>
</sst>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6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b/>
      <sz val="11"/>
      <color rgb="FF003366"/>
      <name val="Arial CE"/>
      <family val="2"/>
      <charset val="238"/>
    </font>
    <font>
      <b/>
      <sz val="11"/>
      <color rgb="FFFF0000"/>
      <name val="Arial CE"/>
      <family val="2"/>
      <charset val="238"/>
    </font>
    <font>
      <b/>
      <sz val="11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3366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5" fillId="0" borderId="13" xfId="0" applyNumberFormat="1" applyFont="1" applyBorder="1" applyAlignment="1" applyProtection="1"/>
    <xf numFmtId="166" fontId="35" fillId="0" borderId="14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40" fillId="2" borderId="20" xfId="0" applyFont="1" applyFill="1" applyBorder="1" applyAlignment="1" applyProtection="1">
      <alignment horizontal="left" vertical="center"/>
      <protection locked="0"/>
    </xf>
    <xf numFmtId="0" fontId="40" fillId="0" borderId="21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49" fontId="23" fillId="0" borderId="23" xfId="0" applyNumberFormat="1" applyFont="1" applyBorder="1" applyAlignment="1" applyProtection="1">
      <alignment vertical="center"/>
    </xf>
    <xf numFmtId="49" fontId="25" fillId="0" borderId="0" xfId="0" applyNumberFormat="1" applyFont="1" applyAlignment="1" applyProtection="1"/>
    <xf numFmtId="49" fontId="6" fillId="0" borderId="0" xfId="0" applyNumberFormat="1" applyFont="1" applyAlignment="1" applyProtection="1"/>
    <xf numFmtId="49" fontId="7" fillId="0" borderId="0" xfId="0" applyNumberFormat="1" applyFont="1" applyAlignment="1" applyProtection="1"/>
    <xf numFmtId="0" fontId="59" fillId="0" borderId="0" xfId="0" applyFont="1" applyAlignment="1" applyProtection="1">
      <alignment horizontal="left"/>
    </xf>
    <xf numFmtId="4" fontId="23" fillId="0" borderId="23" xfId="0" applyNumberFormat="1" applyFont="1" applyFill="1" applyBorder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23" fillId="4" borderId="8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60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9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 wrapText="1"/>
    </xf>
    <xf numFmtId="0" fontId="5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left"/>
    </xf>
    <xf numFmtId="0" fontId="43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070001000" TargetMode="External"/><Relationship Id="rId13" Type="http://schemas.openxmlformats.org/officeDocument/2006/relationships/drawing" Target="../drawings/drawing10.xml"/><Relationship Id="rId3" Type="http://schemas.openxmlformats.org/officeDocument/2006/relationships/hyperlink" Target="https://podminky.urs.cz/item/CS_URS_2025_02/012444000" TargetMode="External"/><Relationship Id="rId7" Type="http://schemas.openxmlformats.org/officeDocument/2006/relationships/hyperlink" Target="https://podminky.urs.cz/item/CS_URS_2025_01/040001000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s://podminky.urs.cz/item/CS_URS_2025_02/012234000" TargetMode="External"/><Relationship Id="rId1" Type="http://schemas.openxmlformats.org/officeDocument/2006/relationships/hyperlink" Target="https://podminky.urs.cz/item/CS_URS_2025_01/010001000" TargetMode="External"/><Relationship Id="rId6" Type="http://schemas.openxmlformats.org/officeDocument/2006/relationships/hyperlink" Target="https://podminky.urs.cz/item/CS_URS_2025_02/031303000" TargetMode="External"/><Relationship Id="rId11" Type="http://schemas.openxmlformats.org/officeDocument/2006/relationships/hyperlink" Target="https://podminky.urs.cz/item/CS_URS_2025_02/094002000" TargetMode="External"/><Relationship Id="rId5" Type="http://schemas.openxmlformats.org/officeDocument/2006/relationships/hyperlink" Target="https://podminky.urs.cz/item/CS_URS_2025_01/030001000" TargetMode="External"/><Relationship Id="rId10" Type="http://schemas.openxmlformats.org/officeDocument/2006/relationships/hyperlink" Target="https://podminky.urs.cz/item/CS_URS_2025_01/090001000" TargetMode="External"/><Relationship Id="rId4" Type="http://schemas.openxmlformats.org/officeDocument/2006/relationships/hyperlink" Target="https://podminky.urs.cz/item/CS_URS_2025_01/020001000" TargetMode="External"/><Relationship Id="rId9" Type="http://schemas.openxmlformats.org/officeDocument/2006/relationships/hyperlink" Target="https://podminky.urs.cz/item/CS_URS_2025_01/080001000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97221611" TargetMode="External"/><Relationship Id="rId3" Type="http://schemas.openxmlformats.org/officeDocument/2006/relationships/hyperlink" Target="https://podminky.urs.cz/item/CS_URS_2025_02/596212211" TargetMode="External"/><Relationship Id="rId7" Type="http://schemas.openxmlformats.org/officeDocument/2006/relationships/hyperlink" Target="https://podminky.urs.cz/item/CS_URS_2025_02/997221569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s://podminky.urs.cz/item/CS_URS_2025_02/181311103" TargetMode="External"/><Relationship Id="rId1" Type="http://schemas.openxmlformats.org/officeDocument/2006/relationships/hyperlink" Target="https://podminky.urs.cz/item/CS_URS_2025_02/113106123" TargetMode="External"/><Relationship Id="rId6" Type="http://schemas.openxmlformats.org/officeDocument/2006/relationships/hyperlink" Target="https://podminky.urs.cz/item/CS_URS_2025_02/997221561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s://podminky.urs.cz/item/CS_URS_2025_02/919726122" TargetMode="External"/><Relationship Id="rId10" Type="http://schemas.openxmlformats.org/officeDocument/2006/relationships/hyperlink" Target="https://podminky.urs.cz/item/CS_URS_2025_02/998223011" TargetMode="External"/><Relationship Id="rId4" Type="http://schemas.openxmlformats.org/officeDocument/2006/relationships/hyperlink" Target="https://podminky.urs.cz/item/CS_URS_2025_02/916231213" TargetMode="External"/><Relationship Id="rId9" Type="http://schemas.openxmlformats.org/officeDocument/2006/relationships/hyperlink" Target="https://podminky.urs.cz/item/CS_URS_2025_02/99722161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74151101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https://podminky.urs.cz/item/CS_URS_2025_02/175151101" TargetMode="External"/><Relationship Id="rId1" Type="http://schemas.openxmlformats.org/officeDocument/2006/relationships/hyperlink" Target="https://podminky.urs.cz/item/CS_URS_2025_02/132351101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podminky.urs.cz/item/CS_URS_2025_02/220060771" TargetMode="External"/><Relationship Id="rId4" Type="http://schemas.openxmlformats.org/officeDocument/2006/relationships/hyperlink" Target="https://podminky.urs.cz/item/CS_URS_2025_02/89972211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74151101" TargetMode="External"/><Relationship Id="rId2" Type="http://schemas.openxmlformats.org/officeDocument/2006/relationships/hyperlink" Target="https://podminky.urs.cz/item/CS_URS_2025_02/175151101" TargetMode="External"/><Relationship Id="rId1" Type="http://schemas.openxmlformats.org/officeDocument/2006/relationships/hyperlink" Target="https://podminky.urs.cz/item/CS_URS_2025_02/132351101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s://podminky.urs.cz/item/CS_URS_2025_02/89972211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1/711141559" TargetMode="External"/><Relationship Id="rId21" Type="http://schemas.openxmlformats.org/officeDocument/2006/relationships/hyperlink" Target="https://podminky.urs.cz/item/CS_URS_2025_01/274313711" TargetMode="External"/><Relationship Id="rId42" Type="http://schemas.openxmlformats.org/officeDocument/2006/relationships/hyperlink" Target="https://podminky.urs.cz/item/CS_URS_2025_02/346244381" TargetMode="External"/><Relationship Id="rId63" Type="http://schemas.openxmlformats.org/officeDocument/2006/relationships/hyperlink" Target="https://podminky.urs.cz/item/CS_URS_2025_01/612131101" TargetMode="External"/><Relationship Id="rId84" Type="http://schemas.openxmlformats.org/officeDocument/2006/relationships/hyperlink" Target="https://podminky.urs.cz/item/CS_URS_2025_01/632451252" TargetMode="External"/><Relationship Id="rId138" Type="http://schemas.openxmlformats.org/officeDocument/2006/relationships/hyperlink" Target="https://podminky.urs.cz/item/CS_URS_2025_02/762341210" TargetMode="External"/><Relationship Id="rId159" Type="http://schemas.openxmlformats.org/officeDocument/2006/relationships/hyperlink" Target="https://podminky.urs.cz/item/CS_URS_2025_01/766660021" TargetMode="External"/><Relationship Id="rId170" Type="http://schemas.openxmlformats.org/officeDocument/2006/relationships/hyperlink" Target="https://podminky.urs.cz/item/CS_URS_2025_01/771111011" TargetMode="External"/><Relationship Id="rId191" Type="http://schemas.openxmlformats.org/officeDocument/2006/relationships/hyperlink" Target="https://podminky.urs.cz/item/CS_URS_2025_01/781472291" TargetMode="External"/><Relationship Id="rId107" Type="http://schemas.openxmlformats.org/officeDocument/2006/relationships/hyperlink" Target="https://podminky.urs.cz/item/CS_URS_2025_01/993111111" TargetMode="External"/><Relationship Id="rId11" Type="http://schemas.openxmlformats.org/officeDocument/2006/relationships/hyperlink" Target="https://podminky.urs.cz/item/CS_URS_2025_01/174151101" TargetMode="External"/><Relationship Id="rId32" Type="http://schemas.openxmlformats.org/officeDocument/2006/relationships/hyperlink" Target="https://podminky.urs.cz/item/CS_URS_2025_01/317168054" TargetMode="External"/><Relationship Id="rId53" Type="http://schemas.openxmlformats.org/officeDocument/2006/relationships/hyperlink" Target="https://podminky.urs.cz/item/CS_URS_2025_02/411354314" TargetMode="External"/><Relationship Id="rId74" Type="http://schemas.openxmlformats.org/officeDocument/2006/relationships/hyperlink" Target="https://podminky.urs.cz/item/CS_URS_2025_02/622252001" TargetMode="External"/><Relationship Id="rId128" Type="http://schemas.openxmlformats.org/officeDocument/2006/relationships/hyperlink" Target="https://podminky.urs.cz/item/CS_URS_2025_01/998712203" TargetMode="External"/><Relationship Id="rId149" Type="http://schemas.openxmlformats.org/officeDocument/2006/relationships/hyperlink" Target="https://podminky.urs.cz/item/CS_URS_2025_01/764216604" TargetMode="External"/><Relationship Id="rId5" Type="http://schemas.openxmlformats.org/officeDocument/2006/relationships/hyperlink" Target="https://podminky.urs.cz/item/CS_URS_2025_01/132312332" TargetMode="External"/><Relationship Id="rId95" Type="http://schemas.openxmlformats.org/officeDocument/2006/relationships/hyperlink" Target="https://podminky.urs.cz/item/CS_URS_2025_01/949101111" TargetMode="External"/><Relationship Id="rId160" Type="http://schemas.openxmlformats.org/officeDocument/2006/relationships/hyperlink" Target="https://podminky.urs.cz/item/CS_URS_2025_01/766660022" TargetMode="External"/><Relationship Id="rId181" Type="http://schemas.openxmlformats.org/officeDocument/2006/relationships/hyperlink" Target="https://podminky.urs.cz/item/CS_URS_2025_01/776121112" TargetMode="External"/><Relationship Id="rId22" Type="http://schemas.openxmlformats.org/officeDocument/2006/relationships/hyperlink" Target="https://podminky.urs.cz/item/CS_URS_2025_01/311113144" TargetMode="External"/><Relationship Id="rId43" Type="http://schemas.openxmlformats.org/officeDocument/2006/relationships/hyperlink" Target="https://podminky.urs.cz/item/CS_URS_2025_01/411121121" TargetMode="External"/><Relationship Id="rId64" Type="http://schemas.openxmlformats.org/officeDocument/2006/relationships/hyperlink" Target="https://podminky.urs.cz/item/CS_URS_2025_01/612321111" TargetMode="External"/><Relationship Id="rId118" Type="http://schemas.openxmlformats.org/officeDocument/2006/relationships/hyperlink" Target="https://podminky.urs.cz/item/CS_URS_2025_01/711142559" TargetMode="External"/><Relationship Id="rId139" Type="http://schemas.openxmlformats.org/officeDocument/2006/relationships/hyperlink" Target="https://podminky.urs.cz/item/CS_URS_2025_02/762395000" TargetMode="External"/><Relationship Id="rId85" Type="http://schemas.openxmlformats.org/officeDocument/2006/relationships/hyperlink" Target="https://podminky.urs.cz/item/CS_URS_2025_01/632481213" TargetMode="External"/><Relationship Id="rId150" Type="http://schemas.openxmlformats.org/officeDocument/2006/relationships/hyperlink" Target="https://podminky.urs.cz/item/CS_URS_2025_02/764511601" TargetMode="External"/><Relationship Id="rId171" Type="http://schemas.openxmlformats.org/officeDocument/2006/relationships/hyperlink" Target="https://podminky.urs.cz/item/CS_URS_2025_01/771121011" TargetMode="External"/><Relationship Id="rId192" Type="http://schemas.openxmlformats.org/officeDocument/2006/relationships/hyperlink" Target="https://podminky.urs.cz/item/CS_URS_2025_01/781492211" TargetMode="External"/><Relationship Id="rId12" Type="http://schemas.openxmlformats.org/officeDocument/2006/relationships/hyperlink" Target="https://podminky.urs.cz/item/CS_URS_2025_01/181913111" TargetMode="External"/><Relationship Id="rId33" Type="http://schemas.openxmlformats.org/officeDocument/2006/relationships/hyperlink" Target="https://podminky.urs.cz/item/CS_URS_2025_01/317941121" TargetMode="External"/><Relationship Id="rId108" Type="http://schemas.openxmlformats.org/officeDocument/2006/relationships/hyperlink" Target="https://podminky.urs.cz/item/CS_URS_2025_01/993111119" TargetMode="External"/><Relationship Id="rId129" Type="http://schemas.openxmlformats.org/officeDocument/2006/relationships/hyperlink" Target="https://podminky.urs.cz/item/CS_URS_2025_01/713121111" TargetMode="External"/><Relationship Id="rId54" Type="http://schemas.openxmlformats.org/officeDocument/2006/relationships/hyperlink" Target="https://podminky.urs.cz/item/CS_URS_2025_02/411362021" TargetMode="External"/><Relationship Id="rId75" Type="http://schemas.openxmlformats.org/officeDocument/2006/relationships/hyperlink" Target="https://podminky.urs.cz/item/CS_URS_2025_01/622252002" TargetMode="External"/><Relationship Id="rId96" Type="http://schemas.openxmlformats.org/officeDocument/2006/relationships/hyperlink" Target="https://podminky.urs.cz/item/CS_URS_2025_01/949101112" TargetMode="External"/><Relationship Id="rId140" Type="http://schemas.openxmlformats.org/officeDocument/2006/relationships/hyperlink" Target="https://podminky.urs.cz/item/CS_URS_2025_02/998762203" TargetMode="External"/><Relationship Id="rId161" Type="http://schemas.openxmlformats.org/officeDocument/2006/relationships/hyperlink" Target="https://podminky.urs.cz/item/CS_URS_2025_01/766660411" TargetMode="External"/><Relationship Id="rId182" Type="http://schemas.openxmlformats.org/officeDocument/2006/relationships/hyperlink" Target="https://podminky.urs.cz/item/CS_URS_2025_01/776141152" TargetMode="External"/><Relationship Id="rId6" Type="http://schemas.openxmlformats.org/officeDocument/2006/relationships/hyperlink" Target="https://podminky.urs.cz/item/CS_URS_2025_01/132351254" TargetMode="External"/><Relationship Id="rId23" Type="http://schemas.openxmlformats.org/officeDocument/2006/relationships/hyperlink" Target="https://podminky.urs.cz/item/CS_URS_2025_01/311113146" TargetMode="External"/><Relationship Id="rId119" Type="http://schemas.openxmlformats.org/officeDocument/2006/relationships/hyperlink" Target="https://podminky.urs.cz/item/CS_URS_2025_01/711142821" TargetMode="External"/><Relationship Id="rId44" Type="http://schemas.openxmlformats.org/officeDocument/2006/relationships/hyperlink" Target="https://podminky.urs.cz/item/CS_URS_2025_02/435121111" TargetMode="External"/><Relationship Id="rId65" Type="http://schemas.openxmlformats.org/officeDocument/2006/relationships/hyperlink" Target="https://podminky.urs.cz/item/CS_URS_2025_01/612321141" TargetMode="External"/><Relationship Id="rId86" Type="http://schemas.openxmlformats.org/officeDocument/2006/relationships/hyperlink" Target="https://podminky.urs.cz/item/CS_URS_2025_01/641941611" TargetMode="External"/><Relationship Id="rId130" Type="http://schemas.openxmlformats.org/officeDocument/2006/relationships/hyperlink" Target="https://podminky.urs.cz/item/CS_URS_2025_02/713141136" TargetMode="External"/><Relationship Id="rId151" Type="http://schemas.openxmlformats.org/officeDocument/2006/relationships/hyperlink" Target="https://podminky.urs.cz/item/CS_URS_2025_02/764511641" TargetMode="External"/><Relationship Id="rId172" Type="http://schemas.openxmlformats.org/officeDocument/2006/relationships/hyperlink" Target="https://podminky.urs.cz/item/CS_URS_2025_01/771151022" TargetMode="External"/><Relationship Id="rId193" Type="http://schemas.openxmlformats.org/officeDocument/2006/relationships/hyperlink" Target="https://podminky.urs.cz/item/CS_URS_2025_01/998781203" TargetMode="External"/><Relationship Id="rId13" Type="http://schemas.openxmlformats.org/officeDocument/2006/relationships/hyperlink" Target="https://podminky.urs.cz/item/CS_URS_2025_01/181311103" TargetMode="External"/><Relationship Id="rId109" Type="http://schemas.openxmlformats.org/officeDocument/2006/relationships/hyperlink" Target="https://podminky.urs.cz/item/CS_URS_2025_01/993121211" TargetMode="External"/><Relationship Id="rId34" Type="http://schemas.openxmlformats.org/officeDocument/2006/relationships/hyperlink" Target="https://podminky.urs.cz/item/CS_URS_2025_01/317941123" TargetMode="External"/><Relationship Id="rId55" Type="http://schemas.openxmlformats.org/officeDocument/2006/relationships/hyperlink" Target="https://podminky.urs.cz/item/CS_URS_2025_02/919726122" TargetMode="External"/><Relationship Id="rId76" Type="http://schemas.openxmlformats.org/officeDocument/2006/relationships/hyperlink" Target="https://podminky.urs.cz/item/CS_URS_2025_01/622321111" TargetMode="External"/><Relationship Id="rId97" Type="http://schemas.openxmlformats.org/officeDocument/2006/relationships/hyperlink" Target="https://podminky.urs.cz/item/CS_URS_2025_01/949211112" TargetMode="External"/><Relationship Id="rId120" Type="http://schemas.openxmlformats.org/officeDocument/2006/relationships/hyperlink" Target="https://podminky.urs.cz/item/CS_URS_2025_01/998711203" TargetMode="External"/><Relationship Id="rId141" Type="http://schemas.openxmlformats.org/officeDocument/2006/relationships/hyperlink" Target="https://podminky.urs.cz/item/CS_URS_2025_02/763131411" TargetMode="External"/><Relationship Id="rId7" Type="http://schemas.openxmlformats.org/officeDocument/2006/relationships/hyperlink" Target="https://podminky.urs.cz/item/CS_URS_2025_01/139001101" TargetMode="External"/><Relationship Id="rId162" Type="http://schemas.openxmlformats.org/officeDocument/2006/relationships/hyperlink" Target="https://podminky.urs.cz/item/CS_URS_2025_01/766812820" TargetMode="External"/><Relationship Id="rId183" Type="http://schemas.openxmlformats.org/officeDocument/2006/relationships/hyperlink" Target="https://podminky.urs.cz/item/CS_URS_2025_01/776141154" TargetMode="External"/><Relationship Id="rId2" Type="http://schemas.openxmlformats.org/officeDocument/2006/relationships/hyperlink" Target="https://podminky.urs.cz/item/CS_URS_2025_01/121151103" TargetMode="External"/><Relationship Id="rId29" Type="http://schemas.openxmlformats.org/officeDocument/2006/relationships/hyperlink" Target="https://podminky.urs.cz/item/CS_URS_2025_01/311361821" TargetMode="External"/><Relationship Id="rId24" Type="http://schemas.openxmlformats.org/officeDocument/2006/relationships/hyperlink" Target="https://podminky.urs.cz/item/CS_URS_2025_01/311235101" TargetMode="External"/><Relationship Id="rId40" Type="http://schemas.openxmlformats.org/officeDocument/2006/relationships/hyperlink" Target="https://podminky.urs.cz/item/CS_URS_2025_01/342244211" TargetMode="External"/><Relationship Id="rId45" Type="http://schemas.openxmlformats.org/officeDocument/2006/relationships/hyperlink" Target="https://podminky.urs.cz/item/CS_URS_2025_02/411361821" TargetMode="External"/><Relationship Id="rId66" Type="http://schemas.openxmlformats.org/officeDocument/2006/relationships/hyperlink" Target="https://podminky.urs.cz/item/CS_URS_2025_01/617131101" TargetMode="External"/><Relationship Id="rId87" Type="http://schemas.openxmlformats.org/officeDocument/2006/relationships/hyperlink" Target="https://podminky.urs.cz/item/CS_URS_2025_01/641941712" TargetMode="External"/><Relationship Id="rId110" Type="http://schemas.openxmlformats.org/officeDocument/2006/relationships/hyperlink" Target="https://podminky.urs.cz/item/CS_URS_2025_01/993121219" TargetMode="External"/><Relationship Id="rId115" Type="http://schemas.openxmlformats.org/officeDocument/2006/relationships/hyperlink" Target="https://podminky.urs.cz/item/CS_URS_2025_01/711111002" TargetMode="External"/><Relationship Id="rId131" Type="http://schemas.openxmlformats.org/officeDocument/2006/relationships/hyperlink" Target="https://podminky.urs.cz/item/CS_URS_2025_01/713141152" TargetMode="External"/><Relationship Id="rId136" Type="http://schemas.openxmlformats.org/officeDocument/2006/relationships/hyperlink" Target="https://podminky.urs.cz/item/CS_URS_2025_01/998714203" TargetMode="External"/><Relationship Id="rId157" Type="http://schemas.openxmlformats.org/officeDocument/2006/relationships/hyperlink" Target="https://podminky.urs.cz/item/CS_URS_2025_01/766660001" TargetMode="External"/><Relationship Id="rId178" Type="http://schemas.openxmlformats.org/officeDocument/2006/relationships/hyperlink" Target="https://podminky.urs.cz/item/CS_URS_2025_01/771574416" TargetMode="External"/><Relationship Id="rId61" Type="http://schemas.openxmlformats.org/officeDocument/2006/relationships/hyperlink" Target="https://podminky.urs.cz/item/CS_URS_2025_01/611321141" TargetMode="External"/><Relationship Id="rId82" Type="http://schemas.openxmlformats.org/officeDocument/2006/relationships/hyperlink" Target="https://podminky.urs.cz/item/CS_URS_2025_02/632451031" TargetMode="External"/><Relationship Id="rId152" Type="http://schemas.openxmlformats.org/officeDocument/2006/relationships/hyperlink" Target="https://podminky.urs.cz/item/CS_URS_2025_02/764518621" TargetMode="External"/><Relationship Id="rId173" Type="http://schemas.openxmlformats.org/officeDocument/2006/relationships/hyperlink" Target="https://podminky.urs.cz/item/CS_URS_2025_01/771151024" TargetMode="External"/><Relationship Id="rId194" Type="http://schemas.openxmlformats.org/officeDocument/2006/relationships/hyperlink" Target="https://podminky.urs.cz/item/CS_URS_2025_01/783901453" TargetMode="External"/><Relationship Id="rId199" Type="http://schemas.openxmlformats.org/officeDocument/2006/relationships/hyperlink" Target="https://podminky.urs.cz/item/CS_URS_2025_02/784121011" TargetMode="External"/><Relationship Id="rId203" Type="http://schemas.openxmlformats.org/officeDocument/2006/relationships/drawing" Target="../drawings/drawing2.xml"/><Relationship Id="rId19" Type="http://schemas.openxmlformats.org/officeDocument/2006/relationships/hyperlink" Target="https://podminky.urs.cz/item/CS_URS_2025_01/273351122" TargetMode="External"/><Relationship Id="rId14" Type="http://schemas.openxmlformats.org/officeDocument/2006/relationships/hyperlink" Target="https://podminky.urs.cz/item/CS_URS_2025_02/181411131" TargetMode="External"/><Relationship Id="rId30" Type="http://schemas.openxmlformats.org/officeDocument/2006/relationships/hyperlink" Target="https://podminky.urs.cz/item/CS_URS_2025_01/317168012" TargetMode="External"/><Relationship Id="rId35" Type="http://schemas.openxmlformats.org/officeDocument/2006/relationships/hyperlink" Target="https://podminky.urs.cz/item/CS_URS_2025_01/317941123" TargetMode="External"/><Relationship Id="rId56" Type="http://schemas.openxmlformats.org/officeDocument/2006/relationships/hyperlink" Target="https://podminky.urs.cz/item/CS_URS_2025_02/564760001" TargetMode="External"/><Relationship Id="rId77" Type="http://schemas.openxmlformats.org/officeDocument/2006/relationships/hyperlink" Target="https://podminky.urs.cz/item/CS_URS_2025_01/622531022" TargetMode="External"/><Relationship Id="rId100" Type="http://schemas.openxmlformats.org/officeDocument/2006/relationships/hyperlink" Target="https://podminky.urs.cz/item/CS_URS_2025_01/949311112" TargetMode="External"/><Relationship Id="rId105" Type="http://schemas.openxmlformats.org/officeDocument/2006/relationships/hyperlink" Target="https://podminky.urs.cz/item/CS_URS_2025_01/962051115" TargetMode="External"/><Relationship Id="rId126" Type="http://schemas.openxmlformats.org/officeDocument/2006/relationships/hyperlink" Target="https://podminky.urs.cz/item/CS_URS_2025_01/712771201" TargetMode="External"/><Relationship Id="rId147" Type="http://schemas.openxmlformats.org/officeDocument/2006/relationships/hyperlink" Target="https://podminky.urs.cz/item/CS_URS_2025_02/764212663" TargetMode="External"/><Relationship Id="rId168" Type="http://schemas.openxmlformats.org/officeDocument/2006/relationships/hyperlink" Target="https://podminky.urs.cz/item/CS_URS_2025_01/767661811" TargetMode="External"/><Relationship Id="rId8" Type="http://schemas.openxmlformats.org/officeDocument/2006/relationships/hyperlink" Target="https://podminky.urs.cz/item/CS_URS_2025_01/162251122" TargetMode="External"/><Relationship Id="rId51" Type="http://schemas.openxmlformats.org/officeDocument/2006/relationships/hyperlink" Target="https://podminky.urs.cz/item/CS_URS_2025_02/411354219" TargetMode="External"/><Relationship Id="rId72" Type="http://schemas.openxmlformats.org/officeDocument/2006/relationships/hyperlink" Target="https://podminky.urs.cz/item/CS_URS_2025_01/622151031" TargetMode="External"/><Relationship Id="rId93" Type="http://schemas.openxmlformats.org/officeDocument/2006/relationships/hyperlink" Target="https://podminky.urs.cz/item/CS_URS_2025_01/941221812" TargetMode="External"/><Relationship Id="rId98" Type="http://schemas.openxmlformats.org/officeDocument/2006/relationships/hyperlink" Target="https://podminky.urs.cz/item/CS_URS_2025_01/949211212" TargetMode="External"/><Relationship Id="rId121" Type="http://schemas.openxmlformats.org/officeDocument/2006/relationships/hyperlink" Target="https://podminky.urs.cz/item/CS_URS_2025_01/712311101" TargetMode="External"/><Relationship Id="rId142" Type="http://schemas.openxmlformats.org/officeDocument/2006/relationships/hyperlink" Target="https://podminky.urs.cz/item/CS_URS_2025_02/763131761" TargetMode="External"/><Relationship Id="rId163" Type="http://schemas.openxmlformats.org/officeDocument/2006/relationships/hyperlink" Target="https://podminky.urs.cz/item/CS_URS_2025_01/766812840" TargetMode="External"/><Relationship Id="rId184" Type="http://schemas.openxmlformats.org/officeDocument/2006/relationships/hyperlink" Target="https://podminky.urs.cz/item/CS_URS_2025_01/776201811" TargetMode="External"/><Relationship Id="rId189" Type="http://schemas.openxmlformats.org/officeDocument/2006/relationships/hyperlink" Target="https://podminky.urs.cz/item/CS_URS_2025_01/781131112" TargetMode="External"/><Relationship Id="rId3" Type="http://schemas.openxmlformats.org/officeDocument/2006/relationships/hyperlink" Target="https://podminky.urs.cz/item/CS_URS_2025_02/131313712" TargetMode="External"/><Relationship Id="rId25" Type="http://schemas.openxmlformats.org/officeDocument/2006/relationships/hyperlink" Target="https://podminky.urs.cz/item/CS_URS_2025_01/311235141" TargetMode="External"/><Relationship Id="rId46" Type="http://schemas.openxmlformats.org/officeDocument/2006/relationships/hyperlink" Target="https://podminky.urs.cz/item/CS_URS_2025_01/417321414" TargetMode="External"/><Relationship Id="rId67" Type="http://schemas.openxmlformats.org/officeDocument/2006/relationships/hyperlink" Target="https://podminky.urs.cz/item/CS_URS_2025_01/617321141" TargetMode="External"/><Relationship Id="rId116" Type="http://schemas.openxmlformats.org/officeDocument/2006/relationships/hyperlink" Target="https://podminky.urs.cz/item/CS_URS_2025_01/711112002" TargetMode="External"/><Relationship Id="rId137" Type="http://schemas.openxmlformats.org/officeDocument/2006/relationships/hyperlink" Target="https://podminky.urs.cz/item/CS_URS_2025_01/75511112R" TargetMode="External"/><Relationship Id="rId158" Type="http://schemas.openxmlformats.org/officeDocument/2006/relationships/hyperlink" Target="https://podminky.urs.cz/item/CS_URS_2025_01/766660002" TargetMode="External"/><Relationship Id="rId20" Type="http://schemas.openxmlformats.org/officeDocument/2006/relationships/hyperlink" Target="https://podminky.urs.cz/item/CS_URS_2025_01/273361821" TargetMode="External"/><Relationship Id="rId41" Type="http://schemas.openxmlformats.org/officeDocument/2006/relationships/hyperlink" Target="https://podminky.urs.cz/item/CS_URS_2025_01/342291131" TargetMode="External"/><Relationship Id="rId62" Type="http://schemas.openxmlformats.org/officeDocument/2006/relationships/hyperlink" Target="https://podminky.urs.cz/item/CS_URS_2025_01/611321145" TargetMode="External"/><Relationship Id="rId83" Type="http://schemas.openxmlformats.org/officeDocument/2006/relationships/hyperlink" Target="https://podminky.urs.cz/item/CS_URS_2025_01/632451111" TargetMode="External"/><Relationship Id="rId88" Type="http://schemas.openxmlformats.org/officeDocument/2006/relationships/hyperlink" Target="https://podminky.urs.cz/item/CS_URS_2025_01/642942111" TargetMode="External"/><Relationship Id="rId111" Type="http://schemas.openxmlformats.org/officeDocument/2006/relationships/hyperlink" Target="https://podminky.urs.cz/item/CS_URS_2025_01/997013114" TargetMode="External"/><Relationship Id="rId132" Type="http://schemas.openxmlformats.org/officeDocument/2006/relationships/hyperlink" Target="https://podminky.urs.cz/item/CS_URS_2025_01/713141311" TargetMode="External"/><Relationship Id="rId153" Type="http://schemas.openxmlformats.org/officeDocument/2006/relationships/hyperlink" Target="https://podminky.urs.cz/item/CS_URS_2025_01/998764203" TargetMode="External"/><Relationship Id="rId174" Type="http://schemas.openxmlformats.org/officeDocument/2006/relationships/hyperlink" Target="https://podminky.urs.cz/item/CS_URS_2025_01/771274114" TargetMode="External"/><Relationship Id="rId179" Type="http://schemas.openxmlformats.org/officeDocument/2006/relationships/hyperlink" Target="https://podminky.urs.cz/item/CS_URS_2025_01/998771203" TargetMode="External"/><Relationship Id="rId195" Type="http://schemas.openxmlformats.org/officeDocument/2006/relationships/hyperlink" Target="https://podminky.urs.cz/item/CS_URS_2025_01/783933151" TargetMode="External"/><Relationship Id="rId190" Type="http://schemas.openxmlformats.org/officeDocument/2006/relationships/hyperlink" Target="https://podminky.urs.cz/item/CS_URS_2025_01/781472218" TargetMode="External"/><Relationship Id="rId15" Type="http://schemas.openxmlformats.org/officeDocument/2006/relationships/hyperlink" Target="https://podminky.urs.cz/item/CS_URS_2025_01/213141111" TargetMode="External"/><Relationship Id="rId36" Type="http://schemas.openxmlformats.org/officeDocument/2006/relationships/hyperlink" Target="https://podminky.urs.cz/item/CS_URS_2025_01/317941121" TargetMode="External"/><Relationship Id="rId57" Type="http://schemas.openxmlformats.org/officeDocument/2006/relationships/hyperlink" Target="https://podminky.urs.cz/item/CS_URS_2025_02/564861011" TargetMode="External"/><Relationship Id="rId106" Type="http://schemas.openxmlformats.org/officeDocument/2006/relationships/hyperlink" Target="https://podminky.urs.cz/item/CS_URS_2025_01/977211112" TargetMode="External"/><Relationship Id="rId127" Type="http://schemas.openxmlformats.org/officeDocument/2006/relationships/hyperlink" Target="https://podminky.urs.cz/item/CS_URS_2025_01/712771611" TargetMode="External"/><Relationship Id="rId10" Type="http://schemas.openxmlformats.org/officeDocument/2006/relationships/hyperlink" Target="https://podminky.urs.cz/item/CS_URS_2025_01/171201221" TargetMode="External"/><Relationship Id="rId31" Type="http://schemas.openxmlformats.org/officeDocument/2006/relationships/hyperlink" Target="https://podminky.urs.cz/item/CS_URS_2025_01/317168051" TargetMode="External"/><Relationship Id="rId52" Type="http://schemas.openxmlformats.org/officeDocument/2006/relationships/hyperlink" Target="https://podminky.urs.cz/item/CS_URS_2025_02/411354313" TargetMode="External"/><Relationship Id="rId73" Type="http://schemas.openxmlformats.org/officeDocument/2006/relationships/hyperlink" Target="https://podminky.urs.cz/item/CS_URS_2025_01/622221131" TargetMode="External"/><Relationship Id="rId78" Type="http://schemas.openxmlformats.org/officeDocument/2006/relationships/hyperlink" Target="https://podminky.urs.cz/item/CS_URS_2025_02/629991012" TargetMode="External"/><Relationship Id="rId94" Type="http://schemas.openxmlformats.org/officeDocument/2006/relationships/hyperlink" Target="https://podminky.urs.cz/item/CS_URS_2025_01/945411111" TargetMode="External"/><Relationship Id="rId99" Type="http://schemas.openxmlformats.org/officeDocument/2006/relationships/hyperlink" Target="https://podminky.urs.cz/item/CS_URS_2025_01/949211812" TargetMode="External"/><Relationship Id="rId101" Type="http://schemas.openxmlformats.org/officeDocument/2006/relationships/hyperlink" Target="https://podminky.urs.cz/item/CS_URS_2025_01/949311212" TargetMode="External"/><Relationship Id="rId122" Type="http://schemas.openxmlformats.org/officeDocument/2006/relationships/hyperlink" Target="https://podminky.urs.cz/item/CS_URS_2025_01/712331111" TargetMode="External"/><Relationship Id="rId143" Type="http://schemas.openxmlformats.org/officeDocument/2006/relationships/hyperlink" Target="https://podminky.urs.cz/item/CS_URS_2025_02/763131772" TargetMode="External"/><Relationship Id="rId148" Type="http://schemas.openxmlformats.org/officeDocument/2006/relationships/hyperlink" Target="https://podminky.urs.cz/item/CS_URS_2025_02/764215603" TargetMode="External"/><Relationship Id="rId164" Type="http://schemas.openxmlformats.org/officeDocument/2006/relationships/hyperlink" Target="https://podminky.urs.cz/item/CS_URS_2025_01/766825811" TargetMode="External"/><Relationship Id="rId169" Type="http://schemas.openxmlformats.org/officeDocument/2006/relationships/hyperlink" Target="https://podminky.urs.cz/item/CS_URS_2025_01/998767203" TargetMode="External"/><Relationship Id="rId185" Type="http://schemas.openxmlformats.org/officeDocument/2006/relationships/hyperlink" Target="https://podminky.urs.cz/item/CS_URS_2025_01/776221111" TargetMode="External"/><Relationship Id="rId4" Type="http://schemas.openxmlformats.org/officeDocument/2006/relationships/hyperlink" Target="https://podminky.urs.cz/item/CS_URS_2025_02/131351204" TargetMode="External"/><Relationship Id="rId9" Type="http://schemas.openxmlformats.org/officeDocument/2006/relationships/hyperlink" Target="https://podminky.urs.cz/item/CS_URS_2025_01/167151102" TargetMode="External"/><Relationship Id="rId180" Type="http://schemas.openxmlformats.org/officeDocument/2006/relationships/hyperlink" Target="https://podminky.urs.cz/item/CS_URS_2025_01/776111311" TargetMode="External"/><Relationship Id="rId26" Type="http://schemas.openxmlformats.org/officeDocument/2006/relationships/hyperlink" Target="https://podminky.urs.cz/item/CS_URS_2025_01/311235151" TargetMode="External"/><Relationship Id="rId47" Type="http://schemas.openxmlformats.org/officeDocument/2006/relationships/hyperlink" Target="https://podminky.urs.cz/item/CS_URS_2025_01/417351115" TargetMode="External"/><Relationship Id="rId68" Type="http://schemas.openxmlformats.org/officeDocument/2006/relationships/hyperlink" Target="https://podminky.urs.cz/item/CS_URS_2025_01/619991021" TargetMode="External"/><Relationship Id="rId89" Type="http://schemas.openxmlformats.org/officeDocument/2006/relationships/hyperlink" Target="https://podminky.urs.cz/item/CS_URS_2025_01/642945111" TargetMode="External"/><Relationship Id="rId112" Type="http://schemas.openxmlformats.org/officeDocument/2006/relationships/hyperlink" Target="https://podminky.urs.cz/item/CS_URS_2025_01/997013509" TargetMode="External"/><Relationship Id="rId133" Type="http://schemas.openxmlformats.org/officeDocument/2006/relationships/hyperlink" Target="https://podminky.urs.cz/item/CS_URS_2025_01/713141416" TargetMode="External"/><Relationship Id="rId154" Type="http://schemas.openxmlformats.org/officeDocument/2006/relationships/hyperlink" Target="https://podminky.urs.cz/item/CS_URS_2025_02/766211211" TargetMode="External"/><Relationship Id="rId175" Type="http://schemas.openxmlformats.org/officeDocument/2006/relationships/hyperlink" Target="https://podminky.urs.cz/item/CS_URS_2025_01/771274232" TargetMode="External"/><Relationship Id="rId196" Type="http://schemas.openxmlformats.org/officeDocument/2006/relationships/hyperlink" Target="https://podminky.urs.cz/item/CS_URS_2025_01/783937153" TargetMode="External"/><Relationship Id="rId200" Type="http://schemas.openxmlformats.org/officeDocument/2006/relationships/hyperlink" Target="https://podminky.urs.cz/item/CS_URS_2025_02/784181121" TargetMode="External"/><Relationship Id="rId16" Type="http://schemas.openxmlformats.org/officeDocument/2006/relationships/hyperlink" Target="https://podminky.urs.cz/item/CS_URS_2025_01/271572211" TargetMode="External"/><Relationship Id="rId37" Type="http://schemas.openxmlformats.org/officeDocument/2006/relationships/hyperlink" Target="https://podminky.urs.cz/item/CS_URS_2025_02/916231213" TargetMode="External"/><Relationship Id="rId58" Type="http://schemas.openxmlformats.org/officeDocument/2006/relationships/hyperlink" Target="https://podminky.urs.cz/item/CS_URS_2025_02/596212210" TargetMode="External"/><Relationship Id="rId79" Type="http://schemas.openxmlformats.org/officeDocument/2006/relationships/hyperlink" Target="https://podminky.urs.cz/item/CS_URS_2025_01/631311115" TargetMode="External"/><Relationship Id="rId102" Type="http://schemas.openxmlformats.org/officeDocument/2006/relationships/hyperlink" Target="https://podminky.urs.cz/item/CS_URS_2025_01/949311812" TargetMode="External"/><Relationship Id="rId123" Type="http://schemas.openxmlformats.org/officeDocument/2006/relationships/hyperlink" Target="https://podminky.urs.cz/item/CS_URS_2025_01/712341559" TargetMode="External"/><Relationship Id="rId144" Type="http://schemas.openxmlformats.org/officeDocument/2006/relationships/hyperlink" Target="https://podminky.urs.cz/item/CS_URS_2025_02/763131821" TargetMode="External"/><Relationship Id="rId90" Type="http://schemas.openxmlformats.org/officeDocument/2006/relationships/hyperlink" Target="https://podminky.urs.cz/item/CS_URS_2025_01/941221112" TargetMode="External"/><Relationship Id="rId165" Type="http://schemas.openxmlformats.org/officeDocument/2006/relationships/hyperlink" Target="https://podminky.urs.cz/item/CS_URS_2025_01/766825821" TargetMode="External"/><Relationship Id="rId186" Type="http://schemas.openxmlformats.org/officeDocument/2006/relationships/hyperlink" Target="https://podminky.urs.cz/item/CS_URS_2025_01/776991821" TargetMode="External"/><Relationship Id="rId27" Type="http://schemas.openxmlformats.org/officeDocument/2006/relationships/hyperlink" Target="https://podminky.urs.cz/item/CS_URS_2025_01/311235211" TargetMode="External"/><Relationship Id="rId48" Type="http://schemas.openxmlformats.org/officeDocument/2006/relationships/hyperlink" Target="https://podminky.urs.cz/item/CS_URS_2025_01/417351116" TargetMode="External"/><Relationship Id="rId69" Type="http://schemas.openxmlformats.org/officeDocument/2006/relationships/hyperlink" Target="https://podminky.urs.cz/item/CS_URS_2025_02/621221011" TargetMode="External"/><Relationship Id="rId113" Type="http://schemas.openxmlformats.org/officeDocument/2006/relationships/hyperlink" Target="https://podminky.urs.cz/item/CS_URS_2025_01/997013631" TargetMode="External"/><Relationship Id="rId134" Type="http://schemas.openxmlformats.org/officeDocument/2006/relationships/hyperlink" Target="https://podminky.urs.cz/item/CS_URS_2025_01/998713203" TargetMode="External"/><Relationship Id="rId80" Type="http://schemas.openxmlformats.org/officeDocument/2006/relationships/hyperlink" Target="https://podminky.urs.cz/item/CS_URS_2025_01/631311125" TargetMode="External"/><Relationship Id="rId155" Type="http://schemas.openxmlformats.org/officeDocument/2006/relationships/hyperlink" Target="https://podminky.urs.cz/item/CS_URS_2025_02/766211621" TargetMode="External"/><Relationship Id="rId176" Type="http://schemas.openxmlformats.org/officeDocument/2006/relationships/hyperlink" Target="https://podminky.urs.cz/item/CS_URS_2025_02/771474112" TargetMode="External"/><Relationship Id="rId197" Type="http://schemas.openxmlformats.org/officeDocument/2006/relationships/hyperlink" Target="https://podminky.urs.cz/item/CS_URS_2025_02/784111001" TargetMode="External"/><Relationship Id="rId201" Type="http://schemas.openxmlformats.org/officeDocument/2006/relationships/hyperlink" Target="https://podminky.urs.cz/item/CS_URS_2025_02/784211001" TargetMode="External"/><Relationship Id="rId17" Type="http://schemas.openxmlformats.org/officeDocument/2006/relationships/hyperlink" Target="https://podminky.urs.cz/item/CS_URS_2025_01/273321411" TargetMode="External"/><Relationship Id="rId38" Type="http://schemas.openxmlformats.org/officeDocument/2006/relationships/hyperlink" Target="https://podminky.urs.cz/item/CS_URS_2025_02/916991121" TargetMode="External"/><Relationship Id="rId59" Type="http://schemas.openxmlformats.org/officeDocument/2006/relationships/hyperlink" Target="https://podminky.urs.cz/item/CS_URS_2025_01/611131101" TargetMode="External"/><Relationship Id="rId103" Type="http://schemas.openxmlformats.org/officeDocument/2006/relationships/hyperlink" Target="https://podminky.urs.cz/item/CS_URS_2025_01/952901111" TargetMode="External"/><Relationship Id="rId124" Type="http://schemas.openxmlformats.org/officeDocument/2006/relationships/hyperlink" Target="https://podminky.urs.cz/item/CS_URS_2025_01/712341559" TargetMode="External"/><Relationship Id="rId70" Type="http://schemas.openxmlformats.org/officeDocument/2006/relationships/hyperlink" Target="https://podminky.urs.cz/item/CS_URS_2025_02/621531022" TargetMode="External"/><Relationship Id="rId91" Type="http://schemas.openxmlformats.org/officeDocument/2006/relationships/hyperlink" Target="https://podminky.urs.cz/item/CS_URS_2025_01/941221212" TargetMode="External"/><Relationship Id="rId145" Type="http://schemas.openxmlformats.org/officeDocument/2006/relationships/hyperlink" Target="https://podminky.urs.cz/item/CS_URS_2025_02/998763403" TargetMode="External"/><Relationship Id="rId166" Type="http://schemas.openxmlformats.org/officeDocument/2006/relationships/hyperlink" Target="https://podminky.urs.cz/item/CS_URS_2025_01/998766203" TargetMode="External"/><Relationship Id="rId187" Type="http://schemas.openxmlformats.org/officeDocument/2006/relationships/hyperlink" Target="https://podminky.urs.cz/item/CS_URS_2025_01/998776203" TargetMode="External"/><Relationship Id="rId1" Type="http://schemas.openxmlformats.org/officeDocument/2006/relationships/hyperlink" Target="https://podminky.urs.cz/item/CS_URS_2025_01/113106121" TargetMode="External"/><Relationship Id="rId28" Type="http://schemas.openxmlformats.org/officeDocument/2006/relationships/hyperlink" Target="https://podminky.urs.cz/item/CS_URS_2025_01/311238650" TargetMode="External"/><Relationship Id="rId49" Type="http://schemas.openxmlformats.org/officeDocument/2006/relationships/hyperlink" Target="https://podminky.urs.cz/item/CS_URS_2025_01/417361821" TargetMode="External"/><Relationship Id="rId114" Type="http://schemas.openxmlformats.org/officeDocument/2006/relationships/hyperlink" Target="https://podminky.urs.cz/item/CS_URS_2025_01/998011003" TargetMode="External"/><Relationship Id="rId60" Type="http://schemas.openxmlformats.org/officeDocument/2006/relationships/hyperlink" Target="https://podminky.urs.cz/item/CS_URS_2025_01/611131105" TargetMode="External"/><Relationship Id="rId81" Type="http://schemas.openxmlformats.org/officeDocument/2006/relationships/hyperlink" Target="https://podminky.urs.cz/item/CS_URS_2025_01/631362021" TargetMode="External"/><Relationship Id="rId135" Type="http://schemas.openxmlformats.org/officeDocument/2006/relationships/hyperlink" Target="https://podminky.urs.cz/item/CS_URS_2025_01/714112101" TargetMode="External"/><Relationship Id="rId156" Type="http://schemas.openxmlformats.org/officeDocument/2006/relationships/hyperlink" Target="https://podminky.urs.cz/item/CS_URS_2025_01/766622131" TargetMode="External"/><Relationship Id="rId177" Type="http://schemas.openxmlformats.org/officeDocument/2006/relationships/hyperlink" Target="https://podminky.urs.cz/item/CS_URS_2025_02/771474132" TargetMode="External"/><Relationship Id="rId198" Type="http://schemas.openxmlformats.org/officeDocument/2006/relationships/hyperlink" Target="https://podminky.urs.cz/item/CS_URS_2025_02/784121001" TargetMode="External"/><Relationship Id="rId202" Type="http://schemas.openxmlformats.org/officeDocument/2006/relationships/printerSettings" Target="../printerSettings/printerSettings2.bin"/><Relationship Id="rId18" Type="http://schemas.openxmlformats.org/officeDocument/2006/relationships/hyperlink" Target="https://podminky.urs.cz/item/CS_URS_2025_01/273351121" TargetMode="External"/><Relationship Id="rId39" Type="http://schemas.openxmlformats.org/officeDocument/2006/relationships/hyperlink" Target="https://podminky.urs.cz/item/CS_URS_2025_01/342244201" TargetMode="External"/><Relationship Id="rId50" Type="http://schemas.openxmlformats.org/officeDocument/2006/relationships/hyperlink" Target="https://podminky.urs.cz/item/CS_URS_2025_02/411322424" TargetMode="External"/><Relationship Id="rId104" Type="http://schemas.openxmlformats.org/officeDocument/2006/relationships/hyperlink" Target="https://podminky.urs.cz/item/CS_URS_2025_01/962031133" TargetMode="External"/><Relationship Id="rId125" Type="http://schemas.openxmlformats.org/officeDocument/2006/relationships/hyperlink" Target="https://podminky.urs.cz/item/CS_URS_2025_01/712341719" TargetMode="External"/><Relationship Id="rId146" Type="http://schemas.openxmlformats.org/officeDocument/2006/relationships/hyperlink" Target="https://podminky.urs.cz/item/CS_URS_2025_02/764111641" TargetMode="External"/><Relationship Id="rId167" Type="http://schemas.openxmlformats.org/officeDocument/2006/relationships/hyperlink" Target="https://podminky.urs.cz/item/CS_URS_2025_01/767223221" TargetMode="External"/><Relationship Id="rId188" Type="http://schemas.openxmlformats.org/officeDocument/2006/relationships/hyperlink" Target="https://podminky.urs.cz/item/CS_URS_2025_01/781121011" TargetMode="External"/><Relationship Id="rId71" Type="http://schemas.openxmlformats.org/officeDocument/2006/relationships/hyperlink" Target="https://podminky.urs.cz/item/CS_URS_2025_01/622131101" TargetMode="External"/><Relationship Id="rId92" Type="http://schemas.openxmlformats.org/officeDocument/2006/relationships/hyperlink" Target="https://podminky.urs.cz/item/CS_URS_2025_01/94122131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odminky.urs.cz/item/CS_URS_2025_02/75139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1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pans="1:74" s="1" customFormat="1" ht="36.9" customHeight="1">
      <c r="AR2" s="386"/>
      <c r="AS2" s="386"/>
      <c r="AT2" s="386"/>
      <c r="AU2" s="386"/>
      <c r="AV2" s="386"/>
      <c r="AW2" s="386"/>
      <c r="AX2" s="386"/>
      <c r="AY2" s="386"/>
      <c r="AZ2" s="386"/>
      <c r="BA2" s="386"/>
      <c r="BB2" s="386"/>
      <c r="BC2" s="386"/>
      <c r="BD2" s="386"/>
      <c r="BE2" s="386"/>
      <c r="BS2" s="21" t="s">
        <v>6</v>
      </c>
      <c r="BT2" s="21" t="s">
        <v>7</v>
      </c>
    </row>
    <row r="3" spans="1:74" s="1" customFormat="1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pans="1:74" s="1" customFormat="1" ht="24.9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pans="1:74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403" t="s">
        <v>14</v>
      </c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26"/>
      <c r="AQ5" s="26"/>
      <c r="AR5" s="24"/>
      <c r="BE5" s="400" t="s">
        <v>15</v>
      </c>
      <c r="BS5" s="21" t="s">
        <v>6</v>
      </c>
    </row>
    <row r="6" spans="1:74" s="1" customFormat="1" ht="36.9" customHeight="1">
      <c r="B6" s="25"/>
      <c r="C6" s="26"/>
      <c r="D6" s="32" t="s">
        <v>16</v>
      </c>
      <c r="E6" s="26"/>
      <c r="F6" s="26"/>
      <c r="G6" s="26"/>
      <c r="H6" s="26"/>
      <c r="I6" s="26"/>
      <c r="J6" s="26"/>
      <c r="K6" s="405" t="s">
        <v>17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4"/>
      <c r="AJ6" s="404"/>
      <c r="AK6" s="404"/>
      <c r="AL6" s="404"/>
      <c r="AM6" s="404"/>
      <c r="AN6" s="404"/>
      <c r="AO6" s="404"/>
      <c r="AP6" s="26"/>
      <c r="AQ6" s="26"/>
      <c r="AR6" s="24"/>
      <c r="BE6" s="401"/>
      <c r="BS6" s="21" t="s">
        <v>6</v>
      </c>
    </row>
    <row r="7" spans="1:74" s="1" customFormat="1" ht="12" customHeight="1">
      <c r="B7" s="25"/>
      <c r="C7" s="26"/>
      <c r="D7" s="33" t="s">
        <v>18</v>
      </c>
      <c r="E7" s="26"/>
      <c r="F7" s="26"/>
      <c r="G7" s="26"/>
      <c r="H7" s="26"/>
      <c r="I7" s="26"/>
      <c r="J7" s="26"/>
      <c r="K7" s="31" t="s">
        <v>19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3" t="s">
        <v>20</v>
      </c>
      <c r="AL7" s="26"/>
      <c r="AM7" s="26"/>
      <c r="AN7" s="31" t="s">
        <v>19</v>
      </c>
      <c r="AO7" s="26"/>
      <c r="AP7" s="26"/>
      <c r="AQ7" s="26"/>
      <c r="AR7" s="24"/>
      <c r="BE7" s="401"/>
      <c r="BS7" s="21" t="s">
        <v>6</v>
      </c>
    </row>
    <row r="8" spans="1:74" s="1" customFormat="1" ht="12" customHeight="1">
      <c r="B8" s="25"/>
      <c r="C8" s="26"/>
      <c r="D8" s="33" t="s">
        <v>21</v>
      </c>
      <c r="E8" s="26"/>
      <c r="F8" s="26"/>
      <c r="G8" s="26"/>
      <c r="H8" s="26"/>
      <c r="I8" s="26"/>
      <c r="J8" s="26"/>
      <c r="K8" s="31" t="s">
        <v>22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3" t="s">
        <v>23</v>
      </c>
      <c r="AL8" s="26"/>
      <c r="AM8" s="26"/>
      <c r="AN8" s="34" t="s">
        <v>24</v>
      </c>
      <c r="AO8" s="26"/>
      <c r="AP8" s="26"/>
      <c r="AQ8" s="26"/>
      <c r="AR8" s="24"/>
      <c r="BE8" s="401"/>
      <c r="BS8" s="21" t="s">
        <v>6</v>
      </c>
    </row>
    <row r="9" spans="1:74" s="1" customFormat="1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4"/>
      <c r="BE9" s="401"/>
      <c r="BS9" s="21" t="s">
        <v>6</v>
      </c>
    </row>
    <row r="10" spans="1:74" s="1" customFormat="1" ht="12" customHeight="1">
      <c r="B10" s="25"/>
      <c r="C10" s="26"/>
      <c r="D10" s="33" t="s">
        <v>25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3" t="s">
        <v>26</v>
      </c>
      <c r="AL10" s="26"/>
      <c r="AM10" s="26"/>
      <c r="AN10" s="31" t="s">
        <v>27</v>
      </c>
      <c r="AO10" s="26"/>
      <c r="AP10" s="26"/>
      <c r="AQ10" s="26"/>
      <c r="AR10" s="24"/>
      <c r="BE10" s="401"/>
      <c r="BS10" s="21" t="s">
        <v>6</v>
      </c>
    </row>
    <row r="11" spans="1:74" s="1" customFormat="1" ht="18.45" customHeight="1">
      <c r="B11" s="25"/>
      <c r="C11" s="26"/>
      <c r="D11" s="26"/>
      <c r="E11" s="31" t="s">
        <v>28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3" t="s">
        <v>29</v>
      </c>
      <c r="AL11" s="26"/>
      <c r="AM11" s="26"/>
      <c r="AN11" s="31" t="s">
        <v>30</v>
      </c>
      <c r="AO11" s="26"/>
      <c r="AP11" s="26"/>
      <c r="AQ11" s="26"/>
      <c r="AR11" s="24"/>
      <c r="BE11" s="401"/>
      <c r="BS11" s="21" t="s">
        <v>6</v>
      </c>
    </row>
    <row r="12" spans="1:74" s="1" customFormat="1" ht="6.9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401"/>
      <c r="BS12" s="21" t="s">
        <v>6</v>
      </c>
    </row>
    <row r="13" spans="1:74" s="1" customFormat="1" ht="12" customHeight="1">
      <c r="B13" s="25"/>
      <c r="C13" s="26"/>
      <c r="D13" s="33" t="s">
        <v>31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3" t="s">
        <v>26</v>
      </c>
      <c r="AL13" s="26"/>
      <c r="AM13" s="26"/>
      <c r="AN13" s="35" t="s">
        <v>32</v>
      </c>
      <c r="AO13" s="26"/>
      <c r="AP13" s="26"/>
      <c r="AQ13" s="26"/>
      <c r="AR13" s="24"/>
      <c r="BE13" s="401"/>
      <c r="BS13" s="21" t="s">
        <v>6</v>
      </c>
    </row>
    <row r="14" spans="1:74" ht="13.2">
      <c r="B14" s="25"/>
      <c r="C14" s="26"/>
      <c r="D14" s="26"/>
      <c r="E14" s="406" t="s">
        <v>32</v>
      </c>
      <c r="F14" s="407"/>
      <c r="G14" s="407"/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/>
      <c r="AJ14" s="407"/>
      <c r="AK14" s="33" t="s">
        <v>29</v>
      </c>
      <c r="AL14" s="26"/>
      <c r="AM14" s="26"/>
      <c r="AN14" s="35" t="s">
        <v>32</v>
      </c>
      <c r="AO14" s="26"/>
      <c r="AP14" s="26"/>
      <c r="AQ14" s="26"/>
      <c r="AR14" s="24"/>
      <c r="BE14" s="401"/>
      <c r="BS14" s="21" t="s">
        <v>6</v>
      </c>
    </row>
    <row r="15" spans="1:74" s="1" customFormat="1" ht="6.9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401"/>
      <c r="BS15" s="21" t="s">
        <v>33</v>
      </c>
    </row>
    <row r="16" spans="1:74" s="1" customFormat="1" ht="12" customHeight="1">
      <c r="B16" s="25"/>
      <c r="C16" s="26"/>
      <c r="D16" s="33" t="s">
        <v>34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3" t="s">
        <v>26</v>
      </c>
      <c r="AL16" s="26"/>
      <c r="AM16" s="26"/>
      <c r="AN16" s="31" t="s">
        <v>35</v>
      </c>
      <c r="AO16" s="26"/>
      <c r="AP16" s="26"/>
      <c r="AQ16" s="26"/>
      <c r="AR16" s="24"/>
      <c r="BE16" s="401"/>
      <c r="BS16" s="21" t="s">
        <v>33</v>
      </c>
    </row>
    <row r="17" spans="1:71" s="1" customFormat="1" ht="18.45" customHeight="1">
      <c r="B17" s="25"/>
      <c r="C17" s="26"/>
      <c r="D17" s="26"/>
      <c r="E17" s="31" t="s">
        <v>36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3" t="s">
        <v>29</v>
      </c>
      <c r="AL17" s="26"/>
      <c r="AM17" s="26"/>
      <c r="AN17" s="31" t="s">
        <v>37</v>
      </c>
      <c r="AO17" s="26"/>
      <c r="AP17" s="26"/>
      <c r="AQ17" s="26"/>
      <c r="AR17" s="24"/>
      <c r="BE17" s="401"/>
      <c r="BS17" s="21" t="s">
        <v>33</v>
      </c>
    </row>
    <row r="18" spans="1:71" s="1" customFormat="1" ht="6.9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401"/>
      <c r="BS18" s="21" t="s">
        <v>6</v>
      </c>
    </row>
    <row r="19" spans="1:71" s="1" customFormat="1" ht="12" customHeight="1">
      <c r="B19" s="25"/>
      <c r="C19" s="26"/>
      <c r="D19" s="33" t="s">
        <v>38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3" t="s">
        <v>26</v>
      </c>
      <c r="AL19" s="26"/>
      <c r="AM19" s="26"/>
      <c r="AN19" s="31" t="s">
        <v>39</v>
      </c>
      <c r="AO19" s="26"/>
      <c r="AP19" s="26"/>
      <c r="AQ19" s="26"/>
      <c r="AR19" s="24"/>
      <c r="BE19" s="401"/>
      <c r="BS19" s="21" t="s">
        <v>6</v>
      </c>
    </row>
    <row r="20" spans="1:71" s="1" customFormat="1" ht="18.45" customHeight="1">
      <c r="B20" s="25"/>
      <c r="C20" s="26"/>
      <c r="D20" s="26"/>
      <c r="E20" s="31" t="s">
        <v>40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3" t="s">
        <v>29</v>
      </c>
      <c r="AL20" s="26"/>
      <c r="AM20" s="26"/>
      <c r="AN20" s="31" t="s">
        <v>41</v>
      </c>
      <c r="AO20" s="26"/>
      <c r="AP20" s="26"/>
      <c r="AQ20" s="26"/>
      <c r="AR20" s="24"/>
      <c r="BE20" s="401"/>
      <c r="BS20" s="21" t="s">
        <v>4</v>
      </c>
    </row>
    <row r="21" spans="1:71" s="1" customFormat="1" ht="6.9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401"/>
    </row>
    <row r="22" spans="1:71" s="1" customFormat="1" ht="12" customHeight="1">
      <c r="B22" s="25"/>
      <c r="C22" s="26"/>
      <c r="D22" s="33" t="s">
        <v>42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401"/>
    </row>
    <row r="23" spans="1:71" s="1" customFormat="1" ht="54.6" customHeight="1">
      <c r="B23" s="25"/>
      <c r="C23" s="26"/>
      <c r="D23" s="26"/>
      <c r="E23" s="408" t="s">
        <v>43</v>
      </c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8"/>
      <c r="AL23" s="408"/>
      <c r="AM23" s="408"/>
      <c r="AN23" s="408"/>
      <c r="AO23" s="26"/>
      <c r="AP23" s="26"/>
      <c r="AQ23" s="26"/>
      <c r="AR23" s="24"/>
      <c r="BE23" s="401"/>
    </row>
    <row r="24" spans="1:71" s="1" customFormat="1" ht="6.9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401"/>
    </row>
    <row r="25" spans="1:71" s="1" customFormat="1" ht="6.9" customHeight="1">
      <c r="B25" s="25"/>
      <c r="C25" s="2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6"/>
      <c r="AQ25" s="26"/>
      <c r="AR25" s="24"/>
      <c r="BE25" s="401"/>
    </row>
    <row r="26" spans="1:71" s="2" customFormat="1" ht="25.95" customHeight="1">
      <c r="A26" s="38"/>
      <c r="B26" s="39"/>
      <c r="C26" s="40"/>
      <c r="D26" s="41" t="s">
        <v>44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09">
        <f>ROUND(AG54,2)</f>
        <v>0</v>
      </c>
      <c r="AL26" s="410"/>
      <c r="AM26" s="410"/>
      <c r="AN26" s="410"/>
      <c r="AO26" s="410"/>
      <c r="AP26" s="40"/>
      <c r="AQ26" s="40"/>
      <c r="AR26" s="43"/>
      <c r="BE26" s="401"/>
    </row>
    <row r="27" spans="1:71" s="2" customFormat="1" ht="6.9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3"/>
      <c r="BE27" s="401"/>
    </row>
    <row r="28" spans="1:71" s="2" customFormat="1" ht="13.2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11" t="s">
        <v>45</v>
      </c>
      <c r="M28" s="411"/>
      <c r="N28" s="411"/>
      <c r="O28" s="411"/>
      <c r="P28" s="411"/>
      <c r="Q28" s="40"/>
      <c r="R28" s="40"/>
      <c r="S28" s="40"/>
      <c r="T28" s="40"/>
      <c r="U28" s="40"/>
      <c r="V28" s="40"/>
      <c r="W28" s="411" t="s">
        <v>46</v>
      </c>
      <c r="X28" s="411"/>
      <c r="Y28" s="411"/>
      <c r="Z28" s="411"/>
      <c r="AA28" s="411"/>
      <c r="AB28" s="411"/>
      <c r="AC28" s="411"/>
      <c r="AD28" s="411"/>
      <c r="AE28" s="411"/>
      <c r="AF28" s="40"/>
      <c r="AG28" s="40"/>
      <c r="AH28" s="40"/>
      <c r="AI28" s="40"/>
      <c r="AJ28" s="40"/>
      <c r="AK28" s="411" t="s">
        <v>47</v>
      </c>
      <c r="AL28" s="411"/>
      <c r="AM28" s="411"/>
      <c r="AN28" s="411"/>
      <c r="AO28" s="411"/>
      <c r="AP28" s="40"/>
      <c r="AQ28" s="40"/>
      <c r="AR28" s="43"/>
      <c r="BE28" s="401"/>
    </row>
    <row r="29" spans="1:71" s="3" customFormat="1" ht="14.4" customHeight="1">
      <c r="B29" s="44"/>
      <c r="C29" s="45"/>
      <c r="D29" s="33" t="s">
        <v>48</v>
      </c>
      <c r="E29" s="45"/>
      <c r="F29" s="33" t="s">
        <v>49</v>
      </c>
      <c r="G29" s="45"/>
      <c r="H29" s="45"/>
      <c r="I29" s="45"/>
      <c r="J29" s="45"/>
      <c r="K29" s="45"/>
      <c r="L29" s="393">
        <v>0.21</v>
      </c>
      <c r="M29" s="394"/>
      <c r="N29" s="394"/>
      <c r="O29" s="394"/>
      <c r="P29" s="394"/>
      <c r="Q29" s="45"/>
      <c r="R29" s="45"/>
      <c r="S29" s="45"/>
      <c r="T29" s="45"/>
      <c r="U29" s="45"/>
      <c r="V29" s="45"/>
      <c r="W29" s="395">
        <f>ROUND(AZ54, 2)</f>
        <v>0</v>
      </c>
      <c r="X29" s="394"/>
      <c r="Y29" s="394"/>
      <c r="Z29" s="394"/>
      <c r="AA29" s="394"/>
      <c r="AB29" s="394"/>
      <c r="AC29" s="394"/>
      <c r="AD29" s="394"/>
      <c r="AE29" s="394"/>
      <c r="AF29" s="45"/>
      <c r="AG29" s="45"/>
      <c r="AH29" s="45"/>
      <c r="AI29" s="45"/>
      <c r="AJ29" s="45"/>
      <c r="AK29" s="395">
        <f>ROUND(AV54, 2)</f>
        <v>0</v>
      </c>
      <c r="AL29" s="394"/>
      <c r="AM29" s="394"/>
      <c r="AN29" s="394"/>
      <c r="AO29" s="394"/>
      <c r="AP29" s="45"/>
      <c r="AQ29" s="45"/>
      <c r="AR29" s="46"/>
      <c r="BE29" s="402"/>
    </row>
    <row r="30" spans="1:71" s="3" customFormat="1" ht="14.4" customHeight="1">
      <c r="B30" s="44"/>
      <c r="C30" s="45"/>
      <c r="D30" s="45"/>
      <c r="E30" s="45"/>
      <c r="F30" s="33" t="s">
        <v>50</v>
      </c>
      <c r="G30" s="45"/>
      <c r="H30" s="45"/>
      <c r="I30" s="45"/>
      <c r="J30" s="45"/>
      <c r="K30" s="45"/>
      <c r="L30" s="393">
        <v>0.12</v>
      </c>
      <c r="M30" s="394"/>
      <c r="N30" s="394"/>
      <c r="O30" s="394"/>
      <c r="P30" s="394"/>
      <c r="Q30" s="45"/>
      <c r="R30" s="45"/>
      <c r="S30" s="45"/>
      <c r="T30" s="45"/>
      <c r="U30" s="45"/>
      <c r="V30" s="45"/>
      <c r="W30" s="395">
        <f>ROUND(BA54, 2)</f>
        <v>0</v>
      </c>
      <c r="X30" s="394"/>
      <c r="Y30" s="394"/>
      <c r="Z30" s="394"/>
      <c r="AA30" s="394"/>
      <c r="AB30" s="394"/>
      <c r="AC30" s="394"/>
      <c r="AD30" s="394"/>
      <c r="AE30" s="394"/>
      <c r="AF30" s="45"/>
      <c r="AG30" s="45"/>
      <c r="AH30" s="45"/>
      <c r="AI30" s="45"/>
      <c r="AJ30" s="45"/>
      <c r="AK30" s="395">
        <f>ROUND(AW54, 2)</f>
        <v>0</v>
      </c>
      <c r="AL30" s="394"/>
      <c r="AM30" s="394"/>
      <c r="AN30" s="394"/>
      <c r="AO30" s="394"/>
      <c r="AP30" s="45"/>
      <c r="AQ30" s="45"/>
      <c r="AR30" s="46"/>
      <c r="BE30" s="402"/>
    </row>
    <row r="31" spans="1:71" s="3" customFormat="1" ht="14.4" hidden="1" customHeight="1">
      <c r="B31" s="44"/>
      <c r="C31" s="45"/>
      <c r="D31" s="45"/>
      <c r="E31" s="45"/>
      <c r="F31" s="33" t="s">
        <v>51</v>
      </c>
      <c r="G31" s="45"/>
      <c r="H31" s="45"/>
      <c r="I31" s="45"/>
      <c r="J31" s="45"/>
      <c r="K31" s="45"/>
      <c r="L31" s="393">
        <v>0.21</v>
      </c>
      <c r="M31" s="394"/>
      <c r="N31" s="394"/>
      <c r="O31" s="394"/>
      <c r="P31" s="394"/>
      <c r="Q31" s="45"/>
      <c r="R31" s="45"/>
      <c r="S31" s="45"/>
      <c r="T31" s="45"/>
      <c r="U31" s="45"/>
      <c r="V31" s="45"/>
      <c r="W31" s="395">
        <f>ROUND(BB54, 2)</f>
        <v>0</v>
      </c>
      <c r="X31" s="394"/>
      <c r="Y31" s="394"/>
      <c r="Z31" s="394"/>
      <c r="AA31" s="394"/>
      <c r="AB31" s="394"/>
      <c r="AC31" s="394"/>
      <c r="AD31" s="394"/>
      <c r="AE31" s="394"/>
      <c r="AF31" s="45"/>
      <c r="AG31" s="45"/>
      <c r="AH31" s="45"/>
      <c r="AI31" s="45"/>
      <c r="AJ31" s="45"/>
      <c r="AK31" s="395">
        <v>0</v>
      </c>
      <c r="AL31" s="394"/>
      <c r="AM31" s="394"/>
      <c r="AN31" s="394"/>
      <c r="AO31" s="394"/>
      <c r="AP31" s="45"/>
      <c r="AQ31" s="45"/>
      <c r="AR31" s="46"/>
      <c r="BE31" s="402"/>
    </row>
    <row r="32" spans="1:71" s="3" customFormat="1" ht="14.4" hidden="1" customHeight="1">
      <c r="B32" s="44"/>
      <c r="C32" s="45"/>
      <c r="D32" s="45"/>
      <c r="E32" s="45"/>
      <c r="F32" s="33" t="s">
        <v>52</v>
      </c>
      <c r="G32" s="45"/>
      <c r="H32" s="45"/>
      <c r="I32" s="45"/>
      <c r="J32" s="45"/>
      <c r="K32" s="45"/>
      <c r="L32" s="393">
        <v>0.12</v>
      </c>
      <c r="M32" s="394"/>
      <c r="N32" s="394"/>
      <c r="O32" s="394"/>
      <c r="P32" s="394"/>
      <c r="Q32" s="45"/>
      <c r="R32" s="45"/>
      <c r="S32" s="45"/>
      <c r="T32" s="45"/>
      <c r="U32" s="45"/>
      <c r="V32" s="45"/>
      <c r="W32" s="395">
        <f>ROUND(BC54, 2)</f>
        <v>0</v>
      </c>
      <c r="X32" s="394"/>
      <c r="Y32" s="394"/>
      <c r="Z32" s="394"/>
      <c r="AA32" s="394"/>
      <c r="AB32" s="394"/>
      <c r="AC32" s="394"/>
      <c r="AD32" s="394"/>
      <c r="AE32" s="394"/>
      <c r="AF32" s="45"/>
      <c r="AG32" s="45"/>
      <c r="AH32" s="45"/>
      <c r="AI32" s="45"/>
      <c r="AJ32" s="45"/>
      <c r="AK32" s="395">
        <v>0</v>
      </c>
      <c r="AL32" s="394"/>
      <c r="AM32" s="394"/>
      <c r="AN32" s="394"/>
      <c r="AO32" s="394"/>
      <c r="AP32" s="45"/>
      <c r="AQ32" s="45"/>
      <c r="AR32" s="46"/>
      <c r="BE32" s="402"/>
    </row>
    <row r="33" spans="1:57" s="3" customFormat="1" ht="14.4" hidden="1" customHeight="1">
      <c r="B33" s="44"/>
      <c r="C33" s="45"/>
      <c r="D33" s="45"/>
      <c r="E33" s="45"/>
      <c r="F33" s="33" t="s">
        <v>53</v>
      </c>
      <c r="G33" s="45"/>
      <c r="H33" s="45"/>
      <c r="I33" s="45"/>
      <c r="J33" s="45"/>
      <c r="K33" s="45"/>
      <c r="L33" s="393">
        <v>0</v>
      </c>
      <c r="M33" s="394"/>
      <c r="N33" s="394"/>
      <c r="O33" s="394"/>
      <c r="P33" s="394"/>
      <c r="Q33" s="45"/>
      <c r="R33" s="45"/>
      <c r="S33" s="45"/>
      <c r="T33" s="45"/>
      <c r="U33" s="45"/>
      <c r="V33" s="45"/>
      <c r="W33" s="395">
        <f>ROUND(BD54, 2)</f>
        <v>0</v>
      </c>
      <c r="X33" s="394"/>
      <c r="Y33" s="394"/>
      <c r="Z33" s="394"/>
      <c r="AA33" s="394"/>
      <c r="AB33" s="394"/>
      <c r="AC33" s="394"/>
      <c r="AD33" s="394"/>
      <c r="AE33" s="394"/>
      <c r="AF33" s="45"/>
      <c r="AG33" s="45"/>
      <c r="AH33" s="45"/>
      <c r="AI33" s="45"/>
      <c r="AJ33" s="45"/>
      <c r="AK33" s="395">
        <v>0</v>
      </c>
      <c r="AL33" s="394"/>
      <c r="AM33" s="394"/>
      <c r="AN33" s="394"/>
      <c r="AO33" s="394"/>
      <c r="AP33" s="45"/>
      <c r="AQ33" s="45"/>
      <c r="AR33" s="46"/>
    </row>
    <row r="34" spans="1:57" s="2" customFormat="1" ht="6.9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3"/>
      <c r="BE34" s="38"/>
    </row>
    <row r="35" spans="1:57" s="2" customFormat="1" ht="25.95" customHeight="1">
      <c r="A35" s="38"/>
      <c r="B35" s="39"/>
      <c r="C35" s="47"/>
      <c r="D35" s="48" t="s">
        <v>54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55</v>
      </c>
      <c r="U35" s="49"/>
      <c r="V35" s="49"/>
      <c r="W35" s="49"/>
      <c r="X35" s="399" t="s">
        <v>56</v>
      </c>
      <c r="Y35" s="397"/>
      <c r="Z35" s="397"/>
      <c r="AA35" s="397"/>
      <c r="AB35" s="397"/>
      <c r="AC35" s="49"/>
      <c r="AD35" s="49"/>
      <c r="AE35" s="49"/>
      <c r="AF35" s="49"/>
      <c r="AG35" s="49"/>
      <c r="AH35" s="49"/>
      <c r="AI35" s="49"/>
      <c r="AJ35" s="49"/>
      <c r="AK35" s="396">
        <f>SUM(AK26:AK33)</f>
        <v>0</v>
      </c>
      <c r="AL35" s="397"/>
      <c r="AM35" s="397"/>
      <c r="AN35" s="397"/>
      <c r="AO35" s="398"/>
      <c r="AP35" s="47"/>
      <c r="AQ35" s="47"/>
      <c r="AR35" s="43"/>
      <c r="BE35" s="38"/>
    </row>
    <row r="36" spans="1:57" s="2" customFormat="1" ht="6.9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3"/>
      <c r="BE36" s="38"/>
    </row>
    <row r="37" spans="1:57" s="2" customFormat="1" ht="6.9" customHeight="1">
      <c r="A37" s="38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43"/>
      <c r="BE37" s="38"/>
    </row>
    <row r="41" spans="1:57" s="2" customFormat="1" ht="6.9" customHeight="1">
      <c r="A41" s="38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43"/>
      <c r="BE41" s="38"/>
    </row>
    <row r="42" spans="1:57" s="2" customFormat="1" ht="24.9" customHeight="1">
      <c r="A42" s="38"/>
      <c r="B42" s="39"/>
      <c r="C42" s="27" t="s">
        <v>57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3"/>
      <c r="BE42" s="38"/>
    </row>
    <row r="43" spans="1:57" s="2" customFormat="1" ht="6.9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3"/>
      <c r="BE43" s="38"/>
    </row>
    <row r="44" spans="1:57" s="4" customFormat="1" ht="12" customHeight="1">
      <c r="B44" s="55"/>
      <c r="C44" s="33" t="s">
        <v>13</v>
      </c>
      <c r="D44" s="56"/>
      <c r="E44" s="56"/>
      <c r="F44" s="56"/>
      <c r="G44" s="56"/>
      <c r="H44" s="56"/>
      <c r="I44" s="56"/>
      <c r="J44" s="56"/>
      <c r="K44" s="56"/>
      <c r="L44" s="56" t="str">
        <f>K5</f>
        <v>2025_AZ_PROJECT_009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7"/>
    </row>
    <row r="45" spans="1:57" s="5" customFormat="1" ht="36.9" customHeight="1">
      <c r="B45" s="58"/>
      <c r="C45" s="59" t="s">
        <v>16</v>
      </c>
      <c r="D45" s="60"/>
      <c r="E45" s="60"/>
      <c r="F45" s="60"/>
      <c r="G45" s="60"/>
      <c r="H45" s="60"/>
      <c r="I45" s="60"/>
      <c r="J45" s="60"/>
      <c r="K45" s="60"/>
      <c r="L45" s="414" t="str">
        <f>K6</f>
        <v>STAVEBNÍ ÚPRAVY A PŘÍSTAVBA OBJEKTU SLOVENSKÁ 984 V KOLÍNĚ II</v>
      </c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  <c r="AH45" s="415"/>
      <c r="AI45" s="415"/>
      <c r="AJ45" s="415"/>
      <c r="AK45" s="415"/>
      <c r="AL45" s="415"/>
      <c r="AM45" s="415"/>
      <c r="AN45" s="415"/>
      <c r="AO45" s="415"/>
      <c r="AP45" s="60"/>
      <c r="AQ45" s="60"/>
      <c r="AR45" s="61"/>
    </row>
    <row r="46" spans="1:57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3"/>
      <c r="BE46" s="38"/>
    </row>
    <row r="47" spans="1:57" s="2" customFormat="1" ht="12" customHeight="1">
      <c r="A47" s="38"/>
      <c r="B47" s="39"/>
      <c r="C47" s="33" t="s">
        <v>21</v>
      </c>
      <c r="D47" s="40"/>
      <c r="E47" s="40"/>
      <c r="F47" s="40"/>
      <c r="G47" s="40"/>
      <c r="H47" s="40"/>
      <c r="I47" s="40"/>
      <c r="J47" s="40"/>
      <c r="K47" s="40"/>
      <c r="L47" s="62" t="str">
        <f>IF(K8="","",K8)</f>
        <v>Kolín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3" t="s">
        <v>23</v>
      </c>
      <c r="AJ47" s="40"/>
      <c r="AK47" s="40"/>
      <c r="AL47" s="40"/>
      <c r="AM47" s="390" t="str">
        <f>IF(AN8= "","",AN8)</f>
        <v>19. 5. 2025</v>
      </c>
      <c r="AN47" s="390"/>
      <c r="AO47" s="40"/>
      <c r="AP47" s="40"/>
      <c r="AQ47" s="40"/>
      <c r="AR47" s="43"/>
      <c r="BE47" s="38"/>
    </row>
    <row r="48" spans="1:57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3"/>
      <c r="BE48" s="38"/>
    </row>
    <row r="49" spans="1:91" s="2" customFormat="1" ht="15.15" customHeight="1">
      <c r="A49" s="38"/>
      <c r="B49" s="39"/>
      <c r="C49" s="33" t="s">
        <v>25</v>
      </c>
      <c r="D49" s="40"/>
      <c r="E49" s="40"/>
      <c r="F49" s="40"/>
      <c r="G49" s="40"/>
      <c r="H49" s="40"/>
      <c r="I49" s="40"/>
      <c r="J49" s="40"/>
      <c r="K49" s="40"/>
      <c r="L49" s="56" t="str">
        <f>IF(E11= "","",E11)</f>
        <v>MĚSTO KOLÍN, KARLOVO NÁMĚSTÍ 78, 280 12 KOLÍN I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3" t="s">
        <v>34</v>
      </c>
      <c r="AJ49" s="40"/>
      <c r="AK49" s="40"/>
      <c r="AL49" s="40"/>
      <c r="AM49" s="391" t="str">
        <f>IF(E17="","",E17)</f>
        <v>AZ PROJECTspol. s r.o.</v>
      </c>
      <c r="AN49" s="392"/>
      <c r="AO49" s="392"/>
      <c r="AP49" s="392"/>
      <c r="AQ49" s="40"/>
      <c r="AR49" s="43"/>
      <c r="AS49" s="377" t="s">
        <v>58</v>
      </c>
      <c r="AT49" s="378"/>
      <c r="AU49" s="64"/>
      <c r="AV49" s="64"/>
      <c r="AW49" s="64"/>
      <c r="AX49" s="64"/>
      <c r="AY49" s="64"/>
      <c r="AZ49" s="64"/>
      <c r="BA49" s="64"/>
      <c r="BB49" s="64"/>
      <c r="BC49" s="64"/>
      <c r="BD49" s="65"/>
      <c r="BE49" s="38"/>
    </row>
    <row r="50" spans="1:91" s="2" customFormat="1" ht="15.15" customHeight="1">
      <c r="A50" s="38"/>
      <c r="B50" s="39"/>
      <c r="C50" s="33" t="s">
        <v>31</v>
      </c>
      <c r="D50" s="40"/>
      <c r="E50" s="40"/>
      <c r="F50" s="40"/>
      <c r="G50" s="40"/>
      <c r="H50" s="40"/>
      <c r="I50" s="40"/>
      <c r="J50" s="40"/>
      <c r="K50" s="40"/>
      <c r="L50" s="56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3" t="s">
        <v>38</v>
      </c>
      <c r="AJ50" s="40"/>
      <c r="AK50" s="40"/>
      <c r="AL50" s="40"/>
      <c r="AM50" s="391" t="str">
        <f>IF(E20="","",E20)</f>
        <v>Ing. Luboš Michalec</v>
      </c>
      <c r="AN50" s="392"/>
      <c r="AO50" s="392"/>
      <c r="AP50" s="392"/>
      <c r="AQ50" s="40"/>
      <c r="AR50" s="43"/>
      <c r="AS50" s="379"/>
      <c r="AT50" s="380"/>
      <c r="AU50" s="66"/>
      <c r="AV50" s="66"/>
      <c r="AW50" s="66"/>
      <c r="AX50" s="66"/>
      <c r="AY50" s="66"/>
      <c r="AZ50" s="66"/>
      <c r="BA50" s="66"/>
      <c r="BB50" s="66"/>
      <c r="BC50" s="66"/>
      <c r="BD50" s="67"/>
      <c r="BE50" s="38"/>
    </row>
    <row r="51" spans="1:9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3"/>
      <c r="AS51" s="381"/>
      <c r="AT51" s="382"/>
      <c r="AU51" s="68"/>
      <c r="AV51" s="68"/>
      <c r="AW51" s="68"/>
      <c r="AX51" s="68"/>
      <c r="AY51" s="68"/>
      <c r="AZ51" s="68"/>
      <c r="BA51" s="68"/>
      <c r="BB51" s="68"/>
      <c r="BC51" s="68"/>
      <c r="BD51" s="69"/>
      <c r="BE51" s="38"/>
    </row>
    <row r="52" spans="1:91" s="2" customFormat="1" ht="29.25" customHeight="1">
      <c r="A52" s="38"/>
      <c r="B52" s="39"/>
      <c r="C52" s="419" t="s">
        <v>59</v>
      </c>
      <c r="D52" s="388"/>
      <c r="E52" s="388"/>
      <c r="F52" s="388"/>
      <c r="G52" s="388"/>
      <c r="H52" s="70"/>
      <c r="I52" s="418" t="s">
        <v>60</v>
      </c>
      <c r="J52" s="388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7" t="s">
        <v>61</v>
      </c>
      <c r="AH52" s="388"/>
      <c r="AI52" s="388"/>
      <c r="AJ52" s="388"/>
      <c r="AK52" s="388"/>
      <c r="AL52" s="388"/>
      <c r="AM52" s="388"/>
      <c r="AN52" s="418" t="s">
        <v>62</v>
      </c>
      <c r="AO52" s="388"/>
      <c r="AP52" s="388"/>
      <c r="AQ52" s="71" t="s">
        <v>63</v>
      </c>
      <c r="AR52" s="43"/>
      <c r="AS52" s="72" t="s">
        <v>64</v>
      </c>
      <c r="AT52" s="73" t="s">
        <v>65</v>
      </c>
      <c r="AU52" s="73" t="s">
        <v>66</v>
      </c>
      <c r="AV52" s="73" t="s">
        <v>67</v>
      </c>
      <c r="AW52" s="73" t="s">
        <v>68</v>
      </c>
      <c r="AX52" s="73" t="s">
        <v>69</v>
      </c>
      <c r="AY52" s="73" t="s">
        <v>70</v>
      </c>
      <c r="AZ52" s="73" t="s">
        <v>71</v>
      </c>
      <c r="BA52" s="73" t="s">
        <v>72</v>
      </c>
      <c r="BB52" s="73" t="s">
        <v>73</v>
      </c>
      <c r="BC52" s="73" t="s">
        <v>74</v>
      </c>
      <c r="BD52" s="74" t="s">
        <v>75</v>
      </c>
      <c r="BE52" s="38"/>
    </row>
    <row r="53" spans="1:91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3"/>
      <c r="AS53" s="75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7"/>
      <c r="BE53" s="38"/>
    </row>
    <row r="54" spans="1:91" s="6" customFormat="1" ht="32.4" customHeight="1">
      <c r="B54" s="78"/>
      <c r="C54" s="79" t="s">
        <v>76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417">
        <f>ROUND(AG55+SUM(AG66:AG69),2)</f>
        <v>0</v>
      </c>
      <c r="AH54" s="417"/>
      <c r="AI54" s="417"/>
      <c r="AJ54" s="417"/>
      <c r="AK54" s="417"/>
      <c r="AL54" s="417"/>
      <c r="AM54" s="417"/>
      <c r="AN54" s="385">
        <f t="shared" ref="AN54:AN69" si="0">SUM(AG54,AT54)</f>
        <v>0</v>
      </c>
      <c r="AO54" s="385"/>
      <c r="AP54" s="385"/>
      <c r="AQ54" s="82" t="s">
        <v>19</v>
      </c>
      <c r="AR54" s="83"/>
      <c r="AS54" s="84">
        <f>ROUND(AS55+SUM(AS66:AS69),2)</f>
        <v>0</v>
      </c>
      <c r="AT54" s="85">
        <f t="shared" ref="AT54:AT69" si="1">ROUND(SUM(AV54:AW54),2)</f>
        <v>0</v>
      </c>
      <c r="AU54" s="86">
        <f>ROUND(AU55+SUM(AU66:AU69),5)</f>
        <v>0</v>
      </c>
      <c r="AV54" s="85">
        <f>ROUND(AZ54*L29,2)</f>
        <v>0</v>
      </c>
      <c r="AW54" s="85">
        <f>ROUND(BA54*L30,2)</f>
        <v>0</v>
      </c>
      <c r="AX54" s="85">
        <f>ROUND(BB54*L29,2)</f>
        <v>0</v>
      </c>
      <c r="AY54" s="85">
        <f>ROUND(BC54*L30,2)</f>
        <v>0</v>
      </c>
      <c r="AZ54" s="85">
        <f>ROUND(AZ55+SUM(AZ66:AZ69),2)</f>
        <v>0</v>
      </c>
      <c r="BA54" s="85">
        <f>ROUND(BA55+SUM(BA66:BA69),2)</f>
        <v>0</v>
      </c>
      <c r="BB54" s="85">
        <f>ROUND(BB55+SUM(BB66:BB69),2)</f>
        <v>0</v>
      </c>
      <c r="BC54" s="85">
        <f>ROUND(BC55+SUM(BC66:BC69),2)</f>
        <v>0</v>
      </c>
      <c r="BD54" s="87">
        <f>ROUND(BD55+SUM(BD66:BD69),2)</f>
        <v>0</v>
      </c>
      <c r="BS54" s="88" t="s">
        <v>77</v>
      </c>
      <c r="BT54" s="88" t="s">
        <v>78</v>
      </c>
      <c r="BU54" s="89" t="s">
        <v>79</v>
      </c>
      <c r="BV54" s="88" t="s">
        <v>80</v>
      </c>
      <c r="BW54" s="88" t="s">
        <v>5</v>
      </c>
      <c r="BX54" s="88" t="s">
        <v>81</v>
      </c>
      <c r="CL54" s="88" t="s">
        <v>19</v>
      </c>
    </row>
    <row r="55" spans="1:91" s="7" customFormat="1" ht="24.75" customHeight="1">
      <c r="B55" s="90"/>
      <c r="C55" s="91"/>
      <c r="D55" s="412" t="s">
        <v>82</v>
      </c>
      <c r="E55" s="412"/>
      <c r="F55" s="412"/>
      <c r="G55" s="412"/>
      <c r="H55" s="412"/>
      <c r="I55" s="92"/>
      <c r="J55" s="412" t="s">
        <v>83</v>
      </c>
      <c r="K55" s="412"/>
      <c r="L55" s="412"/>
      <c r="M55" s="412"/>
      <c r="N55" s="412"/>
      <c r="O55" s="412"/>
      <c r="P55" s="412"/>
      <c r="Q55" s="412"/>
      <c r="R55" s="412"/>
      <c r="S55" s="412"/>
      <c r="T55" s="412"/>
      <c r="U55" s="412"/>
      <c r="V55" s="412"/>
      <c r="W55" s="412"/>
      <c r="X55" s="412"/>
      <c r="Y55" s="412"/>
      <c r="Z55" s="412"/>
      <c r="AA55" s="412"/>
      <c r="AB55" s="412"/>
      <c r="AC55" s="412"/>
      <c r="AD55" s="412"/>
      <c r="AE55" s="412"/>
      <c r="AF55" s="412"/>
      <c r="AG55" s="389">
        <f>ROUND(SUM(AG56:AG65),2)</f>
        <v>0</v>
      </c>
      <c r="AH55" s="376"/>
      <c r="AI55" s="376"/>
      <c r="AJ55" s="376"/>
      <c r="AK55" s="376"/>
      <c r="AL55" s="376"/>
      <c r="AM55" s="376"/>
      <c r="AN55" s="375">
        <f t="shared" si="0"/>
        <v>0</v>
      </c>
      <c r="AO55" s="376"/>
      <c r="AP55" s="376"/>
      <c r="AQ55" s="93" t="s">
        <v>84</v>
      </c>
      <c r="AR55" s="94"/>
      <c r="AS55" s="95">
        <f>ROUND(SUM(AS56:AS65),2)</f>
        <v>0</v>
      </c>
      <c r="AT55" s="96">
        <f t="shared" si="1"/>
        <v>0</v>
      </c>
      <c r="AU55" s="97">
        <f>ROUND(SUM(AU56:AU65),5)</f>
        <v>0</v>
      </c>
      <c r="AV55" s="96">
        <f>ROUND(AZ55*L29,2)</f>
        <v>0</v>
      </c>
      <c r="AW55" s="96">
        <f>ROUND(BA55*L30,2)</f>
        <v>0</v>
      </c>
      <c r="AX55" s="96">
        <f>ROUND(BB55*L29,2)</f>
        <v>0</v>
      </c>
      <c r="AY55" s="96">
        <f>ROUND(BC55*L30,2)</f>
        <v>0</v>
      </c>
      <c r="AZ55" s="96">
        <f>ROUND(SUM(AZ56:AZ65),2)</f>
        <v>0</v>
      </c>
      <c r="BA55" s="96">
        <f>ROUND(SUM(BA56:BA65),2)</f>
        <v>0</v>
      </c>
      <c r="BB55" s="96">
        <f>ROUND(SUM(BB56:BB65),2)</f>
        <v>0</v>
      </c>
      <c r="BC55" s="96">
        <f>ROUND(SUM(BC56:BC65),2)</f>
        <v>0</v>
      </c>
      <c r="BD55" s="98">
        <f>ROUND(SUM(BD56:BD65),2)</f>
        <v>0</v>
      </c>
      <c r="BS55" s="99" t="s">
        <v>77</v>
      </c>
      <c r="BT55" s="99" t="s">
        <v>85</v>
      </c>
      <c r="BV55" s="99" t="s">
        <v>80</v>
      </c>
      <c r="BW55" s="99" t="s">
        <v>86</v>
      </c>
      <c r="BX55" s="99" t="s">
        <v>5</v>
      </c>
      <c r="CL55" s="99" t="s">
        <v>19</v>
      </c>
      <c r="CM55" s="99" t="s">
        <v>87</v>
      </c>
    </row>
    <row r="56" spans="1:91" s="4" customFormat="1" ht="16.5" customHeight="1">
      <c r="B56" s="55"/>
      <c r="C56" s="100"/>
      <c r="D56" s="100"/>
      <c r="E56" s="416" t="s">
        <v>82</v>
      </c>
      <c r="F56" s="416"/>
      <c r="G56" s="416"/>
      <c r="H56" s="416"/>
      <c r="I56" s="416"/>
      <c r="J56" s="100"/>
      <c r="K56" s="416" t="s">
        <v>83</v>
      </c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6"/>
      <c r="AD56" s="416"/>
      <c r="AE56" s="416"/>
      <c r="AF56" s="416"/>
      <c r="AG56" s="383">
        <v>0</v>
      </c>
      <c r="AH56" s="384"/>
      <c r="AI56" s="384"/>
      <c r="AJ56" s="384"/>
      <c r="AK56" s="384"/>
      <c r="AL56" s="384"/>
      <c r="AM56" s="384"/>
      <c r="AN56" s="383">
        <f t="shared" si="0"/>
        <v>0</v>
      </c>
      <c r="AO56" s="384"/>
      <c r="AP56" s="384"/>
      <c r="AQ56" s="101" t="s">
        <v>88</v>
      </c>
      <c r="AR56" s="57"/>
      <c r="AS56" s="102">
        <v>0</v>
      </c>
      <c r="AT56" s="103">
        <f t="shared" si="1"/>
        <v>0</v>
      </c>
      <c r="AU56" s="104"/>
      <c r="AV56" s="103"/>
      <c r="AW56" s="103"/>
      <c r="AX56" s="103"/>
      <c r="AY56" s="103"/>
      <c r="AZ56" s="103"/>
      <c r="BA56" s="103"/>
      <c r="BB56" s="103"/>
      <c r="BC56" s="103"/>
      <c r="BD56" s="105"/>
      <c r="BT56" s="106" t="s">
        <v>87</v>
      </c>
      <c r="BU56" s="106" t="s">
        <v>89</v>
      </c>
      <c r="BV56" s="106" t="s">
        <v>80</v>
      </c>
      <c r="BW56" s="106" t="s">
        <v>86</v>
      </c>
      <c r="BX56" s="106" t="s">
        <v>5</v>
      </c>
      <c r="CL56" s="106" t="s">
        <v>19</v>
      </c>
      <c r="CM56" s="106" t="s">
        <v>87</v>
      </c>
    </row>
    <row r="57" spans="1:91" s="4" customFormat="1" ht="23.25" customHeight="1">
      <c r="A57" s="107" t="s">
        <v>90</v>
      </c>
      <c r="B57" s="55"/>
      <c r="C57" s="100"/>
      <c r="D57" s="100"/>
      <c r="E57" s="416" t="s">
        <v>91</v>
      </c>
      <c r="F57" s="416"/>
      <c r="G57" s="416"/>
      <c r="H57" s="416"/>
      <c r="I57" s="416"/>
      <c r="J57" s="100"/>
      <c r="K57" s="416" t="s">
        <v>92</v>
      </c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6"/>
      <c r="AD57" s="416"/>
      <c r="AE57" s="416"/>
      <c r="AF57" s="416"/>
      <c r="AG57" s="383">
        <f>'Objekt 1.0 - Stavba'!J32</f>
        <v>0</v>
      </c>
      <c r="AH57" s="384"/>
      <c r="AI57" s="384"/>
      <c r="AJ57" s="384"/>
      <c r="AK57" s="384"/>
      <c r="AL57" s="384"/>
      <c r="AM57" s="384"/>
      <c r="AN57" s="383">
        <f t="shared" si="0"/>
        <v>0</v>
      </c>
      <c r="AO57" s="384"/>
      <c r="AP57" s="384"/>
      <c r="AQ57" s="101" t="s">
        <v>88</v>
      </c>
      <c r="AR57" s="57"/>
      <c r="AS57" s="102">
        <v>0</v>
      </c>
      <c r="AT57" s="103">
        <f t="shared" si="1"/>
        <v>0</v>
      </c>
      <c r="AU57" s="104">
        <f>'Objekt 1.0 - Stavba'!P111</f>
        <v>0</v>
      </c>
      <c r="AV57" s="103">
        <f>'Objekt 1.0 - Stavba'!J35</f>
        <v>0</v>
      </c>
      <c r="AW57" s="103">
        <f>'Objekt 1.0 - Stavba'!J36</f>
        <v>0</v>
      </c>
      <c r="AX57" s="103">
        <f>'Objekt 1.0 - Stavba'!J37</f>
        <v>0</v>
      </c>
      <c r="AY57" s="103">
        <f>'Objekt 1.0 - Stavba'!J38</f>
        <v>0</v>
      </c>
      <c r="AZ57" s="103">
        <f>'Objekt 1.0 - Stavba'!F35</f>
        <v>0</v>
      </c>
      <c r="BA57" s="103">
        <f>'Objekt 1.0 - Stavba'!F36</f>
        <v>0</v>
      </c>
      <c r="BB57" s="103">
        <f>'Objekt 1.0 - Stavba'!F37</f>
        <v>0</v>
      </c>
      <c r="BC57" s="103">
        <f>'Objekt 1.0 - Stavba'!F38</f>
        <v>0</v>
      </c>
      <c r="BD57" s="105">
        <f>'Objekt 1.0 - Stavba'!F39</f>
        <v>0</v>
      </c>
      <c r="BT57" s="106" t="s">
        <v>87</v>
      </c>
      <c r="BV57" s="106" t="s">
        <v>80</v>
      </c>
      <c r="BW57" s="106" t="s">
        <v>93</v>
      </c>
      <c r="BX57" s="106" t="s">
        <v>86</v>
      </c>
      <c r="CL57" s="106" t="s">
        <v>19</v>
      </c>
    </row>
    <row r="58" spans="1:91" s="4" customFormat="1" ht="23.25" customHeight="1">
      <c r="A58" s="107" t="s">
        <v>90</v>
      </c>
      <c r="B58" s="55"/>
      <c r="C58" s="100"/>
      <c r="D58" s="100"/>
      <c r="E58" s="416" t="s">
        <v>94</v>
      </c>
      <c r="F58" s="416"/>
      <c r="G58" s="416"/>
      <c r="H58" s="416"/>
      <c r="I58" s="416"/>
      <c r="J58" s="100"/>
      <c r="K58" s="416" t="s">
        <v>95</v>
      </c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6"/>
      <c r="AD58" s="416"/>
      <c r="AE58" s="416"/>
      <c r="AF58" s="416"/>
      <c r="AG58" s="383">
        <f>'Objekt 1.1 - ZT'!J32</f>
        <v>0</v>
      </c>
      <c r="AH58" s="384"/>
      <c r="AI58" s="384"/>
      <c r="AJ58" s="384"/>
      <c r="AK58" s="384"/>
      <c r="AL58" s="384"/>
      <c r="AM58" s="384"/>
      <c r="AN58" s="383">
        <f t="shared" si="0"/>
        <v>0</v>
      </c>
      <c r="AO58" s="384"/>
      <c r="AP58" s="384"/>
      <c r="AQ58" s="101" t="s">
        <v>88</v>
      </c>
      <c r="AR58" s="57"/>
      <c r="AS58" s="102">
        <v>0</v>
      </c>
      <c r="AT58" s="103">
        <f t="shared" si="1"/>
        <v>0</v>
      </c>
      <c r="AU58" s="104">
        <f>'Objekt 1.1 - ZT'!P92</f>
        <v>0</v>
      </c>
      <c r="AV58" s="103">
        <f>'Objekt 1.1 - ZT'!J35</f>
        <v>0</v>
      </c>
      <c r="AW58" s="103">
        <f>'Objekt 1.1 - ZT'!J36</f>
        <v>0</v>
      </c>
      <c r="AX58" s="103">
        <f>'Objekt 1.1 - ZT'!J37</f>
        <v>0</v>
      </c>
      <c r="AY58" s="103">
        <f>'Objekt 1.1 - ZT'!J38</f>
        <v>0</v>
      </c>
      <c r="AZ58" s="103">
        <f>'Objekt 1.1 - ZT'!F35</f>
        <v>0</v>
      </c>
      <c r="BA58" s="103">
        <f>'Objekt 1.1 - ZT'!F36</f>
        <v>0</v>
      </c>
      <c r="BB58" s="103">
        <f>'Objekt 1.1 - ZT'!F37</f>
        <v>0</v>
      </c>
      <c r="BC58" s="103">
        <f>'Objekt 1.1 - ZT'!F38</f>
        <v>0</v>
      </c>
      <c r="BD58" s="105">
        <f>'Objekt 1.1 - ZT'!F39</f>
        <v>0</v>
      </c>
      <c r="BT58" s="106" t="s">
        <v>87</v>
      </c>
      <c r="BV58" s="106" t="s">
        <v>80</v>
      </c>
      <c r="BW58" s="106" t="s">
        <v>96</v>
      </c>
      <c r="BX58" s="106" t="s">
        <v>86</v>
      </c>
      <c r="CL58" s="106" t="s">
        <v>19</v>
      </c>
    </row>
    <row r="59" spans="1:91" s="4" customFormat="1" ht="23.25" customHeight="1">
      <c r="A59" s="107" t="s">
        <v>90</v>
      </c>
      <c r="B59" s="55"/>
      <c r="C59" s="100"/>
      <c r="D59" s="100"/>
      <c r="E59" s="416" t="s">
        <v>97</v>
      </c>
      <c r="F59" s="416"/>
      <c r="G59" s="416"/>
      <c r="H59" s="416"/>
      <c r="I59" s="416"/>
      <c r="J59" s="100"/>
      <c r="K59" s="416" t="s">
        <v>98</v>
      </c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6"/>
      <c r="AF59" s="416"/>
      <c r="AG59" s="383">
        <f>'Objekt 1.2 - ÚT'!J32</f>
        <v>0</v>
      </c>
      <c r="AH59" s="384"/>
      <c r="AI59" s="384"/>
      <c r="AJ59" s="384"/>
      <c r="AK59" s="384"/>
      <c r="AL59" s="384"/>
      <c r="AM59" s="384"/>
      <c r="AN59" s="383">
        <f t="shared" si="0"/>
        <v>0</v>
      </c>
      <c r="AO59" s="384"/>
      <c r="AP59" s="384"/>
      <c r="AQ59" s="101" t="s">
        <v>88</v>
      </c>
      <c r="AR59" s="57"/>
      <c r="AS59" s="102">
        <v>0</v>
      </c>
      <c r="AT59" s="103">
        <f t="shared" si="1"/>
        <v>0</v>
      </c>
      <c r="AU59" s="104">
        <f>'Objekt 1.2 - ÚT'!P90</f>
        <v>0</v>
      </c>
      <c r="AV59" s="103">
        <f>'Objekt 1.2 - ÚT'!J35</f>
        <v>0</v>
      </c>
      <c r="AW59" s="103">
        <f>'Objekt 1.2 - ÚT'!J36</f>
        <v>0</v>
      </c>
      <c r="AX59" s="103">
        <f>'Objekt 1.2 - ÚT'!J37</f>
        <v>0</v>
      </c>
      <c r="AY59" s="103">
        <f>'Objekt 1.2 - ÚT'!J38</f>
        <v>0</v>
      </c>
      <c r="AZ59" s="103">
        <f>'Objekt 1.2 - ÚT'!F35</f>
        <v>0</v>
      </c>
      <c r="BA59" s="103">
        <f>'Objekt 1.2 - ÚT'!F36</f>
        <v>0</v>
      </c>
      <c r="BB59" s="103">
        <f>'Objekt 1.2 - ÚT'!F37</f>
        <v>0</v>
      </c>
      <c r="BC59" s="103">
        <f>'Objekt 1.2 - ÚT'!F38</f>
        <v>0</v>
      </c>
      <c r="BD59" s="105">
        <f>'Objekt 1.2 - ÚT'!F39</f>
        <v>0</v>
      </c>
      <c r="BT59" s="106" t="s">
        <v>87</v>
      </c>
      <c r="BV59" s="106" t="s">
        <v>80</v>
      </c>
      <c r="BW59" s="106" t="s">
        <v>99</v>
      </c>
      <c r="BX59" s="106" t="s">
        <v>86</v>
      </c>
      <c r="CL59" s="106" t="s">
        <v>19</v>
      </c>
    </row>
    <row r="60" spans="1:91" s="4" customFormat="1" ht="23.25" customHeight="1">
      <c r="A60" s="107" t="s">
        <v>90</v>
      </c>
      <c r="B60" s="55"/>
      <c r="C60" s="100"/>
      <c r="D60" s="100"/>
      <c r="E60" s="416" t="s">
        <v>100</v>
      </c>
      <c r="F60" s="416"/>
      <c r="G60" s="416"/>
      <c r="H60" s="416"/>
      <c r="I60" s="416"/>
      <c r="J60" s="100"/>
      <c r="K60" s="416" t="s">
        <v>101</v>
      </c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6"/>
      <c r="AD60" s="416"/>
      <c r="AE60" s="416"/>
      <c r="AF60" s="416"/>
      <c r="AG60" s="383">
        <f>'Objekt 1.3 - VZT'!J32</f>
        <v>0</v>
      </c>
      <c r="AH60" s="384"/>
      <c r="AI60" s="384"/>
      <c r="AJ60" s="384"/>
      <c r="AK60" s="384"/>
      <c r="AL60" s="384"/>
      <c r="AM60" s="384"/>
      <c r="AN60" s="383">
        <f t="shared" si="0"/>
        <v>0</v>
      </c>
      <c r="AO60" s="384"/>
      <c r="AP60" s="384"/>
      <c r="AQ60" s="101" t="s">
        <v>88</v>
      </c>
      <c r="AR60" s="57"/>
      <c r="AS60" s="102">
        <v>0</v>
      </c>
      <c r="AT60" s="103">
        <f t="shared" si="1"/>
        <v>0</v>
      </c>
      <c r="AU60" s="104">
        <f>'Objekt 1.3 - VZT'!P93</f>
        <v>0</v>
      </c>
      <c r="AV60" s="103">
        <f>'Objekt 1.3 - VZT'!J35</f>
        <v>0</v>
      </c>
      <c r="AW60" s="103">
        <f>'Objekt 1.3 - VZT'!J36</f>
        <v>0</v>
      </c>
      <c r="AX60" s="103">
        <f>'Objekt 1.3 - VZT'!J37</f>
        <v>0</v>
      </c>
      <c r="AY60" s="103">
        <f>'Objekt 1.3 - VZT'!J38</f>
        <v>0</v>
      </c>
      <c r="AZ60" s="103">
        <f>'Objekt 1.3 - VZT'!F35</f>
        <v>0</v>
      </c>
      <c r="BA60" s="103">
        <f>'Objekt 1.3 - VZT'!F36</f>
        <v>0</v>
      </c>
      <c r="BB60" s="103">
        <f>'Objekt 1.3 - VZT'!F37</f>
        <v>0</v>
      </c>
      <c r="BC60" s="103">
        <f>'Objekt 1.3 - VZT'!F38</f>
        <v>0</v>
      </c>
      <c r="BD60" s="105">
        <f>'Objekt 1.3 - VZT'!F39</f>
        <v>0</v>
      </c>
      <c r="BT60" s="106" t="s">
        <v>87</v>
      </c>
      <c r="BV60" s="106" t="s">
        <v>80</v>
      </c>
      <c r="BW60" s="106" t="s">
        <v>102</v>
      </c>
      <c r="BX60" s="106" t="s">
        <v>86</v>
      </c>
      <c r="CL60" s="106" t="s">
        <v>19</v>
      </c>
    </row>
    <row r="61" spans="1:91" s="4" customFormat="1" ht="23.25" customHeight="1">
      <c r="A61" s="107" t="s">
        <v>90</v>
      </c>
      <c r="B61" s="55"/>
      <c r="C61" s="100"/>
      <c r="D61" s="100"/>
      <c r="E61" s="416" t="s">
        <v>103</v>
      </c>
      <c r="F61" s="416"/>
      <c r="G61" s="416"/>
      <c r="H61" s="416"/>
      <c r="I61" s="416"/>
      <c r="J61" s="100"/>
      <c r="K61" s="416" t="s">
        <v>104</v>
      </c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6"/>
      <c r="AD61" s="416"/>
      <c r="AE61" s="416"/>
      <c r="AF61" s="416"/>
      <c r="AG61" s="383">
        <f>'Objekt 1.4 - ELEKTROINSTA...'!J32</f>
        <v>0</v>
      </c>
      <c r="AH61" s="384"/>
      <c r="AI61" s="384"/>
      <c r="AJ61" s="384"/>
      <c r="AK61" s="384"/>
      <c r="AL61" s="384"/>
      <c r="AM61" s="384"/>
      <c r="AN61" s="383">
        <f t="shared" si="0"/>
        <v>0</v>
      </c>
      <c r="AO61" s="384"/>
      <c r="AP61" s="384"/>
      <c r="AQ61" s="101" t="s">
        <v>88</v>
      </c>
      <c r="AR61" s="57"/>
      <c r="AS61" s="102">
        <v>0</v>
      </c>
      <c r="AT61" s="103">
        <f t="shared" si="1"/>
        <v>0</v>
      </c>
      <c r="AU61" s="104">
        <f>'Objekt 1.4 - ELEKTROINSTA...'!P94</f>
        <v>0</v>
      </c>
      <c r="AV61" s="103">
        <f>'Objekt 1.4 - ELEKTROINSTA...'!J35</f>
        <v>0</v>
      </c>
      <c r="AW61" s="103">
        <f>'Objekt 1.4 - ELEKTROINSTA...'!J36</f>
        <v>0</v>
      </c>
      <c r="AX61" s="103">
        <f>'Objekt 1.4 - ELEKTROINSTA...'!J37</f>
        <v>0</v>
      </c>
      <c r="AY61" s="103">
        <f>'Objekt 1.4 - ELEKTROINSTA...'!J38</f>
        <v>0</v>
      </c>
      <c r="AZ61" s="103">
        <f>'Objekt 1.4 - ELEKTROINSTA...'!F35</f>
        <v>0</v>
      </c>
      <c r="BA61" s="103">
        <f>'Objekt 1.4 - ELEKTROINSTA...'!F36</f>
        <v>0</v>
      </c>
      <c r="BB61" s="103">
        <f>'Objekt 1.4 - ELEKTROINSTA...'!F37</f>
        <v>0</v>
      </c>
      <c r="BC61" s="103">
        <f>'Objekt 1.4 - ELEKTROINSTA...'!F38</f>
        <v>0</v>
      </c>
      <c r="BD61" s="105">
        <f>'Objekt 1.4 - ELEKTROINSTA...'!F39</f>
        <v>0</v>
      </c>
      <c r="BT61" s="106" t="s">
        <v>87</v>
      </c>
      <c r="BV61" s="106" t="s">
        <v>80</v>
      </c>
      <c r="BW61" s="106" t="s">
        <v>105</v>
      </c>
      <c r="BX61" s="106" t="s">
        <v>86</v>
      </c>
      <c r="CL61" s="106" t="s">
        <v>19</v>
      </c>
    </row>
    <row r="62" spans="1:91" s="4" customFormat="1" ht="23.25" customHeight="1">
      <c r="A62" s="107" t="s">
        <v>90</v>
      </c>
      <c r="B62" s="55"/>
      <c r="C62" s="100"/>
      <c r="D62" s="100"/>
      <c r="E62" s="416" t="s">
        <v>106</v>
      </c>
      <c r="F62" s="416"/>
      <c r="G62" s="416"/>
      <c r="H62" s="416"/>
      <c r="I62" s="416"/>
      <c r="J62" s="100"/>
      <c r="K62" s="416" t="s">
        <v>107</v>
      </c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6"/>
      <c r="AD62" s="416"/>
      <c r="AE62" s="416"/>
      <c r="AF62" s="416"/>
      <c r="AG62" s="383">
        <f>'Objekt 1.5 - ELEKTROINSTA...'!J32</f>
        <v>0</v>
      </c>
      <c r="AH62" s="384"/>
      <c r="AI62" s="384"/>
      <c r="AJ62" s="384"/>
      <c r="AK62" s="384"/>
      <c r="AL62" s="384"/>
      <c r="AM62" s="384"/>
      <c r="AN62" s="383">
        <f t="shared" si="0"/>
        <v>0</v>
      </c>
      <c r="AO62" s="384"/>
      <c r="AP62" s="384"/>
      <c r="AQ62" s="101" t="s">
        <v>88</v>
      </c>
      <c r="AR62" s="57"/>
      <c r="AS62" s="102">
        <v>0</v>
      </c>
      <c r="AT62" s="103">
        <f t="shared" si="1"/>
        <v>0</v>
      </c>
      <c r="AU62" s="104">
        <f>'Objekt 1.5 - ELEKTROINSTA...'!P87</f>
        <v>0</v>
      </c>
      <c r="AV62" s="103">
        <f>'Objekt 1.5 - ELEKTROINSTA...'!J35</f>
        <v>0</v>
      </c>
      <c r="AW62" s="103">
        <f>'Objekt 1.5 - ELEKTROINSTA...'!J36</f>
        <v>0</v>
      </c>
      <c r="AX62" s="103">
        <f>'Objekt 1.5 - ELEKTROINSTA...'!J37</f>
        <v>0</v>
      </c>
      <c r="AY62" s="103">
        <f>'Objekt 1.5 - ELEKTROINSTA...'!J38</f>
        <v>0</v>
      </c>
      <c r="AZ62" s="103">
        <f>'Objekt 1.5 - ELEKTROINSTA...'!F35</f>
        <v>0</v>
      </c>
      <c r="BA62" s="103">
        <f>'Objekt 1.5 - ELEKTROINSTA...'!F36</f>
        <v>0</v>
      </c>
      <c r="BB62" s="103">
        <f>'Objekt 1.5 - ELEKTROINSTA...'!F37</f>
        <v>0</v>
      </c>
      <c r="BC62" s="103">
        <f>'Objekt 1.5 - ELEKTROINSTA...'!F38</f>
        <v>0</v>
      </c>
      <c r="BD62" s="105">
        <f>'Objekt 1.5 - ELEKTROINSTA...'!F39</f>
        <v>0</v>
      </c>
      <c r="BT62" s="106" t="s">
        <v>87</v>
      </c>
      <c r="BV62" s="106" t="s">
        <v>80</v>
      </c>
      <c r="BW62" s="106" t="s">
        <v>108</v>
      </c>
      <c r="BX62" s="106" t="s">
        <v>86</v>
      </c>
      <c r="CL62" s="106" t="s">
        <v>19</v>
      </c>
    </row>
    <row r="63" spans="1:91" s="4" customFormat="1" ht="23.25" customHeight="1">
      <c r="A63" s="107" t="s">
        <v>90</v>
      </c>
      <c r="B63" s="55"/>
      <c r="C63" s="100"/>
      <c r="D63" s="100"/>
      <c r="E63" s="416" t="s">
        <v>109</v>
      </c>
      <c r="F63" s="416"/>
      <c r="G63" s="416"/>
      <c r="H63" s="416"/>
      <c r="I63" s="416"/>
      <c r="J63" s="100"/>
      <c r="K63" s="416" t="s">
        <v>110</v>
      </c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6"/>
      <c r="AD63" s="416"/>
      <c r="AE63" s="416"/>
      <c r="AF63" s="416"/>
      <c r="AG63" s="383">
        <f>'Objekt 1.6 - BLESKOSVOD'!J32</f>
        <v>0</v>
      </c>
      <c r="AH63" s="384"/>
      <c r="AI63" s="384"/>
      <c r="AJ63" s="384"/>
      <c r="AK63" s="384"/>
      <c r="AL63" s="384"/>
      <c r="AM63" s="384"/>
      <c r="AN63" s="383">
        <f t="shared" si="0"/>
        <v>0</v>
      </c>
      <c r="AO63" s="384"/>
      <c r="AP63" s="384"/>
      <c r="AQ63" s="101" t="s">
        <v>88</v>
      </c>
      <c r="AR63" s="57"/>
      <c r="AS63" s="102">
        <v>0</v>
      </c>
      <c r="AT63" s="103">
        <f t="shared" si="1"/>
        <v>0</v>
      </c>
      <c r="AU63" s="104">
        <f>'Objekt 1.6 - BLESKOSVOD'!P88</f>
        <v>0</v>
      </c>
      <c r="AV63" s="103">
        <f>'Objekt 1.6 - BLESKOSVOD'!J35</f>
        <v>0</v>
      </c>
      <c r="AW63" s="103">
        <f>'Objekt 1.6 - BLESKOSVOD'!J36</f>
        <v>0</v>
      </c>
      <c r="AX63" s="103">
        <f>'Objekt 1.6 - BLESKOSVOD'!J37</f>
        <v>0</v>
      </c>
      <c r="AY63" s="103">
        <f>'Objekt 1.6 - BLESKOSVOD'!J38</f>
        <v>0</v>
      </c>
      <c r="AZ63" s="103">
        <f>'Objekt 1.6 - BLESKOSVOD'!F35</f>
        <v>0</v>
      </c>
      <c r="BA63" s="103">
        <f>'Objekt 1.6 - BLESKOSVOD'!F36</f>
        <v>0</v>
      </c>
      <c r="BB63" s="103">
        <f>'Objekt 1.6 - BLESKOSVOD'!F37</f>
        <v>0</v>
      </c>
      <c r="BC63" s="103">
        <f>'Objekt 1.6 - BLESKOSVOD'!F38</f>
        <v>0</v>
      </c>
      <c r="BD63" s="105">
        <f>'Objekt 1.6 - BLESKOSVOD'!F39</f>
        <v>0</v>
      </c>
      <c r="BT63" s="106" t="s">
        <v>87</v>
      </c>
      <c r="BV63" s="106" t="s">
        <v>80</v>
      </c>
      <c r="BW63" s="106" t="s">
        <v>111</v>
      </c>
      <c r="BX63" s="106" t="s">
        <v>86</v>
      </c>
      <c r="CL63" s="106" t="s">
        <v>19</v>
      </c>
    </row>
    <row r="64" spans="1:91" s="4" customFormat="1" ht="23.25" customHeight="1">
      <c r="A64" s="107" t="s">
        <v>90</v>
      </c>
      <c r="B64" s="55"/>
      <c r="C64" s="100"/>
      <c r="D64" s="100"/>
      <c r="E64" s="416" t="s">
        <v>112</v>
      </c>
      <c r="F64" s="416"/>
      <c r="G64" s="416"/>
      <c r="H64" s="416"/>
      <c r="I64" s="416"/>
      <c r="J64" s="100"/>
      <c r="K64" s="416" t="s">
        <v>113</v>
      </c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6"/>
      <c r="AD64" s="416"/>
      <c r="AE64" s="416"/>
      <c r="AF64" s="416"/>
      <c r="AG64" s="383">
        <f>'Objekt 1.7 - POŽÁRNÍ ODVĚ...'!J32</f>
        <v>0</v>
      </c>
      <c r="AH64" s="384"/>
      <c r="AI64" s="384"/>
      <c r="AJ64" s="384"/>
      <c r="AK64" s="384"/>
      <c r="AL64" s="384"/>
      <c r="AM64" s="384"/>
      <c r="AN64" s="383">
        <f t="shared" si="0"/>
        <v>0</v>
      </c>
      <c r="AO64" s="384"/>
      <c r="AP64" s="384"/>
      <c r="AQ64" s="101" t="s">
        <v>88</v>
      </c>
      <c r="AR64" s="57"/>
      <c r="AS64" s="102">
        <v>0</v>
      </c>
      <c r="AT64" s="103">
        <f t="shared" si="1"/>
        <v>0</v>
      </c>
      <c r="AU64" s="104">
        <f>'Objekt 1.7 - POŽÁRNÍ ODVĚ...'!P95</f>
        <v>0</v>
      </c>
      <c r="AV64" s="103">
        <f>'Objekt 1.7 - POŽÁRNÍ ODVĚ...'!J35</f>
        <v>0</v>
      </c>
      <c r="AW64" s="103">
        <f>'Objekt 1.7 - POŽÁRNÍ ODVĚ...'!J36</f>
        <v>0</v>
      </c>
      <c r="AX64" s="103">
        <f>'Objekt 1.7 - POŽÁRNÍ ODVĚ...'!J37</f>
        <v>0</v>
      </c>
      <c r="AY64" s="103">
        <f>'Objekt 1.7 - POŽÁRNÍ ODVĚ...'!J38</f>
        <v>0</v>
      </c>
      <c r="AZ64" s="103">
        <f>'Objekt 1.7 - POŽÁRNÍ ODVĚ...'!F35</f>
        <v>0</v>
      </c>
      <c r="BA64" s="103">
        <f>'Objekt 1.7 - POŽÁRNÍ ODVĚ...'!F36</f>
        <v>0</v>
      </c>
      <c r="BB64" s="103">
        <f>'Objekt 1.7 - POŽÁRNÍ ODVĚ...'!F37</f>
        <v>0</v>
      </c>
      <c r="BC64" s="103">
        <f>'Objekt 1.7 - POŽÁRNÍ ODVĚ...'!F38</f>
        <v>0</v>
      </c>
      <c r="BD64" s="105">
        <f>'Objekt 1.7 - POŽÁRNÍ ODVĚ...'!F39</f>
        <v>0</v>
      </c>
      <c r="BT64" s="106" t="s">
        <v>87</v>
      </c>
      <c r="BV64" s="106" t="s">
        <v>80</v>
      </c>
      <c r="BW64" s="106" t="s">
        <v>114</v>
      </c>
      <c r="BX64" s="106" t="s">
        <v>86</v>
      </c>
      <c r="CL64" s="106" t="s">
        <v>19</v>
      </c>
    </row>
    <row r="65" spans="1:91" s="4" customFormat="1" ht="23.25" customHeight="1">
      <c r="A65" s="107" t="s">
        <v>90</v>
      </c>
      <c r="B65" s="55"/>
      <c r="C65" s="100"/>
      <c r="D65" s="100"/>
      <c r="E65" s="416" t="s">
        <v>115</v>
      </c>
      <c r="F65" s="416"/>
      <c r="G65" s="416"/>
      <c r="H65" s="416"/>
      <c r="I65" s="416"/>
      <c r="J65" s="100"/>
      <c r="K65" s="416" t="s">
        <v>116</v>
      </c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6"/>
      <c r="AD65" s="416"/>
      <c r="AE65" s="416"/>
      <c r="AF65" s="416"/>
      <c r="AG65" s="383">
        <f>'Objekt 1.8 - VRN'!J32</f>
        <v>0</v>
      </c>
      <c r="AH65" s="384"/>
      <c r="AI65" s="384"/>
      <c r="AJ65" s="384"/>
      <c r="AK65" s="384"/>
      <c r="AL65" s="384"/>
      <c r="AM65" s="384"/>
      <c r="AN65" s="383">
        <f t="shared" si="0"/>
        <v>0</v>
      </c>
      <c r="AO65" s="384"/>
      <c r="AP65" s="384"/>
      <c r="AQ65" s="101" t="s">
        <v>88</v>
      </c>
      <c r="AR65" s="57"/>
      <c r="AS65" s="102">
        <v>0</v>
      </c>
      <c r="AT65" s="103">
        <f t="shared" si="1"/>
        <v>0</v>
      </c>
      <c r="AU65" s="104">
        <f>'Objekt 1.8 - VRN'!P93</f>
        <v>0</v>
      </c>
      <c r="AV65" s="103">
        <f>'Objekt 1.8 - VRN'!J35</f>
        <v>0</v>
      </c>
      <c r="AW65" s="103">
        <f>'Objekt 1.8 - VRN'!J36</f>
        <v>0</v>
      </c>
      <c r="AX65" s="103">
        <f>'Objekt 1.8 - VRN'!J37</f>
        <v>0</v>
      </c>
      <c r="AY65" s="103">
        <f>'Objekt 1.8 - VRN'!J38</f>
        <v>0</v>
      </c>
      <c r="AZ65" s="103">
        <f>'Objekt 1.8 - VRN'!F35</f>
        <v>0</v>
      </c>
      <c r="BA65" s="103">
        <f>'Objekt 1.8 - VRN'!F36</f>
        <v>0</v>
      </c>
      <c r="BB65" s="103">
        <f>'Objekt 1.8 - VRN'!F37</f>
        <v>0</v>
      </c>
      <c r="BC65" s="103">
        <f>'Objekt 1.8 - VRN'!F38</f>
        <v>0</v>
      </c>
      <c r="BD65" s="105">
        <f>'Objekt 1.8 - VRN'!F39</f>
        <v>0</v>
      </c>
      <c r="BT65" s="106" t="s">
        <v>87</v>
      </c>
      <c r="BV65" s="106" t="s">
        <v>80</v>
      </c>
      <c r="BW65" s="106" t="s">
        <v>117</v>
      </c>
      <c r="BX65" s="106" t="s">
        <v>86</v>
      </c>
      <c r="CL65" s="106" t="s">
        <v>19</v>
      </c>
    </row>
    <row r="66" spans="1:91" s="7" customFormat="1" ht="24.75" customHeight="1">
      <c r="A66" s="107" t="s">
        <v>90</v>
      </c>
      <c r="B66" s="90"/>
      <c r="C66" s="91"/>
      <c r="D66" s="412" t="s">
        <v>118</v>
      </c>
      <c r="E66" s="412"/>
      <c r="F66" s="412"/>
      <c r="G66" s="412"/>
      <c r="H66" s="412"/>
      <c r="I66" s="92"/>
      <c r="J66" s="412" t="s">
        <v>119</v>
      </c>
      <c r="K66" s="412"/>
      <c r="L66" s="412"/>
      <c r="M66" s="412"/>
      <c r="N66" s="412"/>
      <c r="O66" s="412"/>
      <c r="P66" s="412"/>
      <c r="Q66" s="412"/>
      <c r="R66" s="412"/>
      <c r="S66" s="412"/>
      <c r="T66" s="412"/>
      <c r="U66" s="412"/>
      <c r="V66" s="412"/>
      <c r="W66" s="412"/>
      <c r="X66" s="412"/>
      <c r="Y66" s="412"/>
      <c r="Z66" s="412"/>
      <c r="AA66" s="412"/>
      <c r="AB66" s="412"/>
      <c r="AC66" s="412"/>
      <c r="AD66" s="412"/>
      <c r="AE66" s="412"/>
      <c r="AF66" s="412"/>
      <c r="AG66" s="375">
        <f>'Objekt 2 - ZPEVNĚNÉ PLOCH...'!J30</f>
        <v>0</v>
      </c>
      <c r="AH66" s="376"/>
      <c r="AI66" s="376"/>
      <c r="AJ66" s="376"/>
      <c r="AK66" s="376"/>
      <c r="AL66" s="376"/>
      <c r="AM66" s="376"/>
      <c r="AN66" s="375">
        <f t="shared" si="0"/>
        <v>0</v>
      </c>
      <c r="AO66" s="376"/>
      <c r="AP66" s="376"/>
      <c r="AQ66" s="93" t="s">
        <v>84</v>
      </c>
      <c r="AR66" s="94"/>
      <c r="AS66" s="95">
        <v>0</v>
      </c>
      <c r="AT66" s="96">
        <f t="shared" si="1"/>
        <v>0</v>
      </c>
      <c r="AU66" s="97">
        <f>'Objekt 2 - ZPEVNĚNÉ PLOCH...'!P85</f>
        <v>0</v>
      </c>
      <c r="AV66" s="96">
        <f>'Objekt 2 - ZPEVNĚNÉ PLOCH...'!J33</f>
        <v>0</v>
      </c>
      <c r="AW66" s="96">
        <f>'Objekt 2 - ZPEVNĚNÉ PLOCH...'!J34</f>
        <v>0</v>
      </c>
      <c r="AX66" s="96">
        <f>'Objekt 2 - ZPEVNĚNÉ PLOCH...'!J35</f>
        <v>0</v>
      </c>
      <c r="AY66" s="96">
        <f>'Objekt 2 - ZPEVNĚNÉ PLOCH...'!J36</f>
        <v>0</v>
      </c>
      <c r="AZ66" s="96">
        <f>'Objekt 2 - ZPEVNĚNÉ PLOCH...'!F33</f>
        <v>0</v>
      </c>
      <c r="BA66" s="96">
        <f>'Objekt 2 - ZPEVNĚNÉ PLOCH...'!F34</f>
        <v>0</v>
      </c>
      <c r="BB66" s="96">
        <f>'Objekt 2 - ZPEVNĚNÉ PLOCH...'!F35</f>
        <v>0</v>
      </c>
      <c r="BC66" s="96">
        <f>'Objekt 2 - ZPEVNĚNÉ PLOCH...'!F36</f>
        <v>0</v>
      </c>
      <c r="BD66" s="98">
        <f>'Objekt 2 - ZPEVNĚNÉ PLOCH...'!F37</f>
        <v>0</v>
      </c>
      <c r="BT66" s="99" t="s">
        <v>85</v>
      </c>
      <c r="BV66" s="99" t="s">
        <v>80</v>
      </c>
      <c r="BW66" s="99" t="s">
        <v>120</v>
      </c>
      <c r="BX66" s="99" t="s">
        <v>5</v>
      </c>
      <c r="CL66" s="99" t="s">
        <v>19</v>
      </c>
      <c r="CM66" s="99" t="s">
        <v>87</v>
      </c>
    </row>
    <row r="67" spans="1:91" s="7" customFormat="1" ht="24.75" customHeight="1">
      <c r="A67" s="107" t="s">
        <v>90</v>
      </c>
      <c r="B67" s="90"/>
      <c r="C67" s="91"/>
      <c r="D67" s="412" t="s">
        <v>121</v>
      </c>
      <c r="E67" s="412"/>
      <c r="F67" s="412"/>
      <c r="G67" s="412"/>
      <c r="H67" s="412"/>
      <c r="I67" s="92"/>
      <c r="J67" s="413" t="s">
        <v>3313</v>
      </c>
      <c r="K67" s="412"/>
      <c r="L67" s="412"/>
      <c r="M67" s="412"/>
      <c r="N67" s="412"/>
      <c r="O67" s="412"/>
      <c r="P67" s="412"/>
      <c r="Q67" s="412"/>
      <c r="R67" s="412"/>
      <c r="S67" s="412"/>
      <c r="T67" s="412"/>
      <c r="U67" s="412"/>
      <c r="V67" s="412"/>
      <c r="W67" s="412"/>
      <c r="X67" s="412"/>
      <c r="Y67" s="412"/>
      <c r="Z67" s="412"/>
      <c r="AA67" s="412"/>
      <c r="AB67" s="412"/>
      <c r="AC67" s="412"/>
      <c r="AD67" s="412"/>
      <c r="AE67" s="412"/>
      <c r="AF67" s="412"/>
      <c r="AG67" s="375"/>
      <c r="AH67" s="376"/>
      <c r="AI67" s="376"/>
      <c r="AJ67" s="376"/>
      <c r="AK67" s="376"/>
      <c r="AL67" s="376"/>
      <c r="AM67" s="376"/>
      <c r="AN67" s="375"/>
      <c r="AO67" s="376"/>
      <c r="AP67" s="376"/>
      <c r="AQ67" s="93" t="s">
        <v>84</v>
      </c>
      <c r="AR67" s="94"/>
      <c r="AS67" s="95">
        <v>0</v>
      </c>
      <c r="AT67" s="96">
        <f t="shared" si="1"/>
        <v>0</v>
      </c>
      <c r="AU67" s="97">
        <f>'Objekt 3 - PŘELOŽKA - ČEZ'!P81</f>
        <v>0</v>
      </c>
      <c r="AV67" s="96">
        <f>'Objekt 3 - PŘELOŽKA - ČEZ'!J33</f>
        <v>0</v>
      </c>
      <c r="AW67" s="96">
        <f>'Objekt 3 - PŘELOŽKA - ČEZ'!J34</f>
        <v>0</v>
      </c>
      <c r="AX67" s="96">
        <f>'Objekt 3 - PŘELOŽKA - ČEZ'!J35</f>
        <v>0</v>
      </c>
      <c r="AY67" s="96">
        <f>'Objekt 3 - PŘELOŽKA - ČEZ'!J36</f>
        <v>0</v>
      </c>
      <c r="AZ67" s="96">
        <f>'Objekt 3 - PŘELOŽKA - ČEZ'!F33</f>
        <v>0</v>
      </c>
      <c r="BA67" s="96">
        <f>'Objekt 3 - PŘELOŽKA - ČEZ'!F34</f>
        <v>0</v>
      </c>
      <c r="BB67" s="96">
        <f>'Objekt 3 - PŘELOŽKA - ČEZ'!F35</f>
        <v>0</v>
      </c>
      <c r="BC67" s="96">
        <f>'Objekt 3 - PŘELOŽKA - ČEZ'!F36</f>
        <v>0</v>
      </c>
      <c r="BD67" s="98">
        <f>'Objekt 3 - PŘELOŽKA - ČEZ'!F37</f>
        <v>0</v>
      </c>
      <c r="BT67" s="99" t="s">
        <v>85</v>
      </c>
      <c r="BV67" s="99" t="s">
        <v>80</v>
      </c>
      <c r="BW67" s="99" t="s">
        <v>122</v>
      </c>
      <c r="BX67" s="99" t="s">
        <v>5</v>
      </c>
      <c r="CL67" s="99" t="s">
        <v>19</v>
      </c>
      <c r="CM67" s="99" t="s">
        <v>87</v>
      </c>
    </row>
    <row r="68" spans="1:91" s="7" customFormat="1" ht="24.75" customHeight="1">
      <c r="A68" s="107" t="s">
        <v>90</v>
      </c>
      <c r="B68" s="90"/>
      <c r="C68" s="91"/>
      <c r="D68" s="412" t="s">
        <v>123</v>
      </c>
      <c r="E68" s="412"/>
      <c r="F68" s="412"/>
      <c r="G68" s="412"/>
      <c r="H68" s="412"/>
      <c r="I68" s="92"/>
      <c r="J68" s="412" t="s">
        <v>124</v>
      </c>
      <c r="K68" s="412"/>
      <c r="L68" s="412"/>
      <c r="M68" s="412"/>
      <c r="N68" s="412"/>
      <c r="O68" s="412"/>
      <c r="P68" s="412"/>
      <c r="Q68" s="412"/>
      <c r="R68" s="412"/>
      <c r="S68" s="412"/>
      <c r="T68" s="412"/>
      <c r="U68" s="412"/>
      <c r="V68" s="412"/>
      <c r="W68" s="412"/>
      <c r="X68" s="412"/>
      <c r="Y68" s="412"/>
      <c r="Z68" s="412"/>
      <c r="AA68" s="412"/>
      <c r="AB68" s="412"/>
      <c r="AC68" s="412"/>
      <c r="AD68" s="412"/>
      <c r="AE68" s="412"/>
      <c r="AF68" s="412"/>
      <c r="AG68" s="375">
        <f>'Objekt 4 - PŘELOŽKA TEPLO...'!J30</f>
        <v>0</v>
      </c>
      <c r="AH68" s="376"/>
      <c r="AI68" s="376"/>
      <c r="AJ68" s="376"/>
      <c r="AK68" s="376"/>
      <c r="AL68" s="376"/>
      <c r="AM68" s="376"/>
      <c r="AN68" s="375">
        <f t="shared" si="0"/>
        <v>0</v>
      </c>
      <c r="AO68" s="376"/>
      <c r="AP68" s="376"/>
      <c r="AQ68" s="93" t="s">
        <v>84</v>
      </c>
      <c r="AR68" s="94"/>
      <c r="AS68" s="95">
        <v>0</v>
      </c>
      <c r="AT68" s="96">
        <f t="shared" si="1"/>
        <v>0</v>
      </c>
      <c r="AU68" s="97">
        <f>'Objekt 4 - PŘELOŽKA TEPLO...'!P85</f>
        <v>0</v>
      </c>
      <c r="AV68" s="96">
        <f>'Objekt 4 - PŘELOŽKA TEPLO...'!J33</f>
        <v>0</v>
      </c>
      <c r="AW68" s="96">
        <f>'Objekt 4 - PŘELOŽKA TEPLO...'!J34</f>
        <v>0</v>
      </c>
      <c r="AX68" s="96">
        <f>'Objekt 4 - PŘELOŽKA TEPLO...'!J35</f>
        <v>0</v>
      </c>
      <c r="AY68" s="96">
        <f>'Objekt 4 - PŘELOŽKA TEPLO...'!J36</f>
        <v>0</v>
      </c>
      <c r="AZ68" s="96">
        <f>'Objekt 4 - PŘELOŽKA TEPLO...'!F33</f>
        <v>0</v>
      </c>
      <c r="BA68" s="96">
        <f>'Objekt 4 - PŘELOŽKA TEPLO...'!F34</f>
        <v>0</v>
      </c>
      <c r="BB68" s="96">
        <f>'Objekt 4 - PŘELOŽKA TEPLO...'!F35</f>
        <v>0</v>
      </c>
      <c r="BC68" s="96">
        <f>'Objekt 4 - PŘELOŽKA TEPLO...'!F36</f>
        <v>0</v>
      </c>
      <c r="BD68" s="98">
        <f>'Objekt 4 - PŘELOŽKA TEPLO...'!F37</f>
        <v>0</v>
      </c>
      <c r="BT68" s="99" t="s">
        <v>85</v>
      </c>
      <c r="BV68" s="99" t="s">
        <v>80</v>
      </c>
      <c r="BW68" s="99" t="s">
        <v>125</v>
      </c>
      <c r="BX68" s="99" t="s">
        <v>5</v>
      </c>
      <c r="CL68" s="99" t="s">
        <v>19</v>
      </c>
      <c r="CM68" s="99" t="s">
        <v>87</v>
      </c>
    </row>
    <row r="69" spans="1:91" s="7" customFormat="1" ht="24.75" customHeight="1">
      <c r="A69" s="107" t="s">
        <v>90</v>
      </c>
      <c r="B69" s="90"/>
      <c r="C69" s="91"/>
      <c r="D69" s="412" t="s">
        <v>126</v>
      </c>
      <c r="E69" s="412"/>
      <c r="F69" s="412"/>
      <c r="G69" s="412"/>
      <c r="H69" s="412"/>
      <c r="I69" s="92"/>
      <c r="J69" s="412" t="s">
        <v>127</v>
      </c>
      <c r="K69" s="412"/>
      <c r="L69" s="412"/>
      <c r="M69" s="412"/>
      <c r="N69" s="412"/>
      <c r="O69" s="412"/>
      <c r="P69" s="412"/>
      <c r="Q69" s="412"/>
      <c r="R69" s="412"/>
      <c r="S69" s="412"/>
      <c r="T69" s="412"/>
      <c r="U69" s="412"/>
      <c r="V69" s="412"/>
      <c r="W69" s="412"/>
      <c r="X69" s="412"/>
      <c r="Y69" s="412"/>
      <c r="Z69" s="412"/>
      <c r="AA69" s="412"/>
      <c r="AB69" s="412"/>
      <c r="AC69" s="412"/>
      <c r="AD69" s="412"/>
      <c r="AE69" s="412"/>
      <c r="AF69" s="412"/>
      <c r="AG69" s="375">
        <f>'Objekt 5 - PŘELOŽKA KABEL...'!J30</f>
        <v>0</v>
      </c>
      <c r="AH69" s="376"/>
      <c r="AI69" s="376"/>
      <c r="AJ69" s="376"/>
      <c r="AK69" s="376"/>
      <c r="AL69" s="376"/>
      <c r="AM69" s="376"/>
      <c r="AN69" s="375">
        <f t="shared" si="0"/>
        <v>0</v>
      </c>
      <c r="AO69" s="376"/>
      <c r="AP69" s="376"/>
      <c r="AQ69" s="93" t="s">
        <v>84</v>
      </c>
      <c r="AR69" s="94"/>
      <c r="AS69" s="108">
        <v>0</v>
      </c>
      <c r="AT69" s="109">
        <f t="shared" si="1"/>
        <v>0</v>
      </c>
      <c r="AU69" s="110">
        <f>'Objekt 5 - PŘELOŽKA KABEL...'!P92</f>
        <v>0</v>
      </c>
      <c r="AV69" s="109">
        <f>'Objekt 5 - PŘELOŽKA KABEL...'!J33</f>
        <v>0</v>
      </c>
      <c r="AW69" s="109">
        <f>'Objekt 5 - PŘELOŽKA KABEL...'!J34</f>
        <v>0</v>
      </c>
      <c r="AX69" s="109">
        <f>'Objekt 5 - PŘELOŽKA KABEL...'!J35</f>
        <v>0</v>
      </c>
      <c r="AY69" s="109">
        <f>'Objekt 5 - PŘELOŽKA KABEL...'!J36</f>
        <v>0</v>
      </c>
      <c r="AZ69" s="109">
        <f>'Objekt 5 - PŘELOŽKA KABEL...'!F33</f>
        <v>0</v>
      </c>
      <c r="BA69" s="109">
        <f>'Objekt 5 - PŘELOŽKA KABEL...'!F34</f>
        <v>0</v>
      </c>
      <c r="BB69" s="109">
        <f>'Objekt 5 - PŘELOŽKA KABEL...'!F35</f>
        <v>0</v>
      </c>
      <c r="BC69" s="109">
        <f>'Objekt 5 - PŘELOŽKA KABEL...'!F36</f>
        <v>0</v>
      </c>
      <c r="BD69" s="111">
        <f>'Objekt 5 - PŘELOŽKA KABEL...'!F37</f>
        <v>0</v>
      </c>
      <c r="BT69" s="99" t="s">
        <v>85</v>
      </c>
      <c r="BV69" s="99" t="s">
        <v>80</v>
      </c>
      <c r="BW69" s="99" t="s">
        <v>128</v>
      </c>
      <c r="BX69" s="99" t="s">
        <v>5</v>
      </c>
      <c r="CL69" s="99" t="s">
        <v>19</v>
      </c>
      <c r="CM69" s="99" t="s">
        <v>87</v>
      </c>
    </row>
    <row r="70" spans="1:91" s="2" customFormat="1" ht="30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3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91" s="2" customFormat="1" ht="6.9" customHeight="1">
      <c r="A71" s="38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43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</sheetData>
  <sheetProtection algorithmName="SHA-512" hashValue="8G19OngIMeeacXnSnmhncrpo2S7tSU+zmBQG3YzL3JAhuojFVhiZfi3Fzm3iSoU1cZy3wroFDKMPVO6hZjRQSw==" saltValue="Luw2uUgSXB8kR66i53JZJw==" spinCount="100000" sheet="1" objects="1" scenarios="1" formatColumns="0" formatRows="0"/>
  <mergeCells count="98">
    <mergeCell ref="C52:G52"/>
    <mergeCell ref="D55:H55"/>
    <mergeCell ref="E57:I57"/>
    <mergeCell ref="E64:I64"/>
    <mergeCell ref="E58:I58"/>
    <mergeCell ref="E63:I63"/>
    <mergeCell ref="E62:I62"/>
    <mergeCell ref="E61:I61"/>
    <mergeCell ref="E59:I59"/>
    <mergeCell ref="E60:I60"/>
    <mergeCell ref="E56:I56"/>
    <mergeCell ref="I52:AF52"/>
    <mergeCell ref="J55:AF55"/>
    <mergeCell ref="K56:AF56"/>
    <mergeCell ref="K64:AF64"/>
    <mergeCell ref="K60:AF60"/>
    <mergeCell ref="K57:AF57"/>
    <mergeCell ref="K61:AF61"/>
    <mergeCell ref="K62:AF62"/>
    <mergeCell ref="K63:AF63"/>
    <mergeCell ref="K59:AF59"/>
    <mergeCell ref="K58:AF58"/>
    <mergeCell ref="L45:AO45"/>
    <mergeCell ref="E65:I65"/>
    <mergeCell ref="K65:AF65"/>
    <mergeCell ref="D66:H66"/>
    <mergeCell ref="J66:AF66"/>
    <mergeCell ref="AG54:AM54"/>
    <mergeCell ref="AG64:AM64"/>
    <mergeCell ref="AN64:AP64"/>
    <mergeCell ref="AN56:AP56"/>
    <mergeCell ref="AN52:AP52"/>
    <mergeCell ref="AN61:AP61"/>
    <mergeCell ref="AN57:AP57"/>
    <mergeCell ref="AN60:AP60"/>
    <mergeCell ref="AN55:AP55"/>
    <mergeCell ref="AN62:AP62"/>
    <mergeCell ref="AN58:AP58"/>
    <mergeCell ref="D67:H67"/>
    <mergeCell ref="J67:AF67"/>
    <mergeCell ref="D68:H68"/>
    <mergeCell ref="J68:AF68"/>
    <mergeCell ref="D69:H69"/>
    <mergeCell ref="J69:AF69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1:AM61"/>
    <mergeCell ref="AG63:AM63"/>
    <mergeCell ref="AG62:AM62"/>
    <mergeCell ref="AG52:AM52"/>
    <mergeCell ref="AG60:AM60"/>
    <mergeCell ref="AG59:AM59"/>
    <mergeCell ref="AG56:AM56"/>
    <mergeCell ref="AG57:AM57"/>
    <mergeCell ref="AG58:AM58"/>
    <mergeCell ref="AG55:AM55"/>
    <mergeCell ref="AM47:AN47"/>
    <mergeCell ref="AM49:AP49"/>
    <mergeCell ref="AM50:AP50"/>
    <mergeCell ref="AN59:AP59"/>
    <mergeCell ref="AN63:AP63"/>
    <mergeCell ref="AS49:AT51"/>
    <mergeCell ref="AN65:AP65"/>
    <mergeCell ref="AG65:AM65"/>
    <mergeCell ref="AN66:AP66"/>
    <mergeCell ref="AG66:AM66"/>
    <mergeCell ref="AN54:AP54"/>
    <mergeCell ref="AN67:AP67"/>
    <mergeCell ref="AG67:AM67"/>
    <mergeCell ref="AN68:AP68"/>
    <mergeCell ref="AG68:AM68"/>
    <mergeCell ref="AN69:AP69"/>
    <mergeCell ref="AG69:AM69"/>
  </mergeCells>
  <hyperlinks>
    <hyperlink ref="A57" location="'Objekt 1.0 - Stavba'!C2" display="/" xr:uid="{00000000-0004-0000-0000-000000000000}"/>
    <hyperlink ref="A58" location="'Objekt 1.1 - ZT'!C2" display="/" xr:uid="{00000000-0004-0000-0000-000001000000}"/>
    <hyperlink ref="A59" location="'Objekt 1.2 - ÚT'!C2" display="/" xr:uid="{00000000-0004-0000-0000-000002000000}"/>
    <hyperlink ref="A60" location="'Objekt 1.3 - VZT'!C2" display="/" xr:uid="{00000000-0004-0000-0000-000003000000}"/>
    <hyperlink ref="A61" location="'Objekt 1.4 - ELEKTROINSTA...'!C2" display="/" xr:uid="{00000000-0004-0000-0000-000004000000}"/>
    <hyperlink ref="A62" location="'Objekt 1.5 - ELEKTROINSTA...'!C2" display="/" xr:uid="{00000000-0004-0000-0000-000005000000}"/>
    <hyperlink ref="A63" location="'Objekt 1.6 - BLESKOSVOD'!C2" display="/" xr:uid="{00000000-0004-0000-0000-000006000000}"/>
    <hyperlink ref="A64" location="'Objekt 1.7 - POŽÁRNÍ ODVĚ...'!C2" display="/" xr:uid="{00000000-0004-0000-0000-000007000000}"/>
    <hyperlink ref="A65" location="'Objekt 1.8 - VRN'!C2" display="/" xr:uid="{00000000-0004-0000-0000-000008000000}"/>
    <hyperlink ref="A66" location="'Objekt 2 - ZPEVNĚNÉ PLOCH...'!C2" display="/" xr:uid="{00000000-0004-0000-0000-000009000000}"/>
    <hyperlink ref="A67" location="'Objekt 3 - PŘELOŽKA - ČEZ'!C2" display="/" xr:uid="{00000000-0004-0000-0000-00000A000000}"/>
    <hyperlink ref="A68" location="'Objekt 4 - PŘELOŽKA TEPLO...'!C2" display="/" xr:uid="{00000000-0004-0000-0000-00000B000000}"/>
    <hyperlink ref="A69" location="'Objekt 5 - PŘELOŽKA KABEL...'!C2" display="/" xr:uid="{00000000-0004-0000-0000-00000C000000}"/>
  </hyperlinks>
  <printOptions horizontalCentered="1"/>
  <pageMargins left="0.7" right="0.7" top="0.75" bottom="0.75" header="0.3" footer="0.3"/>
  <pageSetup paperSize="9" scale="62" fitToHeight="100" orientation="portrait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24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117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1" customFormat="1" ht="12" customHeight="1">
      <c r="B8" s="24"/>
      <c r="D8" s="117" t="s">
        <v>134</v>
      </c>
      <c r="L8" s="24"/>
    </row>
    <row r="9" spans="1:4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26" t="s">
        <v>2835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29" t="s">
        <v>43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ROUND(J93,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ROUND((SUM(BE93:BE123)),  2)</f>
        <v>0</v>
      </c>
      <c r="G35" s="38"/>
      <c r="H35" s="38"/>
      <c r="I35" s="129">
        <v>0.21</v>
      </c>
      <c r="J35" s="128">
        <f>ROUND(((SUM(BE93:BE123))*I35),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ROUND((SUM(BF93:BF123)),  2)</f>
        <v>0</v>
      </c>
      <c r="G36" s="38"/>
      <c r="H36" s="38"/>
      <c r="I36" s="129">
        <v>0.12</v>
      </c>
      <c r="J36" s="128">
        <f>ROUND(((SUM(BF93:BF123))*I36),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ROUND((SUM(BG93:BG123)),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ROUND((SUM(BH93:BH123)),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ROUND((SUM(BI93:BI123)),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1.8 - VRN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J93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2836</v>
      </c>
      <c r="E64" s="148"/>
      <c r="F64" s="148"/>
      <c r="G64" s="148"/>
      <c r="H64" s="148"/>
      <c r="I64" s="148"/>
      <c r="J64" s="149">
        <f>J94</f>
        <v>0</v>
      </c>
      <c r="K64" s="146"/>
      <c r="L64" s="150"/>
    </row>
    <row r="65" spans="1:31" s="10" customFormat="1" ht="19.95" customHeight="1">
      <c r="B65" s="151"/>
      <c r="C65" s="100"/>
      <c r="D65" s="152" t="s">
        <v>2837</v>
      </c>
      <c r="E65" s="153"/>
      <c r="F65" s="153"/>
      <c r="G65" s="153"/>
      <c r="H65" s="153"/>
      <c r="I65" s="153"/>
      <c r="J65" s="154">
        <f>J95</f>
        <v>0</v>
      </c>
      <c r="K65" s="100"/>
      <c r="L65" s="155"/>
    </row>
    <row r="66" spans="1:31" s="10" customFormat="1" ht="19.95" customHeight="1">
      <c r="B66" s="151"/>
      <c r="C66" s="100"/>
      <c r="D66" s="152" t="s">
        <v>2838</v>
      </c>
      <c r="E66" s="153"/>
      <c r="F66" s="153"/>
      <c r="G66" s="153"/>
      <c r="H66" s="153"/>
      <c r="I66" s="153"/>
      <c r="J66" s="154">
        <f>J102</f>
        <v>0</v>
      </c>
      <c r="K66" s="100"/>
      <c r="L66" s="155"/>
    </row>
    <row r="67" spans="1:31" s="10" customFormat="1" ht="19.95" customHeight="1">
      <c r="B67" s="151"/>
      <c r="C67" s="100"/>
      <c r="D67" s="152" t="s">
        <v>2839</v>
      </c>
      <c r="E67" s="153"/>
      <c r="F67" s="153"/>
      <c r="G67" s="153"/>
      <c r="H67" s="153"/>
      <c r="I67" s="153"/>
      <c r="J67" s="154">
        <f>J105</f>
        <v>0</v>
      </c>
      <c r="K67" s="100"/>
      <c r="L67" s="155"/>
    </row>
    <row r="68" spans="1:31" s="10" customFormat="1" ht="19.95" customHeight="1">
      <c r="B68" s="151"/>
      <c r="C68" s="100"/>
      <c r="D68" s="152" t="s">
        <v>2840</v>
      </c>
      <c r="E68" s="153"/>
      <c r="F68" s="153"/>
      <c r="G68" s="153"/>
      <c r="H68" s="153"/>
      <c r="I68" s="153"/>
      <c r="J68" s="154">
        <f>J110</f>
        <v>0</v>
      </c>
      <c r="K68" s="100"/>
      <c r="L68" s="155"/>
    </row>
    <row r="69" spans="1:31" s="10" customFormat="1" ht="19.95" customHeight="1">
      <c r="B69" s="151"/>
      <c r="C69" s="100"/>
      <c r="D69" s="152" t="s">
        <v>2841</v>
      </c>
      <c r="E69" s="153"/>
      <c r="F69" s="153"/>
      <c r="G69" s="153"/>
      <c r="H69" s="153"/>
      <c r="I69" s="153"/>
      <c r="J69" s="154">
        <f>J113</f>
        <v>0</v>
      </c>
      <c r="K69" s="100"/>
      <c r="L69" s="155"/>
    </row>
    <row r="70" spans="1:31" s="10" customFormat="1" ht="19.95" customHeight="1">
      <c r="B70" s="151"/>
      <c r="C70" s="100"/>
      <c r="D70" s="152" t="s">
        <v>2842</v>
      </c>
      <c r="E70" s="153"/>
      <c r="F70" s="153"/>
      <c r="G70" s="153"/>
      <c r="H70" s="153"/>
      <c r="I70" s="153"/>
      <c r="J70" s="154">
        <f>J116</f>
        <v>0</v>
      </c>
      <c r="K70" s="100"/>
      <c r="L70" s="155"/>
    </row>
    <row r="71" spans="1:31" s="10" customFormat="1" ht="19.95" customHeight="1">
      <c r="B71" s="151"/>
      <c r="C71" s="100"/>
      <c r="D71" s="152" t="s">
        <v>2843</v>
      </c>
      <c r="E71" s="153"/>
      <c r="F71" s="153"/>
      <c r="G71" s="153"/>
      <c r="H71" s="153"/>
      <c r="I71" s="153"/>
      <c r="J71" s="154">
        <f>J119</f>
        <v>0</v>
      </c>
      <c r="K71" s="100"/>
      <c r="L71" s="155"/>
    </row>
    <row r="72" spans="1:31" s="2" customFormat="1" ht="21.7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pans="1:31" s="2" customFormat="1" ht="6.9" customHeight="1">
      <c r="A77" s="38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4.9" customHeight="1">
      <c r="A78" s="38"/>
      <c r="B78" s="39"/>
      <c r="C78" s="27" t="s">
        <v>168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6.9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2" customHeight="1">
      <c r="A80" s="38"/>
      <c r="B80" s="39"/>
      <c r="C80" s="33" t="s">
        <v>16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6.25" customHeight="1">
      <c r="A81" s="38"/>
      <c r="B81" s="39"/>
      <c r="C81" s="40"/>
      <c r="D81" s="40"/>
      <c r="E81" s="421" t="str">
        <f>E7</f>
        <v>STAVEBNÍ ÚPRAVY A PŘÍSTAVBA OBJEKTU SLOVENSKÁ 984 V KOLÍNĚ II</v>
      </c>
      <c r="F81" s="422"/>
      <c r="G81" s="422"/>
      <c r="H81" s="422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1" customFormat="1" ht="12" customHeight="1">
      <c r="B82" s="25"/>
      <c r="C82" s="33" t="s">
        <v>134</v>
      </c>
      <c r="D82" s="26"/>
      <c r="E82" s="26"/>
      <c r="F82" s="26"/>
      <c r="G82" s="26"/>
      <c r="H82" s="26"/>
      <c r="I82" s="26"/>
      <c r="J82" s="26"/>
      <c r="K82" s="26"/>
      <c r="L82" s="24"/>
    </row>
    <row r="83" spans="1:65" s="2" customFormat="1" ht="16.5" customHeight="1">
      <c r="A83" s="38"/>
      <c r="B83" s="39"/>
      <c r="C83" s="40"/>
      <c r="D83" s="40"/>
      <c r="E83" s="421" t="s">
        <v>135</v>
      </c>
      <c r="F83" s="420"/>
      <c r="G83" s="420"/>
      <c r="H83" s="42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2" customHeight="1">
      <c r="A84" s="38"/>
      <c r="B84" s="39"/>
      <c r="C84" s="33" t="s">
        <v>136</v>
      </c>
      <c r="D84" s="40"/>
      <c r="E84" s="40"/>
      <c r="F84" s="40"/>
      <c r="G84" s="40"/>
      <c r="H84" s="4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6.5" customHeight="1">
      <c r="A85" s="38"/>
      <c r="B85" s="39"/>
      <c r="C85" s="40"/>
      <c r="D85" s="40"/>
      <c r="E85" s="414" t="str">
        <f>E11</f>
        <v>Objekt 1.8 - VRN</v>
      </c>
      <c r="F85" s="420"/>
      <c r="G85" s="420"/>
      <c r="H85" s="42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6.9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12" customHeight="1">
      <c r="A87" s="38"/>
      <c r="B87" s="39"/>
      <c r="C87" s="33" t="s">
        <v>21</v>
      </c>
      <c r="D87" s="40"/>
      <c r="E87" s="40"/>
      <c r="F87" s="31" t="str">
        <f>F14</f>
        <v>Kolín</v>
      </c>
      <c r="G87" s="40"/>
      <c r="H87" s="40"/>
      <c r="I87" s="33" t="s">
        <v>23</v>
      </c>
      <c r="J87" s="63" t="str">
        <f>IF(J14="","",J14)</f>
        <v>19. 5. 2025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25.65" customHeight="1">
      <c r="A89" s="38"/>
      <c r="B89" s="39"/>
      <c r="C89" s="33" t="s">
        <v>25</v>
      </c>
      <c r="D89" s="40"/>
      <c r="E89" s="40"/>
      <c r="F89" s="31" t="str">
        <f>E17</f>
        <v>MĚSTO KOLÍN, KARLOVO NÁMĚSTÍ 78, 280 12 KOLÍN I</v>
      </c>
      <c r="G89" s="40"/>
      <c r="H89" s="40"/>
      <c r="I89" s="33" t="s">
        <v>34</v>
      </c>
      <c r="J89" s="36" t="str">
        <f>E23</f>
        <v>AZ PROJECTspol. s r.o.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5.15" customHeight="1">
      <c r="A90" s="38"/>
      <c r="B90" s="39"/>
      <c r="C90" s="33" t="s">
        <v>31</v>
      </c>
      <c r="D90" s="40"/>
      <c r="E90" s="40"/>
      <c r="F90" s="31" t="str">
        <f>IF(E20="","",E20)</f>
        <v>Vyplň údaj</v>
      </c>
      <c r="G90" s="40"/>
      <c r="H90" s="40"/>
      <c r="I90" s="33" t="s">
        <v>38</v>
      </c>
      <c r="J90" s="36" t="str">
        <f>E26</f>
        <v>Ing. Luboš Michalec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2" customFormat="1" ht="10.35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5" s="11" customFormat="1" ht="29.25" customHeight="1">
      <c r="A92" s="156"/>
      <c r="B92" s="157"/>
      <c r="C92" s="158" t="s">
        <v>169</v>
      </c>
      <c r="D92" s="159" t="s">
        <v>63</v>
      </c>
      <c r="E92" s="159" t="s">
        <v>59</v>
      </c>
      <c r="F92" s="159" t="s">
        <v>60</v>
      </c>
      <c r="G92" s="159" t="s">
        <v>170</v>
      </c>
      <c r="H92" s="159" t="s">
        <v>171</v>
      </c>
      <c r="I92" s="159" t="s">
        <v>172</v>
      </c>
      <c r="J92" s="159" t="s">
        <v>140</v>
      </c>
      <c r="K92" s="160" t="s">
        <v>173</v>
      </c>
      <c r="L92" s="161"/>
      <c r="M92" s="72" t="s">
        <v>19</v>
      </c>
      <c r="N92" s="73" t="s">
        <v>48</v>
      </c>
      <c r="O92" s="73" t="s">
        <v>174</v>
      </c>
      <c r="P92" s="73" t="s">
        <v>175</v>
      </c>
      <c r="Q92" s="73" t="s">
        <v>176</v>
      </c>
      <c r="R92" s="73" t="s">
        <v>177</v>
      </c>
      <c r="S92" s="73" t="s">
        <v>178</v>
      </c>
      <c r="T92" s="74" t="s">
        <v>179</v>
      </c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</row>
    <row r="93" spans="1:65" s="2" customFormat="1" ht="22.8" customHeight="1">
      <c r="A93" s="38"/>
      <c r="B93" s="39"/>
      <c r="C93" s="79" t="s">
        <v>180</v>
      </c>
      <c r="D93" s="40"/>
      <c r="E93" s="40"/>
      <c r="F93" s="40"/>
      <c r="G93" s="40"/>
      <c r="H93" s="40"/>
      <c r="I93" s="40"/>
      <c r="J93" s="162">
        <f>BK93</f>
        <v>0</v>
      </c>
      <c r="K93" s="40"/>
      <c r="L93" s="43"/>
      <c r="M93" s="75"/>
      <c r="N93" s="163"/>
      <c r="O93" s="76"/>
      <c r="P93" s="164">
        <f>P94</f>
        <v>0</v>
      </c>
      <c r="Q93" s="76"/>
      <c r="R93" s="164">
        <f>R94</f>
        <v>0</v>
      </c>
      <c r="S93" s="76"/>
      <c r="T93" s="165">
        <f>T94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21" t="s">
        <v>77</v>
      </c>
      <c r="AU93" s="21" t="s">
        <v>141</v>
      </c>
      <c r="BK93" s="166">
        <f>BK94</f>
        <v>0</v>
      </c>
    </row>
    <row r="94" spans="1:65" s="12" customFormat="1" ht="25.95" customHeight="1">
      <c r="B94" s="167"/>
      <c r="C94" s="168"/>
      <c r="D94" s="169" t="s">
        <v>77</v>
      </c>
      <c r="E94" s="170" t="s">
        <v>116</v>
      </c>
      <c r="F94" s="170" t="s">
        <v>2844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P95+P102+P105+P110+P113+P116+P119</f>
        <v>0</v>
      </c>
      <c r="Q94" s="175"/>
      <c r="R94" s="176">
        <f>R95+R102+R105+R110+R113+R116+R119</f>
        <v>0</v>
      </c>
      <c r="S94" s="175"/>
      <c r="T94" s="177">
        <f>T95+T102+T105+T110+T113+T116+T119</f>
        <v>0</v>
      </c>
      <c r="AR94" s="178" t="s">
        <v>214</v>
      </c>
      <c r="AT94" s="179" t="s">
        <v>77</v>
      </c>
      <c r="AU94" s="179" t="s">
        <v>78</v>
      </c>
      <c r="AY94" s="178" t="s">
        <v>183</v>
      </c>
      <c r="BK94" s="180">
        <f>BK95+BK102+BK105+BK110+BK113+BK116+BK119</f>
        <v>0</v>
      </c>
    </row>
    <row r="95" spans="1:65" s="12" customFormat="1" ht="22.8" customHeight="1">
      <c r="B95" s="167"/>
      <c r="C95" s="168"/>
      <c r="D95" s="169" t="s">
        <v>77</v>
      </c>
      <c r="E95" s="181" t="s">
        <v>2845</v>
      </c>
      <c r="F95" s="181" t="s">
        <v>2846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SUM(P96:P101)</f>
        <v>0</v>
      </c>
      <c r="Q95" s="175"/>
      <c r="R95" s="176">
        <f>SUM(R96:R101)</f>
        <v>0</v>
      </c>
      <c r="S95" s="175"/>
      <c r="T95" s="177">
        <f>SUM(T96:T101)</f>
        <v>0</v>
      </c>
      <c r="AR95" s="178" t="s">
        <v>214</v>
      </c>
      <c r="AT95" s="179" t="s">
        <v>77</v>
      </c>
      <c r="AU95" s="179" t="s">
        <v>85</v>
      </c>
      <c r="AY95" s="178" t="s">
        <v>183</v>
      </c>
      <c r="BK95" s="180">
        <f>SUM(BK96:BK101)</f>
        <v>0</v>
      </c>
    </row>
    <row r="96" spans="1:65" s="2" customFormat="1" ht="16.5" customHeight="1">
      <c r="A96" s="38"/>
      <c r="B96" s="39"/>
      <c r="C96" s="183" t="s">
        <v>85</v>
      </c>
      <c r="D96" s="183" t="s">
        <v>185</v>
      </c>
      <c r="E96" s="184" t="s">
        <v>2847</v>
      </c>
      <c r="F96" s="185" t="s">
        <v>2846</v>
      </c>
      <c r="G96" s="186" t="s">
        <v>2848</v>
      </c>
      <c r="H96" s="187">
        <v>1</v>
      </c>
      <c r="I96" s="188"/>
      <c r="J96" s="189">
        <f>ROUND(I96*H96,2)</f>
        <v>0</v>
      </c>
      <c r="K96" s="185" t="s">
        <v>189</v>
      </c>
      <c r="L96" s="43"/>
      <c r="M96" s="190" t="s">
        <v>19</v>
      </c>
      <c r="N96" s="191" t="s">
        <v>49</v>
      </c>
      <c r="O96" s="68"/>
      <c r="P96" s="192">
        <f>O96*H96</f>
        <v>0</v>
      </c>
      <c r="Q96" s="192">
        <v>0</v>
      </c>
      <c r="R96" s="192">
        <f>Q96*H96</f>
        <v>0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2849</v>
      </c>
      <c r="AT96" s="194" t="s">
        <v>185</v>
      </c>
      <c r="AU96" s="194" t="s">
        <v>87</v>
      </c>
      <c r="AY96" s="21" t="s">
        <v>183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85</v>
      </c>
      <c r="BK96" s="195">
        <f>ROUND(I96*H96,2)</f>
        <v>0</v>
      </c>
      <c r="BL96" s="21" t="s">
        <v>2849</v>
      </c>
      <c r="BM96" s="194" t="s">
        <v>2850</v>
      </c>
    </row>
    <row r="97" spans="1:65" s="2" customFormat="1">
      <c r="A97" s="38"/>
      <c r="B97" s="39"/>
      <c r="C97" s="40"/>
      <c r="D97" s="196" t="s">
        <v>192</v>
      </c>
      <c r="E97" s="40"/>
      <c r="F97" s="197" t="s">
        <v>2851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192</v>
      </c>
      <c r="AU97" s="21" t="s">
        <v>87</v>
      </c>
    </row>
    <row r="98" spans="1:65" s="2" customFormat="1" ht="16.5" customHeight="1">
      <c r="A98" s="38"/>
      <c r="B98" s="39"/>
      <c r="C98" s="183" t="s">
        <v>87</v>
      </c>
      <c r="D98" s="183" t="s">
        <v>185</v>
      </c>
      <c r="E98" s="184" t="s">
        <v>2852</v>
      </c>
      <c r="F98" s="185" t="s">
        <v>2853</v>
      </c>
      <c r="G98" s="186" t="s">
        <v>2848</v>
      </c>
      <c r="H98" s="187">
        <v>1</v>
      </c>
      <c r="I98" s="188"/>
      <c r="J98" s="189">
        <f>ROUND(I98*H98,2)</f>
        <v>0</v>
      </c>
      <c r="K98" s="185" t="s">
        <v>201</v>
      </c>
      <c r="L98" s="43"/>
      <c r="M98" s="190" t="s">
        <v>19</v>
      </c>
      <c r="N98" s="191" t="s">
        <v>49</v>
      </c>
      <c r="O98" s="68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2849</v>
      </c>
      <c r="AT98" s="194" t="s">
        <v>185</v>
      </c>
      <c r="AU98" s="194" t="s">
        <v>87</v>
      </c>
      <c r="AY98" s="21" t="s">
        <v>183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85</v>
      </c>
      <c r="BK98" s="195">
        <f>ROUND(I98*H98,2)</f>
        <v>0</v>
      </c>
      <c r="BL98" s="21" t="s">
        <v>2849</v>
      </c>
      <c r="BM98" s="194" t="s">
        <v>2854</v>
      </c>
    </row>
    <row r="99" spans="1:65" s="2" customFormat="1">
      <c r="A99" s="38"/>
      <c r="B99" s="39"/>
      <c r="C99" s="40"/>
      <c r="D99" s="196" t="s">
        <v>192</v>
      </c>
      <c r="E99" s="40"/>
      <c r="F99" s="197" t="s">
        <v>2855</v>
      </c>
      <c r="G99" s="40"/>
      <c r="H99" s="40"/>
      <c r="I99" s="198"/>
      <c r="J99" s="40"/>
      <c r="K99" s="40"/>
      <c r="L99" s="43"/>
      <c r="M99" s="199"/>
      <c r="N99" s="200"/>
      <c r="O99" s="68"/>
      <c r="P99" s="68"/>
      <c r="Q99" s="68"/>
      <c r="R99" s="68"/>
      <c r="S99" s="68"/>
      <c r="T99" s="69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21" t="s">
        <v>192</v>
      </c>
      <c r="AU99" s="21" t="s">
        <v>87</v>
      </c>
    </row>
    <row r="100" spans="1:65" s="2" customFormat="1" ht="16.5" customHeight="1">
      <c r="A100" s="38"/>
      <c r="B100" s="39"/>
      <c r="C100" s="183" t="s">
        <v>132</v>
      </c>
      <c r="D100" s="183" t="s">
        <v>185</v>
      </c>
      <c r="E100" s="184" t="s">
        <v>2856</v>
      </c>
      <c r="F100" s="185" t="s">
        <v>2857</v>
      </c>
      <c r="G100" s="186" t="s">
        <v>2848</v>
      </c>
      <c r="H100" s="187">
        <v>1</v>
      </c>
      <c r="I100" s="188"/>
      <c r="J100" s="189">
        <f>ROUND(I100*H100,2)</f>
        <v>0</v>
      </c>
      <c r="K100" s="185" t="s">
        <v>201</v>
      </c>
      <c r="L100" s="43"/>
      <c r="M100" s="190" t="s">
        <v>19</v>
      </c>
      <c r="N100" s="191" t="s">
        <v>49</v>
      </c>
      <c r="O100" s="68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2849</v>
      </c>
      <c r="AT100" s="194" t="s">
        <v>185</v>
      </c>
      <c r="AU100" s="194" t="s">
        <v>87</v>
      </c>
      <c r="AY100" s="21" t="s">
        <v>183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85</v>
      </c>
      <c r="BK100" s="195">
        <f>ROUND(I100*H100,2)</f>
        <v>0</v>
      </c>
      <c r="BL100" s="21" t="s">
        <v>2849</v>
      </c>
      <c r="BM100" s="194" t="s">
        <v>2858</v>
      </c>
    </row>
    <row r="101" spans="1:65" s="2" customFormat="1">
      <c r="A101" s="38"/>
      <c r="B101" s="39"/>
      <c r="C101" s="40"/>
      <c r="D101" s="196" t="s">
        <v>192</v>
      </c>
      <c r="E101" s="40"/>
      <c r="F101" s="197" t="s">
        <v>2859</v>
      </c>
      <c r="G101" s="40"/>
      <c r="H101" s="40"/>
      <c r="I101" s="198"/>
      <c r="J101" s="40"/>
      <c r="K101" s="40"/>
      <c r="L101" s="43"/>
      <c r="M101" s="199"/>
      <c r="N101" s="200"/>
      <c r="O101" s="68"/>
      <c r="P101" s="68"/>
      <c r="Q101" s="68"/>
      <c r="R101" s="68"/>
      <c r="S101" s="68"/>
      <c r="T101" s="69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21" t="s">
        <v>192</v>
      </c>
      <c r="AU101" s="21" t="s">
        <v>87</v>
      </c>
    </row>
    <row r="102" spans="1:65" s="12" customFormat="1" ht="22.8" customHeight="1">
      <c r="B102" s="167"/>
      <c r="C102" s="168"/>
      <c r="D102" s="169" t="s">
        <v>77</v>
      </c>
      <c r="E102" s="181" t="s">
        <v>2860</v>
      </c>
      <c r="F102" s="181" t="s">
        <v>2861</v>
      </c>
      <c r="G102" s="168"/>
      <c r="H102" s="168"/>
      <c r="I102" s="171"/>
      <c r="J102" s="182">
        <f>BK102</f>
        <v>0</v>
      </c>
      <c r="K102" s="168"/>
      <c r="L102" s="173"/>
      <c r="M102" s="174"/>
      <c r="N102" s="175"/>
      <c r="O102" s="175"/>
      <c r="P102" s="176">
        <f>SUM(P103:P104)</f>
        <v>0</v>
      </c>
      <c r="Q102" s="175"/>
      <c r="R102" s="176">
        <f>SUM(R103:R104)</f>
        <v>0</v>
      </c>
      <c r="S102" s="175"/>
      <c r="T102" s="177">
        <f>SUM(T103:T104)</f>
        <v>0</v>
      </c>
      <c r="AR102" s="178" t="s">
        <v>214</v>
      </c>
      <c r="AT102" s="179" t="s">
        <v>77</v>
      </c>
      <c r="AU102" s="179" t="s">
        <v>85</v>
      </c>
      <c r="AY102" s="178" t="s">
        <v>183</v>
      </c>
      <c r="BK102" s="180">
        <f>SUM(BK103:BK104)</f>
        <v>0</v>
      </c>
    </row>
    <row r="103" spans="1:65" s="2" customFormat="1" ht="16.5" customHeight="1">
      <c r="A103" s="38"/>
      <c r="B103" s="39"/>
      <c r="C103" s="183" t="s">
        <v>190</v>
      </c>
      <c r="D103" s="183" t="s">
        <v>185</v>
      </c>
      <c r="E103" s="184" t="s">
        <v>2862</v>
      </c>
      <c r="F103" s="185" t="s">
        <v>2861</v>
      </c>
      <c r="G103" s="186" t="s">
        <v>2848</v>
      </c>
      <c r="H103" s="187">
        <v>1</v>
      </c>
      <c r="I103" s="188"/>
      <c r="J103" s="189">
        <f>ROUND(I103*H103,2)</f>
        <v>0</v>
      </c>
      <c r="K103" s="185" t="s">
        <v>189</v>
      </c>
      <c r="L103" s="43"/>
      <c r="M103" s="190" t="s">
        <v>19</v>
      </c>
      <c r="N103" s="191" t="s">
        <v>49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2849</v>
      </c>
      <c r="AT103" s="194" t="s">
        <v>185</v>
      </c>
      <c r="AU103" s="194" t="s">
        <v>87</v>
      </c>
      <c r="AY103" s="21" t="s">
        <v>183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85</v>
      </c>
      <c r="BK103" s="195">
        <f>ROUND(I103*H103,2)</f>
        <v>0</v>
      </c>
      <c r="BL103" s="21" t="s">
        <v>2849</v>
      </c>
      <c r="BM103" s="194" t="s">
        <v>2863</v>
      </c>
    </row>
    <row r="104" spans="1:65" s="2" customFormat="1">
      <c r="A104" s="38"/>
      <c r="B104" s="39"/>
      <c r="C104" s="40"/>
      <c r="D104" s="196" t="s">
        <v>192</v>
      </c>
      <c r="E104" s="40"/>
      <c r="F104" s="197" t="s">
        <v>2864</v>
      </c>
      <c r="G104" s="40"/>
      <c r="H104" s="40"/>
      <c r="I104" s="198"/>
      <c r="J104" s="40"/>
      <c r="K104" s="40"/>
      <c r="L104" s="43"/>
      <c r="M104" s="199"/>
      <c r="N104" s="200"/>
      <c r="O104" s="68"/>
      <c r="P104" s="68"/>
      <c r="Q104" s="68"/>
      <c r="R104" s="68"/>
      <c r="S104" s="68"/>
      <c r="T104" s="69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21" t="s">
        <v>192</v>
      </c>
      <c r="AU104" s="21" t="s">
        <v>87</v>
      </c>
    </row>
    <row r="105" spans="1:65" s="12" customFormat="1" ht="22.8" customHeight="1">
      <c r="B105" s="167"/>
      <c r="C105" s="168"/>
      <c r="D105" s="169" t="s">
        <v>77</v>
      </c>
      <c r="E105" s="181" t="s">
        <v>2865</v>
      </c>
      <c r="F105" s="181" t="s">
        <v>2866</v>
      </c>
      <c r="G105" s="168"/>
      <c r="H105" s="168"/>
      <c r="I105" s="171"/>
      <c r="J105" s="182">
        <f>BK105</f>
        <v>0</v>
      </c>
      <c r="K105" s="168"/>
      <c r="L105" s="173"/>
      <c r="M105" s="174"/>
      <c r="N105" s="175"/>
      <c r="O105" s="175"/>
      <c r="P105" s="176">
        <f>SUM(P106:P109)</f>
        <v>0</v>
      </c>
      <c r="Q105" s="175"/>
      <c r="R105" s="176">
        <f>SUM(R106:R109)</f>
        <v>0</v>
      </c>
      <c r="S105" s="175"/>
      <c r="T105" s="177">
        <f>SUM(T106:T109)</f>
        <v>0</v>
      </c>
      <c r="AR105" s="178" t="s">
        <v>214</v>
      </c>
      <c r="AT105" s="179" t="s">
        <v>77</v>
      </c>
      <c r="AU105" s="179" t="s">
        <v>85</v>
      </c>
      <c r="AY105" s="178" t="s">
        <v>183</v>
      </c>
      <c r="BK105" s="180">
        <f>SUM(BK106:BK109)</f>
        <v>0</v>
      </c>
    </row>
    <row r="106" spans="1:65" s="2" customFormat="1" ht="16.5" customHeight="1">
      <c r="A106" s="38"/>
      <c r="B106" s="39"/>
      <c r="C106" s="183" t="s">
        <v>214</v>
      </c>
      <c r="D106" s="183" t="s">
        <v>185</v>
      </c>
      <c r="E106" s="184" t="s">
        <v>2867</v>
      </c>
      <c r="F106" s="185" t="s">
        <v>2866</v>
      </c>
      <c r="G106" s="186" t="s">
        <v>2848</v>
      </c>
      <c r="H106" s="187">
        <v>1</v>
      </c>
      <c r="I106" s="188"/>
      <c r="J106" s="189">
        <f>ROUND(I106*H106,2)</f>
        <v>0</v>
      </c>
      <c r="K106" s="185" t="s">
        <v>189</v>
      </c>
      <c r="L106" s="43"/>
      <c r="M106" s="190" t="s">
        <v>19</v>
      </c>
      <c r="N106" s="191" t="s">
        <v>49</v>
      </c>
      <c r="O106" s="68"/>
      <c r="P106" s="192">
        <f>O106*H106</f>
        <v>0</v>
      </c>
      <c r="Q106" s="192">
        <v>0</v>
      </c>
      <c r="R106" s="192">
        <f>Q106*H106</f>
        <v>0</v>
      </c>
      <c r="S106" s="192">
        <v>0</v>
      </c>
      <c r="T106" s="193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2849</v>
      </c>
      <c r="AT106" s="194" t="s">
        <v>185</v>
      </c>
      <c r="AU106" s="194" t="s">
        <v>87</v>
      </c>
      <c r="AY106" s="21" t="s">
        <v>183</v>
      </c>
      <c r="BE106" s="195">
        <f>IF(N106="základní",J106,0)</f>
        <v>0</v>
      </c>
      <c r="BF106" s="195">
        <f>IF(N106="snížená",J106,0)</f>
        <v>0</v>
      </c>
      <c r="BG106" s="195">
        <f>IF(N106="zákl. přenesená",J106,0)</f>
        <v>0</v>
      </c>
      <c r="BH106" s="195">
        <f>IF(N106="sníž. přenesená",J106,0)</f>
        <v>0</v>
      </c>
      <c r="BI106" s="195">
        <f>IF(N106="nulová",J106,0)</f>
        <v>0</v>
      </c>
      <c r="BJ106" s="21" t="s">
        <v>85</v>
      </c>
      <c r="BK106" s="195">
        <f>ROUND(I106*H106,2)</f>
        <v>0</v>
      </c>
      <c r="BL106" s="21" t="s">
        <v>2849</v>
      </c>
      <c r="BM106" s="194" t="s">
        <v>2868</v>
      </c>
    </row>
    <row r="107" spans="1:65" s="2" customFormat="1">
      <c r="A107" s="38"/>
      <c r="B107" s="39"/>
      <c r="C107" s="40"/>
      <c r="D107" s="196" t="s">
        <v>192</v>
      </c>
      <c r="E107" s="40"/>
      <c r="F107" s="197" t="s">
        <v>2869</v>
      </c>
      <c r="G107" s="40"/>
      <c r="H107" s="40"/>
      <c r="I107" s="198"/>
      <c r="J107" s="40"/>
      <c r="K107" s="40"/>
      <c r="L107" s="43"/>
      <c r="M107" s="199"/>
      <c r="N107" s="200"/>
      <c r="O107" s="68"/>
      <c r="P107" s="68"/>
      <c r="Q107" s="68"/>
      <c r="R107" s="68"/>
      <c r="S107" s="68"/>
      <c r="T107" s="69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21" t="s">
        <v>192</v>
      </c>
      <c r="AU107" s="21" t="s">
        <v>87</v>
      </c>
    </row>
    <row r="108" spans="1:65" s="2" customFormat="1" ht="16.5" customHeight="1">
      <c r="A108" s="38"/>
      <c r="B108" s="39"/>
      <c r="C108" s="183" t="s">
        <v>223</v>
      </c>
      <c r="D108" s="183" t="s">
        <v>185</v>
      </c>
      <c r="E108" s="184" t="s">
        <v>2870</v>
      </c>
      <c r="F108" s="185" t="s">
        <v>2871</v>
      </c>
      <c r="G108" s="186" t="s">
        <v>2848</v>
      </c>
      <c r="H108" s="187">
        <v>1</v>
      </c>
      <c r="I108" s="188"/>
      <c r="J108" s="189">
        <f>ROUND(I108*H108,2)</f>
        <v>0</v>
      </c>
      <c r="K108" s="185" t="s">
        <v>201</v>
      </c>
      <c r="L108" s="43"/>
      <c r="M108" s="190" t="s">
        <v>19</v>
      </c>
      <c r="N108" s="191" t="s">
        <v>49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2849</v>
      </c>
      <c r="AT108" s="194" t="s">
        <v>185</v>
      </c>
      <c r="AU108" s="194" t="s">
        <v>87</v>
      </c>
      <c r="AY108" s="21" t="s">
        <v>183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85</v>
      </c>
      <c r="BK108" s="195">
        <f>ROUND(I108*H108,2)</f>
        <v>0</v>
      </c>
      <c r="BL108" s="21" t="s">
        <v>2849</v>
      </c>
      <c r="BM108" s="194" t="s">
        <v>2872</v>
      </c>
    </row>
    <row r="109" spans="1:65" s="2" customFormat="1">
      <c r="A109" s="38"/>
      <c r="B109" s="39"/>
      <c r="C109" s="40"/>
      <c r="D109" s="196" t="s">
        <v>192</v>
      </c>
      <c r="E109" s="40"/>
      <c r="F109" s="197" t="s">
        <v>2873</v>
      </c>
      <c r="G109" s="40"/>
      <c r="H109" s="40"/>
      <c r="I109" s="198"/>
      <c r="J109" s="40"/>
      <c r="K109" s="40"/>
      <c r="L109" s="43"/>
      <c r="M109" s="199"/>
      <c r="N109" s="200"/>
      <c r="O109" s="68"/>
      <c r="P109" s="68"/>
      <c r="Q109" s="68"/>
      <c r="R109" s="68"/>
      <c r="S109" s="68"/>
      <c r="T109" s="69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21" t="s">
        <v>192</v>
      </c>
      <c r="AU109" s="21" t="s">
        <v>87</v>
      </c>
    </row>
    <row r="110" spans="1:65" s="12" customFormat="1" ht="22.8" customHeight="1">
      <c r="B110" s="167"/>
      <c r="C110" s="168"/>
      <c r="D110" s="169" t="s">
        <v>77</v>
      </c>
      <c r="E110" s="181" t="s">
        <v>2874</v>
      </c>
      <c r="F110" s="181" t="s">
        <v>2875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SUM(P111:P112)</f>
        <v>0</v>
      </c>
      <c r="Q110" s="175"/>
      <c r="R110" s="176">
        <f>SUM(R111:R112)</f>
        <v>0</v>
      </c>
      <c r="S110" s="175"/>
      <c r="T110" s="177">
        <f>SUM(T111:T112)</f>
        <v>0</v>
      </c>
      <c r="AR110" s="178" t="s">
        <v>214</v>
      </c>
      <c r="AT110" s="179" t="s">
        <v>77</v>
      </c>
      <c r="AU110" s="179" t="s">
        <v>85</v>
      </c>
      <c r="AY110" s="178" t="s">
        <v>183</v>
      </c>
      <c r="BK110" s="180">
        <f>SUM(BK111:BK112)</f>
        <v>0</v>
      </c>
    </row>
    <row r="111" spans="1:65" s="2" customFormat="1" ht="16.5" customHeight="1">
      <c r="A111" s="38"/>
      <c r="B111" s="39"/>
      <c r="C111" s="183" t="s">
        <v>229</v>
      </c>
      <c r="D111" s="183" t="s">
        <v>185</v>
      </c>
      <c r="E111" s="184" t="s">
        <v>2876</v>
      </c>
      <c r="F111" s="185" t="s">
        <v>2875</v>
      </c>
      <c r="G111" s="186" t="s">
        <v>2848</v>
      </c>
      <c r="H111" s="187">
        <v>1</v>
      </c>
      <c r="I111" s="188"/>
      <c r="J111" s="189">
        <f>ROUND(I111*H111,2)</f>
        <v>0</v>
      </c>
      <c r="K111" s="185" t="s">
        <v>189</v>
      </c>
      <c r="L111" s="43"/>
      <c r="M111" s="190" t="s">
        <v>19</v>
      </c>
      <c r="N111" s="191" t="s">
        <v>49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2849</v>
      </c>
      <c r="AT111" s="194" t="s">
        <v>185</v>
      </c>
      <c r="AU111" s="194" t="s">
        <v>87</v>
      </c>
      <c r="AY111" s="21" t="s">
        <v>183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85</v>
      </c>
      <c r="BK111" s="195">
        <f>ROUND(I111*H111,2)</f>
        <v>0</v>
      </c>
      <c r="BL111" s="21" t="s">
        <v>2849</v>
      </c>
      <c r="BM111" s="194" t="s">
        <v>2877</v>
      </c>
    </row>
    <row r="112" spans="1:65" s="2" customFormat="1">
      <c r="A112" s="38"/>
      <c r="B112" s="39"/>
      <c r="C112" s="40"/>
      <c r="D112" s="196" t="s">
        <v>192</v>
      </c>
      <c r="E112" s="40"/>
      <c r="F112" s="197" t="s">
        <v>2878</v>
      </c>
      <c r="G112" s="40"/>
      <c r="H112" s="40"/>
      <c r="I112" s="198"/>
      <c r="J112" s="40"/>
      <c r="K112" s="40"/>
      <c r="L112" s="43"/>
      <c r="M112" s="199"/>
      <c r="N112" s="200"/>
      <c r="O112" s="68"/>
      <c r="P112" s="68"/>
      <c r="Q112" s="68"/>
      <c r="R112" s="68"/>
      <c r="S112" s="68"/>
      <c r="T112" s="69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21" t="s">
        <v>192</v>
      </c>
      <c r="AU112" s="21" t="s">
        <v>87</v>
      </c>
    </row>
    <row r="113" spans="1:65" s="12" customFormat="1" ht="22.8" customHeight="1">
      <c r="B113" s="167"/>
      <c r="C113" s="168"/>
      <c r="D113" s="169" t="s">
        <v>77</v>
      </c>
      <c r="E113" s="181" t="s">
        <v>2879</v>
      </c>
      <c r="F113" s="181" t="s">
        <v>2880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SUM(P114:P115)</f>
        <v>0</v>
      </c>
      <c r="Q113" s="175"/>
      <c r="R113" s="176">
        <f>SUM(R114:R115)</f>
        <v>0</v>
      </c>
      <c r="S113" s="175"/>
      <c r="T113" s="177">
        <f>SUM(T114:T115)</f>
        <v>0</v>
      </c>
      <c r="AR113" s="178" t="s">
        <v>214</v>
      </c>
      <c r="AT113" s="179" t="s">
        <v>77</v>
      </c>
      <c r="AU113" s="179" t="s">
        <v>85</v>
      </c>
      <c r="AY113" s="178" t="s">
        <v>183</v>
      </c>
      <c r="BK113" s="180">
        <f>SUM(BK114:BK115)</f>
        <v>0</v>
      </c>
    </row>
    <row r="114" spans="1:65" s="2" customFormat="1" ht="16.5" customHeight="1">
      <c r="A114" s="38"/>
      <c r="B114" s="39"/>
      <c r="C114" s="183" t="s">
        <v>234</v>
      </c>
      <c r="D114" s="183" t="s">
        <v>185</v>
      </c>
      <c r="E114" s="184" t="s">
        <v>2881</v>
      </c>
      <c r="F114" s="185" t="s">
        <v>2880</v>
      </c>
      <c r="G114" s="186" t="s">
        <v>2848</v>
      </c>
      <c r="H114" s="187">
        <v>1</v>
      </c>
      <c r="I114" s="188"/>
      <c r="J114" s="189">
        <f>ROUND(I114*H114,2)</f>
        <v>0</v>
      </c>
      <c r="K114" s="185" t="s">
        <v>189</v>
      </c>
      <c r="L114" s="43"/>
      <c r="M114" s="190" t="s">
        <v>19</v>
      </c>
      <c r="N114" s="191" t="s">
        <v>49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2849</v>
      </c>
      <c r="AT114" s="194" t="s">
        <v>185</v>
      </c>
      <c r="AU114" s="194" t="s">
        <v>87</v>
      </c>
      <c r="AY114" s="21" t="s">
        <v>183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85</v>
      </c>
      <c r="BK114" s="195">
        <f>ROUND(I114*H114,2)</f>
        <v>0</v>
      </c>
      <c r="BL114" s="21" t="s">
        <v>2849</v>
      </c>
      <c r="BM114" s="194" t="s">
        <v>2882</v>
      </c>
    </row>
    <row r="115" spans="1:65" s="2" customFormat="1">
      <c r="A115" s="38"/>
      <c r="B115" s="39"/>
      <c r="C115" s="40"/>
      <c r="D115" s="196" t="s">
        <v>192</v>
      </c>
      <c r="E115" s="40"/>
      <c r="F115" s="197" t="s">
        <v>2883</v>
      </c>
      <c r="G115" s="40"/>
      <c r="H115" s="40"/>
      <c r="I115" s="198"/>
      <c r="J115" s="40"/>
      <c r="K115" s="40"/>
      <c r="L115" s="43"/>
      <c r="M115" s="199"/>
      <c r="N115" s="200"/>
      <c r="O115" s="68"/>
      <c r="P115" s="68"/>
      <c r="Q115" s="68"/>
      <c r="R115" s="68"/>
      <c r="S115" s="68"/>
      <c r="T115" s="69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21" t="s">
        <v>192</v>
      </c>
      <c r="AU115" s="21" t="s">
        <v>87</v>
      </c>
    </row>
    <row r="116" spans="1:65" s="12" customFormat="1" ht="22.8" customHeight="1">
      <c r="B116" s="167"/>
      <c r="C116" s="168"/>
      <c r="D116" s="169" t="s">
        <v>77</v>
      </c>
      <c r="E116" s="181" t="s">
        <v>2884</v>
      </c>
      <c r="F116" s="181" t="s">
        <v>2885</v>
      </c>
      <c r="G116" s="168"/>
      <c r="H116" s="168"/>
      <c r="I116" s="171"/>
      <c r="J116" s="182">
        <f>BK116</f>
        <v>0</v>
      </c>
      <c r="K116" s="168"/>
      <c r="L116" s="173"/>
      <c r="M116" s="174"/>
      <c r="N116" s="175"/>
      <c r="O116" s="175"/>
      <c r="P116" s="176">
        <f>SUM(P117:P118)</f>
        <v>0</v>
      </c>
      <c r="Q116" s="175"/>
      <c r="R116" s="176">
        <f>SUM(R117:R118)</f>
        <v>0</v>
      </c>
      <c r="S116" s="175"/>
      <c r="T116" s="177">
        <f>SUM(T117:T118)</f>
        <v>0</v>
      </c>
      <c r="AR116" s="178" t="s">
        <v>214</v>
      </c>
      <c r="AT116" s="179" t="s">
        <v>77</v>
      </c>
      <c r="AU116" s="179" t="s">
        <v>85</v>
      </c>
      <c r="AY116" s="178" t="s">
        <v>183</v>
      </c>
      <c r="BK116" s="180">
        <f>SUM(BK117:BK118)</f>
        <v>0</v>
      </c>
    </row>
    <row r="117" spans="1:65" s="2" customFormat="1" ht="16.5" customHeight="1">
      <c r="A117" s="38"/>
      <c r="B117" s="39"/>
      <c r="C117" s="183" t="s">
        <v>239</v>
      </c>
      <c r="D117" s="183" t="s">
        <v>185</v>
      </c>
      <c r="E117" s="184" t="s">
        <v>2886</v>
      </c>
      <c r="F117" s="185" t="s">
        <v>2885</v>
      </c>
      <c r="G117" s="186" t="s">
        <v>2848</v>
      </c>
      <c r="H117" s="187">
        <v>1</v>
      </c>
      <c r="I117" s="188"/>
      <c r="J117" s="189">
        <f>ROUND(I117*H117,2)</f>
        <v>0</v>
      </c>
      <c r="K117" s="185" t="s">
        <v>189</v>
      </c>
      <c r="L117" s="43"/>
      <c r="M117" s="190" t="s">
        <v>19</v>
      </c>
      <c r="N117" s="191" t="s">
        <v>49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2849</v>
      </c>
      <c r="AT117" s="194" t="s">
        <v>185</v>
      </c>
      <c r="AU117" s="194" t="s">
        <v>87</v>
      </c>
      <c r="AY117" s="21" t="s">
        <v>183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85</v>
      </c>
      <c r="BK117" s="195">
        <f>ROUND(I117*H117,2)</f>
        <v>0</v>
      </c>
      <c r="BL117" s="21" t="s">
        <v>2849</v>
      </c>
      <c r="BM117" s="194" t="s">
        <v>2887</v>
      </c>
    </row>
    <row r="118" spans="1:65" s="2" customFormat="1">
      <c r="A118" s="38"/>
      <c r="B118" s="39"/>
      <c r="C118" s="40"/>
      <c r="D118" s="196" t="s">
        <v>192</v>
      </c>
      <c r="E118" s="40"/>
      <c r="F118" s="197" t="s">
        <v>2888</v>
      </c>
      <c r="G118" s="40"/>
      <c r="H118" s="40"/>
      <c r="I118" s="198"/>
      <c r="J118" s="40"/>
      <c r="K118" s="40"/>
      <c r="L118" s="43"/>
      <c r="M118" s="199"/>
      <c r="N118" s="200"/>
      <c r="O118" s="68"/>
      <c r="P118" s="68"/>
      <c r="Q118" s="68"/>
      <c r="R118" s="68"/>
      <c r="S118" s="68"/>
      <c r="T118" s="69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21" t="s">
        <v>192</v>
      </c>
      <c r="AU118" s="21" t="s">
        <v>87</v>
      </c>
    </row>
    <row r="119" spans="1:65" s="12" customFormat="1" ht="22.8" customHeight="1">
      <c r="B119" s="167"/>
      <c r="C119" s="168"/>
      <c r="D119" s="169" t="s">
        <v>77</v>
      </c>
      <c r="E119" s="181" t="s">
        <v>2889</v>
      </c>
      <c r="F119" s="181" t="s">
        <v>2890</v>
      </c>
      <c r="G119" s="168"/>
      <c r="H119" s="168"/>
      <c r="I119" s="171"/>
      <c r="J119" s="182">
        <f>BK119</f>
        <v>0</v>
      </c>
      <c r="K119" s="168"/>
      <c r="L119" s="173"/>
      <c r="M119" s="174"/>
      <c r="N119" s="175"/>
      <c r="O119" s="175"/>
      <c r="P119" s="176">
        <f>SUM(P120:P123)</f>
        <v>0</v>
      </c>
      <c r="Q119" s="175"/>
      <c r="R119" s="176">
        <f>SUM(R120:R123)</f>
        <v>0</v>
      </c>
      <c r="S119" s="175"/>
      <c r="T119" s="177">
        <f>SUM(T120:T123)</f>
        <v>0</v>
      </c>
      <c r="AR119" s="178" t="s">
        <v>214</v>
      </c>
      <c r="AT119" s="179" t="s">
        <v>77</v>
      </c>
      <c r="AU119" s="179" t="s">
        <v>85</v>
      </c>
      <c r="AY119" s="178" t="s">
        <v>183</v>
      </c>
      <c r="BK119" s="180">
        <f>SUM(BK120:BK123)</f>
        <v>0</v>
      </c>
    </row>
    <row r="120" spans="1:65" s="2" customFormat="1" ht="16.5" customHeight="1">
      <c r="A120" s="38"/>
      <c r="B120" s="39"/>
      <c r="C120" s="183" t="s">
        <v>245</v>
      </c>
      <c r="D120" s="183" t="s">
        <v>185</v>
      </c>
      <c r="E120" s="184" t="s">
        <v>2891</v>
      </c>
      <c r="F120" s="185" t="s">
        <v>2890</v>
      </c>
      <c r="G120" s="186" t="s">
        <v>2848</v>
      </c>
      <c r="H120" s="187">
        <v>1</v>
      </c>
      <c r="I120" s="188"/>
      <c r="J120" s="189">
        <f>ROUND(I120*H120,2)</f>
        <v>0</v>
      </c>
      <c r="K120" s="185" t="s">
        <v>189</v>
      </c>
      <c r="L120" s="43"/>
      <c r="M120" s="190" t="s">
        <v>19</v>
      </c>
      <c r="N120" s="191" t="s">
        <v>49</v>
      </c>
      <c r="O120" s="68"/>
      <c r="P120" s="192">
        <f>O120*H120</f>
        <v>0</v>
      </c>
      <c r="Q120" s="192">
        <v>0</v>
      </c>
      <c r="R120" s="192">
        <f>Q120*H120</f>
        <v>0</v>
      </c>
      <c r="S120" s="192">
        <v>0</v>
      </c>
      <c r="T120" s="193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2849</v>
      </c>
      <c r="AT120" s="194" t="s">
        <v>185</v>
      </c>
      <c r="AU120" s="194" t="s">
        <v>87</v>
      </c>
      <c r="AY120" s="21" t="s">
        <v>183</v>
      </c>
      <c r="BE120" s="195">
        <f>IF(N120="základní",J120,0)</f>
        <v>0</v>
      </c>
      <c r="BF120" s="195">
        <f>IF(N120="snížená",J120,0)</f>
        <v>0</v>
      </c>
      <c r="BG120" s="195">
        <f>IF(N120="zákl. přenesená",J120,0)</f>
        <v>0</v>
      </c>
      <c r="BH120" s="195">
        <f>IF(N120="sníž. přenesená",J120,0)</f>
        <v>0</v>
      </c>
      <c r="BI120" s="195">
        <f>IF(N120="nulová",J120,0)</f>
        <v>0</v>
      </c>
      <c r="BJ120" s="21" t="s">
        <v>85</v>
      </c>
      <c r="BK120" s="195">
        <f>ROUND(I120*H120,2)</f>
        <v>0</v>
      </c>
      <c r="BL120" s="21" t="s">
        <v>2849</v>
      </c>
      <c r="BM120" s="194" t="s">
        <v>2892</v>
      </c>
    </row>
    <row r="121" spans="1:65" s="2" customFormat="1">
      <c r="A121" s="38"/>
      <c r="B121" s="39"/>
      <c r="C121" s="40"/>
      <c r="D121" s="196" t="s">
        <v>192</v>
      </c>
      <c r="E121" s="40"/>
      <c r="F121" s="197" t="s">
        <v>2893</v>
      </c>
      <c r="G121" s="40"/>
      <c r="H121" s="40"/>
      <c r="I121" s="198"/>
      <c r="J121" s="40"/>
      <c r="K121" s="40"/>
      <c r="L121" s="43"/>
      <c r="M121" s="199"/>
      <c r="N121" s="200"/>
      <c r="O121" s="68"/>
      <c r="P121" s="68"/>
      <c r="Q121" s="68"/>
      <c r="R121" s="68"/>
      <c r="S121" s="68"/>
      <c r="T121" s="69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21" t="s">
        <v>192</v>
      </c>
      <c r="AU121" s="21" t="s">
        <v>87</v>
      </c>
    </row>
    <row r="122" spans="1:65" s="2" customFormat="1" ht="24.15" customHeight="1">
      <c r="A122" s="38"/>
      <c r="B122" s="39"/>
      <c r="C122" s="183" t="s">
        <v>249</v>
      </c>
      <c r="D122" s="183" t="s">
        <v>185</v>
      </c>
      <c r="E122" s="184" t="s">
        <v>2894</v>
      </c>
      <c r="F122" s="185" t="s">
        <v>2895</v>
      </c>
      <c r="G122" s="186" t="s">
        <v>2848</v>
      </c>
      <c r="H122" s="187">
        <v>1</v>
      </c>
      <c r="I122" s="188"/>
      <c r="J122" s="189">
        <f>ROUND(I122*H122,2)</f>
        <v>0</v>
      </c>
      <c r="K122" s="185" t="s">
        <v>201</v>
      </c>
      <c r="L122" s="43"/>
      <c r="M122" s="190" t="s">
        <v>19</v>
      </c>
      <c r="N122" s="191" t="s">
        <v>49</v>
      </c>
      <c r="O122" s="68"/>
      <c r="P122" s="192">
        <f>O122*H122</f>
        <v>0</v>
      </c>
      <c r="Q122" s="192">
        <v>0</v>
      </c>
      <c r="R122" s="192">
        <f>Q122*H122</f>
        <v>0</v>
      </c>
      <c r="S122" s="192">
        <v>0</v>
      </c>
      <c r="T122" s="193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2849</v>
      </c>
      <c r="AT122" s="194" t="s">
        <v>185</v>
      </c>
      <c r="AU122" s="194" t="s">
        <v>87</v>
      </c>
      <c r="AY122" s="21" t="s">
        <v>183</v>
      </c>
      <c r="BE122" s="195">
        <f>IF(N122="základní",J122,0)</f>
        <v>0</v>
      </c>
      <c r="BF122" s="195">
        <f>IF(N122="snížená",J122,0)</f>
        <v>0</v>
      </c>
      <c r="BG122" s="195">
        <f>IF(N122="zákl. přenesená",J122,0)</f>
        <v>0</v>
      </c>
      <c r="BH122" s="195">
        <f>IF(N122="sníž. přenesená",J122,0)</f>
        <v>0</v>
      </c>
      <c r="BI122" s="195">
        <f>IF(N122="nulová",J122,0)</f>
        <v>0</v>
      </c>
      <c r="BJ122" s="21" t="s">
        <v>85</v>
      </c>
      <c r="BK122" s="195">
        <f>ROUND(I122*H122,2)</f>
        <v>0</v>
      </c>
      <c r="BL122" s="21" t="s">
        <v>2849</v>
      </c>
      <c r="BM122" s="194" t="s">
        <v>2896</v>
      </c>
    </row>
    <row r="123" spans="1:65" s="2" customFormat="1">
      <c r="A123" s="38"/>
      <c r="B123" s="39"/>
      <c r="C123" s="40"/>
      <c r="D123" s="196" t="s">
        <v>192</v>
      </c>
      <c r="E123" s="40"/>
      <c r="F123" s="197" t="s">
        <v>2897</v>
      </c>
      <c r="G123" s="40"/>
      <c r="H123" s="40"/>
      <c r="I123" s="198"/>
      <c r="J123" s="40"/>
      <c r="K123" s="40"/>
      <c r="L123" s="43"/>
      <c r="M123" s="256"/>
      <c r="N123" s="257"/>
      <c r="O123" s="258"/>
      <c r="P123" s="258"/>
      <c r="Q123" s="258"/>
      <c r="R123" s="258"/>
      <c r="S123" s="258"/>
      <c r="T123" s="259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21" t="s">
        <v>192</v>
      </c>
      <c r="AU123" s="21" t="s">
        <v>87</v>
      </c>
    </row>
    <row r="124" spans="1:65" s="2" customFormat="1" ht="6.9" customHeight="1">
      <c r="A124" s="38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3"/>
      <c r="M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</sheetData>
  <sheetProtection algorithmName="SHA-512" hashValue="seyuw8xInCbBqso+gQZb91sSCH9Iz4Gukom2g/96TP99qV0XD1fBLkBDEWMtWZI/Dzg5ReYaTdChP/HX/FBrAQ==" saltValue="YEEmyzMSScIRssfAgjuGxOqgaPuVQgWa80Q3bxgyiCUuY8+7cj/W5oNhMKv6uRuEOfOxjKjbBICWCWZ57o8yBw==" spinCount="100000" sheet="1" objects="1" scenarios="1" formatColumns="0" formatRows="0" autoFilter="0"/>
  <autoFilter ref="C92:K123" xr:uid="{00000000-0009-0000-0000-000009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900-000000000000}"/>
    <hyperlink ref="F99" r:id="rId2" xr:uid="{00000000-0004-0000-0900-000001000000}"/>
    <hyperlink ref="F101" r:id="rId3" xr:uid="{00000000-0004-0000-0900-000002000000}"/>
    <hyperlink ref="F104" r:id="rId4" xr:uid="{00000000-0004-0000-0900-000003000000}"/>
    <hyperlink ref="F107" r:id="rId5" xr:uid="{00000000-0004-0000-0900-000004000000}"/>
    <hyperlink ref="F109" r:id="rId6" xr:uid="{00000000-0004-0000-0900-000005000000}"/>
    <hyperlink ref="F112" r:id="rId7" xr:uid="{00000000-0004-0000-0900-000006000000}"/>
    <hyperlink ref="F115" r:id="rId8" xr:uid="{00000000-0004-0000-0900-000007000000}"/>
    <hyperlink ref="F118" r:id="rId9" xr:uid="{00000000-0004-0000-0900-000008000000}"/>
    <hyperlink ref="F121" r:id="rId10" xr:uid="{00000000-0004-0000-0900-000009000000}"/>
    <hyperlink ref="F123" r:id="rId11" xr:uid="{00000000-0004-0000-0900-00000A000000}"/>
  </hyperlinks>
  <printOptions horizontalCentered="1"/>
  <pageMargins left="0.7" right="0.7" top="0.75" bottom="0.75" header="0.3" footer="0.3"/>
  <pageSetup paperSize="9" scale="70" fitToHeight="100" orientation="portrait" r:id="rId12"/>
  <headerFooter>
    <oddFooter>&amp;CStrana &amp;P z &amp;N</oddFooter>
  </headerFooter>
  <drawing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20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120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2" customFormat="1" ht="12" customHeight="1">
      <c r="A8" s="38"/>
      <c r="B8" s="43"/>
      <c r="C8" s="38"/>
      <c r="D8" s="117" t="s">
        <v>134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26" t="s">
        <v>2898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18</v>
      </c>
      <c r="E11" s="38"/>
      <c r="F11" s="106" t="s">
        <v>19</v>
      </c>
      <c r="G11" s="38"/>
      <c r="H11" s="38"/>
      <c r="I11" s="117" t="s">
        <v>20</v>
      </c>
      <c r="J11" s="106" t="s">
        <v>19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21</v>
      </c>
      <c r="E12" s="38"/>
      <c r="F12" s="106" t="s">
        <v>22</v>
      </c>
      <c r="G12" s="38"/>
      <c r="H12" s="38"/>
      <c r="I12" s="117" t="s">
        <v>23</v>
      </c>
      <c r="J12" s="119" t="str">
        <f>'Rekapitulace stavby'!AN8</f>
        <v>19. 5. 2025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25</v>
      </c>
      <c r="E14" s="38"/>
      <c r="F14" s="38"/>
      <c r="G14" s="38"/>
      <c r="H14" s="38"/>
      <c r="I14" s="117" t="s">
        <v>26</v>
      </c>
      <c r="J14" s="106" t="s">
        <v>27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28</v>
      </c>
      <c r="F15" s="38"/>
      <c r="G15" s="38"/>
      <c r="H15" s="38"/>
      <c r="I15" s="117" t="s">
        <v>29</v>
      </c>
      <c r="J15" s="106" t="s">
        <v>30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31</v>
      </c>
      <c r="E17" s="38"/>
      <c r="F17" s="38"/>
      <c r="G17" s="38"/>
      <c r="H17" s="38"/>
      <c r="I17" s="117" t="s">
        <v>26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27" t="str">
        <f>'Rekapitulace stavby'!E14</f>
        <v>Vyplň údaj</v>
      </c>
      <c r="F18" s="428"/>
      <c r="G18" s="428"/>
      <c r="H18" s="428"/>
      <c r="I18" s="117" t="s">
        <v>29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34</v>
      </c>
      <c r="E20" s="38"/>
      <c r="F20" s="38"/>
      <c r="G20" s="38"/>
      <c r="H20" s="38"/>
      <c r="I20" s="117" t="s">
        <v>26</v>
      </c>
      <c r="J20" s="106" t="s">
        <v>35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36</v>
      </c>
      <c r="F21" s="38"/>
      <c r="G21" s="38"/>
      <c r="H21" s="38"/>
      <c r="I21" s="117" t="s">
        <v>29</v>
      </c>
      <c r="J21" s="106" t="s">
        <v>37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38</v>
      </c>
      <c r="E23" s="38"/>
      <c r="F23" s="38"/>
      <c r="G23" s="38"/>
      <c r="H23" s="38"/>
      <c r="I23" s="117" t="s">
        <v>26</v>
      </c>
      <c r="J23" s="106" t="s">
        <v>39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40</v>
      </c>
      <c r="F24" s="38"/>
      <c r="G24" s="38"/>
      <c r="H24" s="38"/>
      <c r="I24" s="117" t="s">
        <v>29</v>
      </c>
      <c r="J24" s="106" t="s">
        <v>41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42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29" t="s">
        <v>43</v>
      </c>
      <c r="F27" s="429"/>
      <c r="G27" s="429"/>
      <c r="H27" s="42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44</v>
      </c>
      <c r="E30" s="38"/>
      <c r="F30" s="38"/>
      <c r="G30" s="38"/>
      <c r="H30" s="38"/>
      <c r="I30" s="38"/>
      <c r="J30" s="125">
        <f>ROUND(J85,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46</v>
      </c>
      <c r="G32" s="38"/>
      <c r="H32" s="38"/>
      <c r="I32" s="126" t="s">
        <v>45</v>
      </c>
      <c r="J32" s="126" t="s">
        <v>47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48</v>
      </c>
      <c r="E33" s="117" t="s">
        <v>49</v>
      </c>
      <c r="F33" s="128">
        <f>ROUND((SUM(BE85:BE119)),  2)</f>
        <v>0</v>
      </c>
      <c r="G33" s="38"/>
      <c r="H33" s="38"/>
      <c r="I33" s="129">
        <v>0.21</v>
      </c>
      <c r="J33" s="128">
        <f>ROUND(((SUM(BE85:BE119))*I33),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50</v>
      </c>
      <c r="F34" s="128">
        <f>ROUND((SUM(BF85:BF119)),  2)</f>
        <v>0</v>
      </c>
      <c r="G34" s="38"/>
      <c r="H34" s="38"/>
      <c r="I34" s="129">
        <v>0.12</v>
      </c>
      <c r="J34" s="128">
        <f>ROUND(((SUM(BF85:BF119))*I34),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51</v>
      </c>
      <c r="F35" s="128">
        <f>ROUND((SUM(BG85:BG119)),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52</v>
      </c>
      <c r="F36" s="128">
        <f>ROUND((SUM(BH85:BH119)),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53</v>
      </c>
      <c r="F37" s="128">
        <f>ROUND((SUM(BI85:BI119)),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54</v>
      </c>
      <c r="E39" s="132"/>
      <c r="F39" s="132"/>
      <c r="G39" s="133" t="s">
        <v>55</v>
      </c>
      <c r="H39" s="134" t="s">
        <v>56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138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1" t="str">
        <f>E7</f>
        <v>STAVEBNÍ ÚPRAVY A PŘÍSTAVBA OBJEKTU SLOVENSKÁ 984 V KOLÍNĚ II</v>
      </c>
      <c r="F48" s="422"/>
      <c r="G48" s="422"/>
      <c r="H48" s="422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134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414" t="str">
        <f>E9</f>
        <v>Objekt 2 - ZPEVNĚNÉ PLOCHY - CHODNÍK</v>
      </c>
      <c r="F50" s="420"/>
      <c r="G50" s="420"/>
      <c r="H50" s="420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Kolín</v>
      </c>
      <c r="G52" s="40"/>
      <c r="H52" s="40"/>
      <c r="I52" s="33" t="s">
        <v>23</v>
      </c>
      <c r="J52" s="63" t="str">
        <f>IF(J12="","",J12)</f>
        <v>19. 5. 2025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25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34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31</v>
      </c>
      <c r="D55" s="40"/>
      <c r="E55" s="40"/>
      <c r="F55" s="31" t="str">
        <f>IF(E18="","",E18)</f>
        <v>Vyplň údaj</v>
      </c>
      <c r="G55" s="40"/>
      <c r="H55" s="40"/>
      <c r="I55" s="33" t="s">
        <v>38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139</v>
      </c>
      <c r="D57" s="142"/>
      <c r="E57" s="142"/>
      <c r="F57" s="142"/>
      <c r="G57" s="142"/>
      <c r="H57" s="142"/>
      <c r="I57" s="142"/>
      <c r="J57" s="143" t="s">
        <v>140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76</v>
      </c>
      <c r="D59" s="40"/>
      <c r="E59" s="40"/>
      <c r="F59" s="40"/>
      <c r="G59" s="40"/>
      <c r="H59" s="40"/>
      <c r="I59" s="40"/>
      <c r="J59" s="81">
        <f>J85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141</v>
      </c>
    </row>
    <row r="60" spans="1:47" s="9" customFormat="1" ht="24.9" customHeight="1">
      <c r="B60" s="145"/>
      <c r="C60" s="146"/>
      <c r="D60" s="147" t="s">
        <v>142</v>
      </c>
      <c r="E60" s="148"/>
      <c r="F60" s="148"/>
      <c r="G60" s="148"/>
      <c r="H60" s="148"/>
      <c r="I60" s="148"/>
      <c r="J60" s="149">
        <f>J86</f>
        <v>0</v>
      </c>
      <c r="K60" s="146"/>
      <c r="L60" s="150"/>
    </row>
    <row r="61" spans="1:47" s="10" customFormat="1" ht="19.95" customHeight="1">
      <c r="B61" s="151"/>
      <c r="C61" s="100"/>
      <c r="D61" s="152" t="s">
        <v>143</v>
      </c>
      <c r="E61" s="153"/>
      <c r="F61" s="153"/>
      <c r="G61" s="153"/>
      <c r="H61" s="153"/>
      <c r="I61" s="153"/>
      <c r="J61" s="154">
        <f>J87</f>
        <v>0</v>
      </c>
      <c r="K61" s="100"/>
      <c r="L61" s="155"/>
    </row>
    <row r="62" spans="1:47" s="10" customFormat="1" ht="19.95" customHeight="1">
      <c r="B62" s="151"/>
      <c r="C62" s="100"/>
      <c r="D62" s="152" t="s">
        <v>147</v>
      </c>
      <c r="E62" s="153"/>
      <c r="F62" s="153"/>
      <c r="G62" s="153"/>
      <c r="H62" s="153"/>
      <c r="I62" s="153"/>
      <c r="J62" s="154">
        <f>J93</f>
        <v>0</v>
      </c>
      <c r="K62" s="100"/>
      <c r="L62" s="155"/>
    </row>
    <row r="63" spans="1:47" s="10" customFormat="1" ht="19.95" customHeight="1">
      <c r="B63" s="151"/>
      <c r="C63" s="100"/>
      <c r="D63" s="152" t="s">
        <v>149</v>
      </c>
      <c r="E63" s="153"/>
      <c r="F63" s="153"/>
      <c r="G63" s="153"/>
      <c r="H63" s="153"/>
      <c r="I63" s="153"/>
      <c r="J63" s="154">
        <f>J100</f>
        <v>0</v>
      </c>
      <c r="K63" s="100"/>
      <c r="L63" s="155"/>
    </row>
    <row r="64" spans="1:47" s="10" customFormat="1" ht="19.95" customHeight="1">
      <c r="B64" s="151"/>
      <c r="C64" s="100"/>
      <c r="D64" s="152" t="s">
        <v>150</v>
      </c>
      <c r="E64" s="153"/>
      <c r="F64" s="153"/>
      <c r="G64" s="153"/>
      <c r="H64" s="153"/>
      <c r="I64" s="153"/>
      <c r="J64" s="154">
        <f>J107</f>
        <v>0</v>
      </c>
      <c r="K64" s="100"/>
      <c r="L64" s="155"/>
    </row>
    <row r="65" spans="1:31" s="10" customFormat="1" ht="19.95" customHeight="1">
      <c r="B65" s="151"/>
      <c r="C65" s="100"/>
      <c r="D65" s="152" t="s">
        <v>151</v>
      </c>
      <c r="E65" s="153"/>
      <c r="F65" s="153"/>
      <c r="G65" s="153"/>
      <c r="H65" s="153"/>
      <c r="I65" s="153"/>
      <c r="J65" s="154">
        <f>J117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168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16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1" t="str">
        <f>E7</f>
        <v>STAVEBNÍ ÚPRAVY A PŘÍSTAVBA OBJEKTU SLOVENSKÁ 984 V KOLÍNĚ II</v>
      </c>
      <c r="F75" s="422"/>
      <c r="G75" s="422"/>
      <c r="H75" s="422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12" customHeight="1">
      <c r="A76" s="38"/>
      <c r="B76" s="39"/>
      <c r="C76" s="33" t="s">
        <v>134</v>
      </c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6.5" customHeight="1">
      <c r="A77" s="38"/>
      <c r="B77" s="39"/>
      <c r="C77" s="40"/>
      <c r="D77" s="40"/>
      <c r="E77" s="414" t="str">
        <f>E9</f>
        <v>Objekt 2 - ZPEVNĚNÉ PLOCHY - CHODNÍK</v>
      </c>
      <c r="F77" s="420"/>
      <c r="G77" s="420"/>
      <c r="H77" s="42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21</v>
      </c>
      <c r="D79" s="40"/>
      <c r="E79" s="40"/>
      <c r="F79" s="31" t="str">
        <f>F12</f>
        <v>Kolín</v>
      </c>
      <c r="G79" s="40"/>
      <c r="H79" s="40"/>
      <c r="I79" s="33" t="s">
        <v>23</v>
      </c>
      <c r="J79" s="63" t="str">
        <f>IF(J12="","",J12)</f>
        <v>19. 5. 2025</v>
      </c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5.65" customHeight="1">
      <c r="A81" s="38"/>
      <c r="B81" s="39"/>
      <c r="C81" s="33" t="s">
        <v>25</v>
      </c>
      <c r="D81" s="40"/>
      <c r="E81" s="40"/>
      <c r="F81" s="31" t="str">
        <f>E15</f>
        <v>MĚSTO KOLÍN, KARLOVO NÁMĚSTÍ 78, 280 12 KOLÍN I</v>
      </c>
      <c r="G81" s="40"/>
      <c r="H81" s="40"/>
      <c r="I81" s="33" t="s">
        <v>34</v>
      </c>
      <c r="J81" s="36" t="str">
        <f>E21</f>
        <v>AZ PROJECTspol. s r.o.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5.15" customHeight="1">
      <c r="A82" s="38"/>
      <c r="B82" s="39"/>
      <c r="C82" s="33" t="s">
        <v>31</v>
      </c>
      <c r="D82" s="40"/>
      <c r="E82" s="40"/>
      <c r="F82" s="31" t="str">
        <f>IF(E18="","",E18)</f>
        <v>Vyplň údaj</v>
      </c>
      <c r="G82" s="40"/>
      <c r="H82" s="40"/>
      <c r="I82" s="33" t="s">
        <v>38</v>
      </c>
      <c r="J82" s="36" t="str">
        <f>E24</f>
        <v>Ing. Luboš Michalec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0.35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11" customFormat="1" ht="29.25" customHeight="1">
      <c r="A84" s="156"/>
      <c r="B84" s="157"/>
      <c r="C84" s="158" t="s">
        <v>169</v>
      </c>
      <c r="D84" s="159" t="s">
        <v>63</v>
      </c>
      <c r="E84" s="159" t="s">
        <v>59</v>
      </c>
      <c r="F84" s="159" t="s">
        <v>60</v>
      </c>
      <c r="G84" s="159" t="s">
        <v>170</v>
      </c>
      <c r="H84" s="159" t="s">
        <v>171</v>
      </c>
      <c r="I84" s="159" t="s">
        <v>172</v>
      </c>
      <c r="J84" s="159" t="s">
        <v>140</v>
      </c>
      <c r="K84" s="160" t="s">
        <v>173</v>
      </c>
      <c r="L84" s="161"/>
      <c r="M84" s="72" t="s">
        <v>19</v>
      </c>
      <c r="N84" s="73" t="s">
        <v>48</v>
      </c>
      <c r="O84" s="73" t="s">
        <v>174</v>
      </c>
      <c r="P84" s="73" t="s">
        <v>175</v>
      </c>
      <c r="Q84" s="73" t="s">
        <v>176</v>
      </c>
      <c r="R84" s="73" t="s">
        <v>177</v>
      </c>
      <c r="S84" s="73" t="s">
        <v>178</v>
      </c>
      <c r="T84" s="74" t="s">
        <v>179</v>
      </c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</row>
    <row r="85" spans="1:65" s="2" customFormat="1" ht="22.8" customHeight="1">
      <c r="A85" s="38"/>
      <c r="B85" s="39"/>
      <c r="C85" s="79" t="s">
        <v>180</v>
      </c>
      <c r="D85" s="40"/>
      <c r="E85" s="40"/>
      <c r="F85" s="40"/>
      <c r="G85" s="40"/>
      <c r="H85" s="40"/>
      <c r="I85" s="40"/>
      <c r="J85" s="162">
        <f>BK85</f>
        <v>0</v>
      </c>
      <c r="K85" s="40"/>
      <c r="L85" s="43"/>
      <c r="M85" s="75"/>
      <c r="N85" s="163"/>
      <c r="O85" s="76"/>
      <c r="P85" s="164">
        <f>P86</f>
        <v>0</v>
      </c>
      <c r="Q85" s="76"/>
      <c r="R85" s="164">
        <f>R86</f>
        <v>93.712931223200002</v>
      </c>
      <c r="S85" s="76"/>
      <c r="T85" s="165">
        <f>T86</f>
        <v>18.564000000000004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21" t="s">
        <v>77</v>
      </c>
      <c r="AU85" s="21" t="s">
        <v>141</v>
      </c>
      <c r="BK85" s="166">
        <f>BK86</f>
        <v>0</v>
      </c>
    </row>
    <row r="86" spans="1:65" s="12" customFormat="1" ht="25.95" customHeight="1">
      <c r="B86" s="167"/>
      <c r="C86" s="168"/>
      <c r="D86" s="169" t="s">
        <v>77</v>
      </c>
      <c r="E86" s="170" t="s">
        <v>181</v>
      </c>
      <c r="F86" s="170" t="s">
        <v>182</v>
      </c>
      <c r="G86" s="168"/>
      <c r="H86" s="168"/>
      <c r="I86" s="171"/>
      <c r="J86" s="172">
        <f>BK86</f>
        <v>0</v>
      </c>
      <c r="K86" s="168"/>
      <c r="L86" s="173"/>
      <c r="M86" s="174"/>
      <c r="N86" s="175"/>
      <c r="O86" s="175"/>
      <c r="P86" s="176">
        <f>P87+P93+P100+P107+P117</f>
        <v>0</v>
      </c>
      <c r="Q86" s="175"/>
      <c r="R86" s="176">
        <f>R87+R93+R100+R107+R117</f>
        <v>93.712931223200002</v>
      </c>
      <c r="S86" s="175"/>
      <c r="T86" s="177">
        <f>T87+T93+T100+T107+T117</f>
        <v>18.564000000000004</v>
      </c>
      <c r="AR86" s="178" t="s">
        <v>85</v>
      </c>
      <c r="AT86" s="179" t="s">
        <v>77</v>
      </c>
      <c r="AU86" s="179" t="s">
        <v>78</v>
      </c>
      <c r="AY86" s="178" t="s">
        <v>183</v>
      </c>
      <c r="BK86" s="180">
        <f>BK87+BK93+BK100+BK107+BK117</f>
        <v>0</v>
      </c>
    </row>
    <row r="87" spans="1:65" s="12" customFormat="1" ht="22.8" customHeight="1">
      <c r="B87" s="167"/>
      <c r="C87" s="168"/>
      <c r="D87" s="169" t="s">
        <v>77</v>
      </c>
      <c r="E87" s="181" t="s">
        <v>85</v>
      </c>
      <c r="F87" s="181" t="s">
        <v>184</v>
      </c>
      <c r="G87" s="168"/>
      <c r="H87" s="168"/>
      <c r="I87" s="171"/>
      <c r="J87" s="182">
        <f>BK87</f>
        <v>0</v>
      </c>
      <c r="K87" s="168"/>
      <c r="L87" s="173"/>
      <c r="M87" s="174"/>
      <c r="N87" s="175"/>
      <c r="O87" s="175"/>
      <c r="P87" s="176">
        <f>SUM(P88:P92)</f>
        <v>0</v>
      </c>
      <c r="Q87" s="175"/>
      <c r="R87" s="176">
        <f>SUM(R88:R92)</f>
        <v>0</v>
      </c>
      <c r="S87" s="175"/>
      <c r="T87" s="177">
        <f>SUM(T88:T92)</f>
        <v>18.564000000000004</v>
      </c>
      <c r="AR87" s="178" t="s">
        <v>85</v>
      </c>
      <c r="AT87" s="179" t="s">
        <v>77</v>
      </c>
      <c r="AU87" s="179" t="s">
        <v>85</v>
      </c>
      <c r="AY87" s="178" t="s">
        <v>183</v>
      </c>
      <c r="BK87" s="180">
        <f>SUM(BK88:BK92)</f>
        <v>0</v>
      </c>
    </row>
    <row r="88" spans="1:65" s="2" customFormat="1" ht="62.7" customHeight="1">
      <c r="A88" s="38"/>
      <c r="B88" s="39"/>
      <c r="C88" s="183" t="s">
        <v>85</v>
      </c>
      <c r="D88" s="183" t="s">
        <v>185</v>
      </c>
      <c r="E88" s="184" t="s">
        <v>2899</v>
      </c>
      <c r="F88" s="185" t="s">
        <v>2900</v>
      </c>
      <c r="G88" s="186" t="s">
        <v>188</v>
      </c>
      <c r="H88" s="187">
        <v>71.400000000000006</v>
      </c>
      <c r="I88" s="188"/>
      <c r="J88" s="189">
        <f>ROUND(I88*H88,2)</f>
        <v>0</v>
      </c>
      <c r="K88" s="185" t="s">
        <v>201</v>
      </c>
      <c r="L88" s="43"/>
      <c r="M88" s="190" t="s">
        <v>19</v>
      </c>
      <c r="N88" s="191" t="s">
        <v>49</v>
      </c>
      <c r="O88" s="68"/>
      <c r="P88" s="192">
        <f>O88*H88</f>
        <v>0</v>
      </c>
      <c r="Q88" s="192">
        <v>0</v>
      </c>
      <c r="R88" s="192">
        <f>Q88*H88</f>
        <v>0</v>
      </c>
      <c r="S88" s="192">
        <v>0.26</v>
      </c>
      <c r="T88" s="193">
        <f>S88*H88</f>
        <v>18.564000000000004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194" t="s">
        <v>190</v>
      </c>
      <c r="AT88" s="194" t="s">
        <v>185</v>
      </c>
      <c r="AU88" s="194" t="s">
        <v>87</v>
      </c>
      <c r="AY88" s="21" t="s">
        <v>183</v>
      </c>
      <c r="BE88" s="195">
        <f>IF(N88="základní",J88,0)</f>
        <v>0</v>
      </c>
      <c r="BF88" s="195">
        <f>IF(N88="snížená",J88,0)</f>
        <v>0</v>
      </c>
      <c r="BG88" s="195">
        <f>IF(N88="zákl. přenesená",J88,0)</f>
        <v>0</v>
      </c>
      <c r="BH88" s="195">
        <f>IF(N88="sníž. přenesená",J88,0)</f>
        <v>0</v>
      </c>
      <c r="BI88" s="195">
        <f>IF(N88="nulová",J88,0)</f>
        <v>0</v>
      </c>
      <c r="BJ88" s="21" t="s">
        <v>85</v>
      </c>
      <c r="BK88" s="195">
        <f>ROUND(I88*H88,2)</f>
        <v>0</v>
      </c>
      <c r="BL88" s="21" t="s">
        <v>190</v>
      </c>
      <c r="BM88" s="194" t="s">
        <v>2901</v>
      </c>
    </row>
    <row r="89" spans="1:65" s="2" customFormat="1">
      <c r="A89" s="38"/>
      <c r="B89" s="39"/>
      <c r="C89" s="40"/>
      <c r="D89" s="196" t="s">
        <v>192</v>
      </c>
      <c r="E89" s="40"/>
      <c r="F89" s="197" t="s">
        <v>2902</v>
      </c>
      <c r="G89" s="40"/>
      <c r="H89" s="40"/>
      <c r="I89" s="198"/>
      <c r="J89" s="40"/>
      <c r="K89" s="40"/>
      <c r="L89" s="43"/>
      <c r="M89" s="199"/>
      <c r="N89" s="200"/>
      <c r="O89" s="68"/>
      <c r="P89" s="68"/>
      <c r="Q89" s="68"/>
      <c r="R89" s="68"/>
      <c r="S89" s="68"/>
      <c r="T89" s="69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21" t="s">
        <v>192</v>
      </c>
      <c r="AU89" s="21" t="s">
        <v>87</v>
      </c>
    </row>
    <row r="90" spans="1:65" s="13" customFormat="1">
      <c r="B90" s="201"/>
      <c r="C90" s="202"/>
      <c r="D90" s="203" t="s">
        <v>204</v>
      </c>
      <c r="E90" s="204" t="s">
        <v>19</v>
      </c>
      <c r="F90" s="205" t="s">
        <v>2903</v>
      </c>
      <c r="G90" s="202"/>
      <c r="H90" s="206">
        <v>71.400000000000006</v>
      </c>
      <c r="I90" s="207"/>
      <c r="J90" s="202"/>
      <c r="K90" s="202"/>
      <c r="L90" s="208"/>
      <c r="M90" s="209"/>
      <c r="N90" s="210"/>
      <c r="O90" s="210"/>
      <c r="P90" s="210"/>
      <c r="Q90" s="210"/>
      <c r="R90" s="210"/>
      <c r="S90" s="210"/>
      <c r="T90" s="211"/>
      <c r="AT90" s="212" t="s">
        <v>204</v>
      </c>
      <c r="AU90" s="212" t="s">
        <v>87</v>
      </c>
      <c r="AV90" s="13" t="s">
        <v>87</v>
      </c>
      <c r="AW90" s="13" t="s">
        <v>33</v>
      </c>
      <c r="AX90" s="13" t="s">
        <v>85</v>
      </c>
      <c r="AY90" s="212" t="s">
        <v>183</v>
      </c>
    </row>
    <row r="91" spans="1:65" s="2" customFormat="1" ht="37.799999999999997" customHeight="1">
      <c r="A91" s="38"/>
      <c r="B91" s="39"/>
      <c r="C91" s="183" t="s">
        <v>87</v>
      </c>
      <c r="D91" s="183" t="s">
        <v>185</v>
      </c>
      <c r="E91" s="184" t="s">
        <v>290</v>
      </c>
      <c r="F91" s="185" t="s">
        <v>291</v>
      </c>
      <c r="G91" s="186" t="s">
        <v>188</v>
      </c>
      <c r="H91" s="187">
        <v>30</v>
      </c>
      <c r="I91" s="188"/>
      <c r="J91" s="189">
        <f>ROUND(I91*H91,2)</f>
        <v>0</v>
      </c>
      <c r="K91" s="185" t="s">
        <v>201</v>
      </c>
      <c r="L91" s="43"/>
      <c r="M91" s="190" t="s">
        <v>19</v>
      </c>
      <c r="N91" s="191" t="s">
        <v>49</v>
      </c>
      <c r="O91" s="68"/>
      <c r="P91" s="192">
        <f>O91*H91</f>
        <v>0</v>
      </c>
      <c r="Q91" s="192">
        <v>0</v>
      </c>
      <c r="R91" s="192">
        <f>Q91*H91</f>
        <v>0</v>
      </c>
      <c r="S91" s="192">
        <v>0</v>
      </c>
      <c r="T91" s="193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190</v>
      </c>
      <c r="AT91" s="194" t="s">
        <v>185</v>
      </c>
      <c r="AU91" s="194" t="s">
        <v>87</v>
      </c>
      <c r="AY91" s="21" t="s">
        <v>183</v>
      </c>
      <c r="BE91" s="195">
        <f>IF(N91="základní",J91,0)</f>
        <v>0</v>
      </c>
      <c r="BF91" s="195">
        <f>IF(N91="snížená",J91,0)</f>
        <v>0</v>
      </c>
      <c r="BG91" s="195">
        <f>IF(N91="zákl. přenesená",J91,0)</f>
        <v>0</v>
      </c>
      <c r="BH91" s="195">
        <f>IF(N91="sníž. přenesená",J91,0)</f>
        <v>0</v>
      </c>
      <c r="BI91" s="195">
        <f>IF(N91="nulová",J91,0)</f>
        <v>0</v>
      </c>
      <c r="BJ91" s="21" t="s">
        <v>85</v>
      </c>
      <c r="BK91" s="195">
        <f>ROUND(I91*H91,2)</f>
        <v>0</v>
      </c>
      <c r="BL91" s="21" t="s">
        <v>190</v>
      </c>
      <c r="BM91" s="194" t="s">
        <v>2904</v>
      </c>
    </row>
    <row r="92" spans="1:65" s="2" customFormat="1">
      <c r="A92" s="38"/>
      <c r="B92" s="39"/>
      <c r="C92" s="40"/>
      <c r="D92" s="196" t="s">
        <v>192</v>
      </c>
      <c r="E92" s="40"/>
      <c r="F92" s="197" t="s">
        <v>2905</v>
      </c>
      <c r="G92" s="40"/>
      <c r="H92" s="40"/>
      <c r="I92" s="198"/>
      <c r="J92" s="40"/>
      <c r="K92" s="40"/>
      <c r="L92" s="43"/>
      <c r="M92" s="199"/>
      <c r="N92" s="200"/>
      <c r="O92" s="68"/>
      <c r="P92" s="68"/>
      <c r="Q92" s="68"/>
      <c r="R92" s="68"/>
      <c r="S92" s="68"/>
      <c r="T92" s="69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192</v>
      </c>
      <c r="AU92" s="21" t="s">
        <v>87</v>
      </c>
    </row>
    <row r="93" spans="1:65" s="12" customFormat="1" ht="22.8" customHeight="1">
      <c r="B93" s="167"/>
      <c r="C93" s="168"/>
      <c r="D93" s="169" t="s">
        <v>77</v>
      </c>
      <c r="E93" s="181" t="s">
        <v>214</v>
      </c>
      <c r="F93" s="181" t="s">
        <v>638</v>
      </c>
      <c r="G93" s="168"/>
      <c r="H93" s="168"/>
      <c r="I93" s="171"/>
      <c r="J93" s="182">
        <f>BK93</f>
        <v>0</v>
      </c>
      <c r="K93" s="168"/>
      <c r="L93" s="173"/>
      <c r="M93" s="174"/>
      <c r="N93" s="175"/>
      <c r="O93" s="175"/>
      <c r="P93" s="176">
        <f>SUM(P94:P99)</f>
        <v>0</v>
      </c>
      <c r="Q93" s="175"/>
      <c r="R93" s="176">
        <f>SUM(R94:R99)</f>
        <v>84.681573400000005</v>
      </c>
      <c r="S93" s="175"/>
      <c r="T93" s="177">
        <f>SUM(T94:T99)</f>
        <v>0</v>
      </c>
      <c r="AR93" s="178" t="s">
        <v>85</v>
      </c>
      <c r="AT93" s="179" t="s">
        <v>77</v>
      </c>
      <c r="AU93" s="179" t="s">
        <v>85</v>
      </c>
      <c r="AY93" s="178" t="s">
        <v>183</v>
      </c>
      <c r="BK93" s="180">
        <f>SUM(BK94:BK99)</f>
        <v>0</v>
      </c>
    </row>
    <row r="94" spans="1:65" s="2" customFormat="1" ht="37.799999999999997" customHeight="1">
      <c r="A94" s="38"/>
      <c r="B94" s="39"/>
      <c r="C94" s="183" t="s">
        <v>132</v>
      </c>
      <c r="D94" s="183" t="s">
        <v>185</v>
      </c>
      <c r="E94" s="184" t="s">
        <v>2906</v>
      </c>
      <c r="F94" s="185" t="s">
        <v>2907</v>
      </c>
      <c r="G94" s="186" t="s">
        <v>188</v>
      </c>
      <c r="H94" s="187">
        <v>71.27</v>
      </c>
      <c r="I94" s="188"/>
      <c r="J94" s="189">
        <f>ROUND(I94*H94,2)</f>
        <v>0</v>
      </c>
      <c r="K94" s="185" t="s">
        <v>19</v>
      </c>
      <c r="L94" s="43"/>
      <c r="M94" s="190" t="s">
        <v>19</v>
      </c>
      <c r="N94" s="191" t="s">
        <v>49</v>
      </c>
      <c r="O94" s="68"/>
      <c r="P94" s="192">
        <f>O94*H94</f>
        <v>0</v>
      </c>
      <c r="Q94" s="192">
        <v>0.46</v>
      </c>
      <c r="R94" s="192">
        <f>Q94*H94</f>
        <v>32.784199999999998</v>
      </c>
      <c r="S94" s="192">
        <v>0</v>
      </c>
      <c r="T94" s="193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190</v>
      </c>
      <c r="AT94" s="194" t="s">
        <v>185</v>
      </c>
      <c r="AU94" s="194" t="s">
        <v>87</v>
      </c>
      <c r="AY94" s="21" t="s">
        <v>183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85</v>
      </c>
      <c r="BK94" s="195">
        <f>ROUND(I94*H94,2)</f>
        <v>0</v>
      </c>
      <c r="BL94" s="21" t="s">
        <v>190</v>
      </c>
      <c r="BM94" s="194" t="s">
        <v>2908</v>
      </c>
    </row>
    <row r="95" spans="1:65" s="2" customFormat="1" ht="37.799999999999997" customHeight="1">
      <c r="A95" s="38"/>
      <c r="B95" s="39"/>
      <c r="C95" s="183" t="s">
        <v>190</v>
      </c>
      <c r="D95" s="183" t="s">
        <v>185</v>
      </c>
      <c r="E95" s="184" t="s">
        <v>2909</v>
      </c>
      <c r="F95" s="185" t="s">
        <v>2910</v>
      </c>
      <c r="G95" s="186" t="s">
        <v>188</v>
      </c>
      <c r="H95" s="187">
        <v>71.27</v>
      </c>
      <c r="I95" s="188"/>
      <c r="J95" s="189">
        <f>ROUND(I95*H95,2)</f>
        <v>0</v>
      </c>
      <c r="K95" s="185" t="s">
        <v>19</v>
      </c>
      <c r="L95" s="43"/>
      <c r="M95" s="190" t="s">
        <v>19</v>
      </c>
      <c r="N95" s="191" t="s">
        <v>49</v>
      </c>
      <c r="O95" s="68"/>
      <c r="P95" s="192">
        <f>O95*H95</f>
        <v>0</v>
      </c>
      <c r="Q95" s="192">
        <v>0.46</v>
      </c>
      <c r="R95" s="192">
        <f>Q95*H95</f>
        <v>32.784199999999998</v>
      </c>
      <c r="S95" s="192">
        <v>0</v>
      </c>
      <c r="T95" s="193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190</v>
      </c>
      <c r="AT95" s="194" t="s">
        <v>185</v>
      </c>
      <c r="AU95" s="194" t="s">
        <v>87</v>
      </c>
      <c r="AY95" s="21" t="s">
        <v>183</v>
      </c>
      <c r="BE95" s="195">
        <f>IF(N95="základní",J95,0)</f>
        <v>0</v>
      </c>
      <c r="BF95" s="195">
        <f>IF(N95="snížená",J95,0)</f>
        <v>0</v>
      </c>
      <c r="BG95" s="195">
        <f>IF(N95="zákl. přenesená",J95,0)</f>
        <v>0</v>
      </c>
      <c r="BH95" s="195">
        <f>IF(N95="sníž. přenesená",J95,0)</f>
        <v>0</v>
      </c>
      <c r="BI95" s="195">
        <f>IF(N95="nulová",J95,0)</f>
        <v>0</v>
      </c>
      <c r="BJ95" s="21" t="s">
        <v>85</v>
      </c>
      <c r="BK95" s="195">
        <f>ROUND(I95*H95,2)</f>
        <v>0</v>
      </c>
      <c r="BL95" s="21" t="s">
        <v>190</v>
      </c>
      <c r="BM95" s="194" t="s">
        <v>2911</v>
      </c>
    </row>
    <row r="96" spans="1:65" s="2" customFormat="1" ht="78" customHeight="1">
      <c r="A96" s="38"/>
      <c r="B96" s="39"/>
      <c r="C96" s="183" t="s">
        <v>214</v>
      </c>
      <c r="D96" s="183" t="s">
        <v>185</v>
      </c>
      <c r="E96" s="184" t="s">
        <v>2912</v>
      </c>
      <c r="F96" s="185" t="s">
        <v>2913</v>
      </c>
      <c r="G96" s="186" t="s">
        <v>188</v>
      </c>
      <c r="H96" s="187">
        <v>71.27</v>
      </c>
      <c r="I96" s="188"/>
      <c r="J96" s="189">
        <f>ROUND(I96*H96,2)</f>
        <v>0</v>
      </c>
      <c r="K96" s="185" t="s">
        <v>201</v>
      </c>
      <c r="L96" s="43"/>
      <c r="M96" s="190" t="s">
        <v>19</v>
      </c>
      <c r="N96" s="191" t="s">
        <v>49</v>
      </c>
      <c r="O96" s="68"/>
      <c r="P96" s="192">
        <f>O96*H96</f>
        <v>0</v>
      </c>
      <c r="Q96" s="192">
        <v>0.11162</v>
      </c>
      <c r="R96" s="192">
        <f>Q96*H96</f>
        <v>7.9551573999999992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190</v>
      </c>
      <c r="AT96" s="194" t="s">
        <v>185</v>
      </c>
      <c r="AU96" s="194" t="s">
        <v>87</v>
      </c>
      <c r="AY96" s="21" t="s">
        <v>183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85</v>
      </c>
      <c r="BK96" s="195">
        <f>ROUND(I96*H96,2)</f>
        <v>0</v>
      </c>
      <c r="BL96" s="21" t="s">
        <v>190</v>
      </c>
      <c r="BM96" s="194" t="s">
        <v>2914</v>
      </c>
    </row>
    <row r="97" spans="1:65" s="2" customFormat="1">
      <c r="A97" s="38"/>
      <c r="B97" s="39"/>
      <c r="C97" s="40"/>
      <c r="D97" s="196" t="s">
        <v>192</v>
      </c>
      <c r="E97" s="40"/>
      <c r="F97" s="197" t="s">
        <v>2915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192</v>
      </c>
      <c r="AU97" s="21" t="s">
        <v>87</v>
      </c>
    </row>
    <row r="98" spans="1:65" s="2" customFormat="1" ht="24.15" customHeight="1">
      <c r="A98" s="38"/>
      <c r="B98" s="39"/>
      <c r="C98" s="224" t="s">
        <v>223</v>
      </c>
      <c r="D98" s="224" t="s">
        <v>240</v>
      </c>
      <c r="E98" s="225" t="s">
        <v>660</v>
      </c>
      <c r="F98" s="226" t="s">
        <v>661</v>
      </c>
      <c r="G98" s="227" t="s">
        <v>188</v>
      </c>
      <c r="H98" s="228">
        <v>73.408000000000001</v>
      </c>
      <c r="I98" s="229"/>
      <c r="J98" s="230">
        <f>ROUND(I98*H98,2)</f>
        <v>0</v>
      </c>
      <c r="K98" s="226" t="s">
        <v>201</v>
      </c>
      <c r="L98" s="231"/>
      <c r="M98" s="232" t="s">
        <v>19</v>
      </c>
      <c r="N98" s="233" t="s">
        <v>49</v>
      </c>
      <c r="O98" s="68"/>
      <c r="P98" s="192">
        <f>O98*H98</f>
        <v>0</v>
      </c>
      <c r="Q98" s="192">
        <v>0.152</v>
      </c>
      <c r="R98" s="192">
        <f>Q98*H98</f>
        <v>11.158016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234</v>
      </c>
      <c r="AT98" s="194" t="s">
        <v>240</v>
      </c>
      <c r="AU98" s="194" t="s">
        <v>87</v>
      </c>
      <c r="AY98" s="21" t="s">
        <v>183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85</v>
      </c>
      <c r="BK98" s="195">
        <f>ROUND(I98*H98,2)</f>
        <v>0</v>
      </c>
      <c r="BL98" s="21" t="s">
        <v>190</v>
      </c>
      <c r="BM98" s="194" t="s">
        <v>2916</v>
      </c>
    </row>
    <row r="99" spans="1:65" s="13" customFormat="1">
      <c r="B99" s="201"/>
      <c r="C99" s="202"/>
      <c r="D99" s="203" t="s">
        <v>204</v>
      </c>
      <c r="E99" s="202"/>
      <c r="F99" s="205" t="s">
        <v>2917</v>
      </c>
      <c r="G99" s="202"/>
      <c r="H99" s="206">
        <v>73.408000000000001</v>
      </c>
      <c r="I99" s="207"/>
      <c r="J99" s="202"/>
      <c r="K99" s="202"/>
      <c r="L99" s="208"/>
      <c r="M99" s="209"/>
      <c r="N99" s="210"/>
      <c r="O99" s="210"/>
      <c r="P99" s="210"/>
      <c r="Q99" s="210"/>
      <c r="R99" s="210"/>
      <c r="S99" s="210"/>
      <c r="T99" s="211"/>
      <c r="AT99" s="212" t="s">
        <v>204</v>
      </c>
      <c r="AU99" s="212" t="s">
        <v>87</v>
      </c>
      <c r="AV99" s="13" t="s">
        <v>87</v>
      </c>
      <c r="AW99" s="13" t="s">
        <v>4</v>
      </c>
      <c r="AX99" s="13" t="s">
        <v>85</v>
      </c>
      <c r="AY99" s="212" t="s">
        <v>183</v>
      </c>
    </row>
    <row r="100" spans="1:65" s="12" customFormat="1" ht="22.8" customHeight="1">
      <c r="B100" s="167"/>
      <c r="C100" s="168"/>
      <c r="D100" s="169" t="s">
        <v>77</v>
      </c>
      <c r="E100" s="181" t="s">
        <v>239</v>
      </c>
      <c r="F100" s="181" t="s">
        <v>984</v>
      </c>
      <c r="G100" s="168"/>
      <c r="H100" s="168"/>
      <c r="I100" s="171"/>
      <c r="J100" s="182">
        <f>BK100</f>
        <v>0</v>
      </c>
      <c r="K100" s="168"/>
      <c r="L100" s="173"/>
      <c r="M100" s="174"/>
      <c r="N100" s="175"/>
      <c r="O100" s="175"/>
      <c r="P100" s="176">
        <f>SUM(P101:P106)</f>
        <v>0</v>
      </c>
      <c r="Q100" s="175"/>
      <c r="R100" s="176">
        <f>SUM(R101:R106)</f>
        <v>9.0313578232000005</v>
      </c>
      <c r="S100" s="175"/>
      <c r="T100" s="177">
        <f>SUM(T101:T106)</f>
        <v>0</v>
      </c>
      <c r="AR100" s="178" t="s">
        <v>85</v>
      </c>
      <c r="AT100" s="179" t="s">
        <v>77</v>
      </c>
      <c r="AU100" s="179" t="s">
        <v>85</v>
      </c>
      <c r="AY100" s="178" t="s">
        <v>183</v>
      </c>
      <c r="BK100" s="180">
        <f>SUM(BK101:BK106)</f>
        <v>0</v>
      </c>
    </row>
    <row r="101" spans="1:65" s="2" customFormat="1" ht="49.05" customHeight="1">
      <c r="A101" s="38"/>
      <c r="B101" s="39"/>
      <c r="C101" s="183" t="s">
        <v>229</v>
      </c>
      <c r="D101" s="183" t="s">
        <v>185</v>
      </c>
      <c r="E101" s="184" t="s">
        <v>500</v>
      </c>
      <c r="F101" s="185" t="s">
        <v>501</v>
      </c>
      <c r="G101" s="186" t="s">
        <v>237</v>
      </c>
      <c r="H101" s="187">
        <v>54.542000000000002</v>
      </c>
      <c r="I101" s="188"/>
      <c r="J101" s="189">
        <f>ROUND(I101*H101,2)</f>
        <v>0</v>
      </c>
      <c r="K101" s="185" t="s">
        <v>201</v>
      </c>
      <c r="L101" s="43"/>
      <c r="M101" s="190" t="s">
        <v>19</v>
      </c>
      <c r="N101" s="191" t="s">
        <v>49</v>
      </c>
      <c r="O101" s="68"/>
      <c r="P101" s="192">
        <f>O101*H101</f>
        <v>0</v>
      </c>
      <c r="Q101" s="192">
        <v>0.14041960000000001</v>
      </c>
      <c r="R101" s="192">
        <f>Q101*H101</f>
        <v>7.6587658232000004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190</v>
      </c>
      <c r="AT101" s="194" t="s">
        <v>185</v>
      </c>
      <c r="AU101" s="194" t="s">
        <v>87</v>
      </c>
      <c r="AY101" s="21" t="s">
        <v>183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85</v>
      </c>
      <c r="BK101" s="195">
        <f>ROUND(I101*H101,2)</f>
        <v>0</v>
      </c>
      <c r="BL101" s="21" t="s">
        <v>190</v>
      </c>
      <c r="BM101" s="194" t="s">
        <v>2918</v>
      </c>
    </row>
    <row r="102" spans="1:65" s="2" customFormat="1">
      <c r="A102" s="38"/>
      <c r="B102" s="39"/>
      <c r="C102" s="40"/>
      <c r="D102" s="196" t="s">
        <v>192</v>
      </c>
      <c r="E102" s="40"/>
      <c r="F102" s="197" t="s">
        <v>503</v>
      </c>
      <c r="G102" s="40"/>
      <c r="H102" s="40"/>
      <c r="I102" s="198"/>
      <c r="J102" s="40"/>
      <c r="K102" s="40"/>
      <c r="L102" s="43"/>
      <c r="M102" s="199"/>
      <c r="N102" s="200"/>
      <c r="O102" s="68"/>
      <c r="P102" s="68"/>
      <c r="Q102" s="68"/>
      <c r="R102" s="68"/>
      <c r="S102" s="68"/>
      <c r="T102" s="69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21" t="s">
        <v>192</v>
      </c>
      <c r="AU102" s="21" t="s">
        <v>87</v>
      </c>
    </row>
    <row r="103" spans="1:65" s="2" customFormat="1" ht="16.5" customHeight="1">
      <c r="A103" s="38"/>
      <c r="B103" s="39"/>
      <c r="C103" s="224" t="s">
        <v>234</v>
      </c>
      <c r="D103" s="224" t="s">
        <v>240</v>
      </c>
      <c r="E103" s="225" t="s">
        <v>2919</v>
      </c>
      <c r="F103" s="226" t="s">
        <v>2920</v>
      </c>
      <c r="G103" s="227" t="s">
        <v>237</v>
      </c>
      <c r="H103" s="228">
        <v>55.633000000000003</v>
      </c>
      <c r="I103" s="229"/>
      <c r="J103" s="230">
        <f>ROUND(I103*H103,2)</f>
        <v>0</v>
      </c>
      <c r="K103" s="226" t="s">
        <v>201</v>
      </c>
      <c r="L103" s="231"/>
      <c r="M103" s="232" t="s">
        <v>19</v>
      </c>
      <c r="N103" s="233" t="s">
        <v>49</v>
      </c>
      <c r="O103" s="68"/>
      <c r="P103" s="192">
        <f>O103*H103</f>
        <v>0</v>
      </c>
      <c r="Q103" s="192">
        <v>2.4E-2</v>
      </c>
      <c r="R103" s="192">
        <f>Q103*H103</f>
        <v>1.3351920000000002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234</v>
      </c>
      <c r="AT103" s="194" t="s">
        <v>240</v>
      </c>
      <c r="AU103" s="194" t="s">
        <v>87</v>
      </c>
      <c r="AY103" s="21" t="s">
        <v>183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85</v>
      </c>
      <c r="BK103" s="195">
        <f>ROUND(I103*H103,2)</f>
        <v>0</v>
      </c>
      <c r="BL103" s="21" t="s">
        <v>190</v>
      </c>
      <c r="BM103" s="194" t="s">
        <v>2921</v>
      </c>
    </row>
    <row r="104" spans="1:65" s="13" customFormat="1">
      <c r="B104" s="201"/>
      <c r="C104" s="202"/>
      <c r="D104" s="203" t="s">
        <v>204</v>
      </c>
      <c r="E104" s="202"/>
      <c r="F104" s="205" t="s">
        <v>2922</v>
      </c>
      <c r="G104" s="202"/>
      <c r="H104" s="206">
        <v>55.633000000000003</v>
      </c>
      <c r="I104" s="207"/>
      <c r="J104" s="202"/>
      <c r="K104" s="202"/>
      <c r="L104" s="208"/>
      <c r="M104" s="209"/>
      <c r="N104" s="210"/>
      <c r="O104" s="210"/>
      <c r="P104" s="210"/>
      <c r="Q104" s="210"/>
      <c r="R104" s="210"/>
      <c r="S104" s="210"/>
      <c r="T104" s="211"/>
      <c r="AT104" s="212" t="s">
        <v>204</v>
      </c>
      <c r="AU104" s="212" t="s">
        <v>87</v>
      </c>
      <c r="AV104" s="13" t="s">
        <v>87</v>
      </c>
      <c r="AW104" s="13" t="s">
        <v>4</v>
      </c>
      <c r="AX104" s="13" t="s">
        <v>85</v>
      </c>
      <c r="AY104" s="212" t="s">
        <v>183</v>
      </c>
    </row>
    <row r="105" spans="1:65" s="2" customFormat="1" ht="24.15" customHeight="1">
      <c r="A105" s="38"/>
      <c r="B105" s="39"/>
      <c r="C105" s="183" t="s">
        <v>239</v>
      </c>
      <c r="D105" s="183" t="s">
        <v>185</v>
      </c>
      <c r="E105" s="184" t="s">
        <v>640</v>
      </c>
      <c r="F105" s="185" t="s">
        <v>641</v>
      </c>
      <c r="G105" s="186" t="s">
        <v>188</v>
      </c>
      <c r="H105" s="187">
        <v>80</v>
      </c>
      <c r="I105" s="188"/>
      <c r="J105" s="189">
        <f>ROUND(I105*H105,2)</f>
        <v>0</v>
      </c>
      <c r="K105" s="185" t="s">
        <v>201</v>
      </c>
      <c r="L105" s="43"/>
      <c r="M105" s="190" t="s">
        <v>19</v>
      </c>
      <c r="N105" s="191" t="s">
        <v>49</v>
      </c>
      <c r="O105" s="68"/>
      <c r="P105" s="192">
        <f>O105*H105</f>
        <v>0</v>
      </c>
      <c r="Q105" s="192">
        <v>4.6749999999999998E-4</v>
      </c>
      <c r="R105" s="192">
        <f>Q105*H105</f>
        <v>3.7399999999999996E-2</v>
      </c>
      <c r="S105" s="192">
        <v>0</v>
      </c>
      <c r="T105" s="193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190</v>
      </c>
      <c r="AT105" s="194" t="s">
        <v>185</v>
      </c>
      <c r="AU105" s="194" t="s">
        <v>87</v>
      </c>
      <c r="AY105" s="21" t="s">
        <v>183</v>
      </c>
      <c r="BE105" s="195">
        <f>IF(N105="základní",J105,0)</f>
        <v>0</v>
      </c>
      <c r="BF105" s="195">
        <f>IF(N105="snížená",J105,0)</f>
        <v>0</v>
      </c>
      <c r="BG105" s="195">
        <f>IF(N105="zákl. přenesená",J105,0)</f>
        <v>0</v>
      </c>
      <c r="BH105" s="195">
        <f>IF(N105="sníž. přenesená",J105,0)</f>
        <v>0</v>
      </c>
      <c r="BI105" s="195">
        <f>IF(N105="nulová",J105,0)</f>
        <v>0</v>
      </c>
      <c r="BJ105" s="21" t="s">
        <v>85</v>
      </c>
      <c r="BK105" s="195">
        <f>ROUND(I105*H105,2)</f>
        <v>0</v>
      </c>
      <c r="BL105" s="21" t="s">
        <v>190</v>
      </c>
      <c r="BM105" s="194" t="s">
        <v>2923</v>
      </c>
    </row>
    <row r="106" spans="1:65" s="2" customFormat="1">
      <c r="A106" s="38"/>
      <c r="B106" s="39"/>
      <c r="C106" s="40"/>
      <c r="D106" s="196" t="s">
        <v>192</v>
      </c>
      <c r="E106" s="40"/>
      <c r="F106" s="197" t="s">
        <v>643</v>
      </c>
      <c r="G106" s="40"/>
      <c r="H106" s="40"/>
      <c r="I106" s="198"/>
      <c r="J106" s="40"/>
      <c r="K106" s="40"/>
      <c r="L106" s="43"/>
      <c r="M106" s="199"/>
      <c r="N106" s="200"/>
      <c r="O106" s="68"/>
      <c r="P106" s="68"/>
      <c r="Q106" s="68"/>
      <c r="R106" s="68"/>
      <c r="S106" s="68"/>
      <c r="T106" s="69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21" t="s">
        <v>192</v>
      </c>
      <c r="AU106" s="21" t="s">
        <v>87</v>
      </c>
    </row>
    <row r="107" spans="1:65" s="12" customFormat="1" ht="22.8" customHeight="1">
      <c r="B107" s="167"/>
      <c r="C107" s="168"/>
      <c r="D107" s="169" t="s">
        <v>77</v>
      </c>
      <c r="E107" s="181" t="s">
        <v>1121</v>
      </c>
      <c r="F107" s="181" t="s">
        <v>1122</v>
      </c>
      <c r="G107" s="168"/>
      <c r="H107" s="168"/>
      <c r="I107" s="171"/>
      <c r="J107" s="182">
        <f>BK107</f>
        <v>0</v>
      </c>
      <c r="K107" s="168"/>
      <c r="L107" s="173"/>
      <c r="M107" s="174"/>
      <c r="N107" s="175"/>
      <c r="O107" s="175"/>
      <c r="P107" s="176">
        <f>SUM(P108:P116)</f>
        <v>0</v>
      </c>
      <c r="Q107" s="175"/>
      <c r="R107" s="176">
        <f>SUM(R108:R116)</f>
        <v>0</v>
      </c>
      <c r="S107" s="175"/>
      <c r="T107" s="177">
        <f>SUM(T108:T116)</f>
        <v>0</v>
      </c>
      <c r="AR107" s="178" t="s">
        <v>85</v>
      </c>
      <c r="AT107" s="179" t="s">
        <v>77</v>
      </c>
      <c r="AU107" s="179" t="s">
        <v>85</v>
      </c>
      <c r="AY107" s="178" t="s">
        <v>183</v>
      </c>
      <c r="BK107" s="180">
        <f>SUM(BK108:BK116)</f>
        <v>0</v>
      </c>
    </row>
    <row r="108" spans="1:65" s="2" customFormat="1" ht="37.799999999999997" customHeight="1">
      <c r="A108" s="38"/>
      <c r="B108" s="39"/>
      <c r="C108" s="183" t="s">
        <v>245</v>
      </c>
      <c r="D108" s="183" t="s">
        <v>185</v>
      </c>
      <c r="E108" s="184" t="s">
        <v>2924</v>
      </c>
      <c r="F108" s="185" t="s">
        <v>2925</v>
      </c>
      <c r="G108" s="186" t="s">
        <v>243</v>
      </c>
      <c r="H108" s="187">
        <v>18.564</v>
      </c>
      <c r="I108" s="188"/>
      <c r="J108" s="189">
        <f>ROUND(I108*H108,2)</f>
        <v>0</v>
      </c>
      <c r="K108" s="185" t="s">
        <v>201</v>
      </c>
      <c r="L108" s="43"/>
      <c r="M108" s="190" t="s">
        <v>19</v>
      </c>
      <c r="N108" s="191" t="s">
        <v>49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190</v>
      </c>
      <c r="AT108" s="194" t="s">
        <v>185</v>
      </c>
      <c r="AU108" s="194" t="s">
        <v>87</v>
      </c>
      <c r="AY108" s="21" t="s">
        <v>183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85</v>
      </c>
      <c r="BK108" s="195">
        <f>ROUND(I108*H108,2)</f>
        <v>0</v>
      </c>
      <c r="BL108" s="21" t="s">
        <v>190</v>
      </c>
      <c r="BM108" s="194" t="s">
        <v>2926</v>
      </c>
    </row>
    <row r="109" spans="1:65" s="2" customFormat="1">
      <c r="A109" s="38"/>
      <c r="B109" s="39"/>
      <c r="C109" s="40"/>
      <c r="D109" s="196" t="s">
        <v>192</v>
      </c>
      <c r="E109" s="40"/>
      <c r="F109" s="197" t="s">
        <v>2927</v>
      </c>
      <c r="G109" s="40"/>
      <c r="H109" s="40"/>
      <c r="I109" s="198"/>
      <c r="J109" s="40"/>
      <c r="K109" s="40"/>
      <c r="L109" s="43"/>
      <c r="M109" s="199"/>
      <c r="N109" s="200"/>
      <c r="O109" s="68"/>
      <c r="P109" s="68"/>
      <c r="Q109" s="68"/>
      <c r="R109" s="68"/>
      <c r="S109" s="68"/>
      <c r="T109" s="69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21" t="s">
        <v>192</v>
      </c>
      <c r="AU109" s="21" t="s">
        <v>87</v>
      </c>
    </row>
    <row r="110" spans="1:65" s="2" customFormat="1" ht="49.05" customHeight="1">
      <c r="A110" s="38"/>
      <c r="B110" s="39"/>
      <c r="C110" s="183" t="s">
        <v>249</v>
      </c>
      <c r="D110" s="183" t="s">
        <v>185</v>
      </c>
      <c r="E110" s="184" t="s">
        <v>2928</v>
      </c>
      <c r="F110" s="185" t="s">
        <v>2929</v>
      </c>
      <c r="G110" s="186" t="s">
        <v>243</v>
      </c>
      <c r="H110" s="187">
        <v>185.64</v>
      </c>
      <c r="I110" s="188"/>
      <c r="J110" s="189">
        <f>ROUND(I110*H110,2)</f>
        <v>0</v>
      </c>
      <c r="K110" s="185" t="s">
        <v>201</v>
      </c>
      <c r="L110" s="43"/>
      <c r="M110" s="190" t="s">
        <v>19</v>
      </c>
      <c r="N110" s="191" t="s">
        <v>49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190</v>
      </c>
      <c r="AT110" s="194" t="s">
        <v>185</v>
      </c>
      <c r="AU110" s="194" t="s">
        <v>87</v>
      </c>
      <c r="AY110" s="21" t="s">
        <v>183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85</v>
      </c>
      <c r="BK110" s="195">
        <f>ROUND(I110*H110,2)</f>
        <v>0</v>
      </c>
      <c r="BL110" s="21" t="s">
        <v>190</v>
      </c>
      <c r="BM110" s="194" t="s">
        <v>2930</v>
      </c>
    </row>
    <row r="111" spans="1:65" s="2" customFormat="1">
      <c r="A111" s="38"/>
      <c r="B111" s="39"/>
      <c r="C111" s="40"/>
      <c r="D111" s="196" t="s">
        <v>192</v>
      </c>
      <c r="E111" s="40"/>
      <c r="F111" s="197" t="s">
        <v>2931</v>
      </c>
      <c r="G111" s="40"/>
      <c r="H111" s="40"/>
      <c r="I111" s="198"/>
      <c r="J111" s="40"/>
      <c r="K111" s="40"/>
      <c r="L111" s="43"/>
      <c r="M111" s="199"/>
      <c r="N111" s="200"/>
      <c r="O111" s="68"/>
      <c r="P111" s="68"/>
      <c r="Q111" s="68"/>
      <c r="R111" s="68"/>
      <c r="S111" s="68"/>
      <c r="T111" s="69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21" t="s">
        <v>192</v>
      </c>
      <c r="AU111" s="21" t="s">
        <v>87</v>
      </c>
    </row>
    <row r="112" spans="1:65" s="13" customFormat="1">
      <c r="B112" s="201"/>
      <c r="C112" s="202"/>
      <c r="D112" s="203" t="s">
        <v>204</v>
      </c>
      <c r="E112" s="202"/>
      <c r="F112" s="205" t="s">
        <v>2932</v>
      </c>
      <c r="G112" s="202"/>
      <c r="H112" s="206">
        <v>185.64</v>
      </c>
      <c r="I112" s="207"/>
      <c r="J112" s="202"/>
      <c r="K112" s="202"/>
      <c r="L112" s="208"/>
      <c r="M112" s="209"/>
      <c r="N112" s="210"/>
      <c r="O112" s="210"/>
      <c r="P112" s="210"/>
      <c r="Q112" s="210"/>
      <c r="R112" s="210"/>
      <c r="S112" s="210"/>
      <c r="T112" s="211"/>
      <c r="AT112" s="212" t="s">
        <v>204</v>
      </c>
      <c r="AU112" s="212" t="s">
        <v>87</v>
      </c>
      <c r="AV112" s="13" t="s">
        <v>87</v>
      </c>
      <c r="AW112" s="13" t="s">
        <v>4</v>
      </c>
      <c r="AX112" s="13" t="s">
        <v>85</v>
      </c>
      <c r="AY112" s="212" t="s">
        <v>183</v>
      </c>
    </row>
    <row r="113" spans="1:65" s="2" customFormat="1" ht="24.15" customHeight="1">
      <c r="A113" s="38"/>
      <c r="B113" s="39"/>
      <c r="C113" s="183" t="s">
        <v>8</v>
      </c>
      <c r="D113" s="183" t="s">
        <v>185</v>
      </c>
      <c r="E113" s="184" t="s">
        <v>2933</v>
      </c>
      <c r="F113" s="185" t="s">
        <v>2934</v>
      </c>
      <c r="G113" s="186" t="s">
        <v>243</v>
      </c>
      <c r="H113" s="187">
        <v>18.564</v>
      </c>
      <c r="I113" s="188"/>
      <c r="J113" s="189">
        <f>ROUND(I113*H113,2)</f>
        <v>0</v>
      </c>
      <c r="K113" s="185" t="s">
        <v>201</v>
      </c>
      <c r="L113" s="43"/>
      <c r="M113" s="190" t="s">
        <v>19</v>
      </c>
      <c r="N113" s="191" t="s">
        <v>49</v>
      </c>
      <c r="O113" s="68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190</v>
      </c>
      <c r="AT113" s="194" t="s">
        <v>185</v>
      </c>
      <c r="AU113" s="194" t="s">
        <v>87</v>
      </c>
      <c r="AY113" s="21" t="s">
        <v>183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85</v>
      </c>
      <c r="BK113" s="195">
        <f>ROUND(I113*H113,2)</f>
        <v>0</v>
      </c>
      <c r="BL113" s="21" t="s">
        <v>190</v>
      </c>
      <c r="BM113" s="194" t="s">
        <v>2935</v>
      </c>
    </row>
    <row r="114" spans="1:65" s="2" customFormat="1">
      <c r="A114" s="38"/>
      <c r="B114" s="39"/>
      <c r="C114" s="40"/>
      <c r="D114" s="196" t="s">
        <v>192</v>
      </c>
      <c r="E114" s="40"/>
      <c r="F114" s="197" t="s">
        <v>2936</v>
      </c>
      <c r="G114" s="40"/>
      <c r="H114" s="40"/>
      <c r="I114" s="198"/>
      <c r="J114" s="40"/>
      <c r="K114" s="40"/>
      <c r="L114" s="43"/>
      <c r="M114" s="199"/>
      <c r="N114" s="200"/>
      <c r="O114" s="68"/>
      <c r="P114" s="68"/>
      <c r="Q114" s="68"/>
      <c r="R114" s="68"/>
      <c r="S114" s="68"/>
      <c r="T114" s="69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21" t="s">
        <v>192</v>
      </c>
      <c r="AU114" s="21" t="s">
        <v>87</v>
      </c>
    </row>
    <row r="115" spans="1:65" s="2" customFormat="1" ht="44.25" customHeight="1">
      <c r="A115" s="38"/>
      <c r="B115" s="39"/>
      <c r="C115" s="183" t="s">
        <v>256</v>
      </c>
      <c r="D115" s="183" t="s">
        <v>185</v>
      </c>
      <c r="E115" s="184" t="s">
        <v>2937</v>
      </c>
      <c r="F115" s="185" t="s">
        <v>2938</v>
      </c>
      <c r="G115" s="186" t="s">
        <v>243</v>
      </c>
      <c r="H115" s="187">
        <v>18.564</v>
      </c>
      <c r="I115" s="188"/>
      <c r="J115" s="189">
        <f>ROUND(I115*H115,2)</f>
        <v>0</v>
      </c>
      <c r="K115" s="185" t="s">
        <v>201</v>
      </c>
      <c r="L115" s="43"/>
      <c r="M115" s="190" t="s">
        <v>19</v>
      </c>
      <c r="N115" s="191" t="s">
        <v>49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190</v>
      </c>
      <c r="AT115" s="194" t="s">
        <v>185</v>
      </c>
      <c r="AU115" s="194" t="s">
        <v>87</v>
      </c>
      <c r="AY115" s="21" t="s">
        <v>183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85</v>
      </c>
      <c r="BK115" s="195">
        <f>ROUND(I115*H115,2)</f>
        <v>0</v>
      </c>
      <c r="BL115" s="21" t="s">
        <v>190</v>
      </c>
      <c r="BM115" s="194" t="s">
        <v>2939</v>
      </c>
    </row>
    <row r="116" spans="1:65" s="2" customFormat="1">
      <c r="A116" s="38"/>
      <c r="B116" s="39"/>
      <c r="C116" s="40"/>
      <c r="D116" s="196" t="s">
        <v>192</v>
      </c>
      <c r="E116" s="40"/>
      <c r="F116" s="197" t="s">
        <v>2940</v>
      </c>
      <c r="G116" s="40"/>
      <c r="H116" s="40"/>
      <c r="I116" s="198"/>
      <c r="J116" s="40"/>
      <c r="K116" s="40"/>
      <c r="L116" s="43"/>
      <c r="M116" s="199"/>
      <c r="N116" s="200"/>
      <c r="O116" s="68"/>
      <c r="P116" s="68"/>
      <c r="Q116" s="68"/>
      <c r="R116" s="68"/>
      <c r="S116" s="68"/>
      <c r="T116" s="69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21" t="s">
        <v>192</v>
      </c>
      <c r="AU116" s="21" t="s">
        <v>87</v>
      </c>
    </row>
    <row r="117" spans="1:65" s="12" customFormat="1" ht="22.8" customHeight="1">
      <c r="B117" s="167"/>
      <c r="C117" s="168"/>
      <c r="D117" s="169" t="s">
        <v>77</v>
      </c>
      <c r="E117" s="181" t="s">
        <v>1138</v>
      </c>
      <c r="F117" s="181" t="s">
        <v>1139</v>
      </c>
      <c r="G117" s="168"/>
      <c r="H117" s="168"/>
      <c r="I117" s="171"/>
      <c r="J117" s="182">
        <f>BK117</f>
        <v>0</v>
      </c>
      <c r="K117" s="168"/>
      <c r="L117" s="173"/>
      <c r="M117" s="174"/>
      <c r="N117" s="175"/>
      <c r="O117" s="175"/>
      <c r="P117" s="176">
        <f>SUM(P118:P119)</f>
        <v>0</v>
      </c>
      <c r="Q117" s="175"/>
      <c r="R117" s="176">
        <f>SUM(R118:R119)</f>
        <v>0</v>
      </c>
      <c r="S117" s="175"/>
      <c r="T117" s="177">
        <f>SUM(T118:T119)</f>
        <v>0</v>
      </c>
      <c r="AR117" s="178" t="s">
        <v>85</v>
      </c>
      <c r="AT117" s="179" t="s">
        <v>77</v>
      </c>
      <c r="AU117" s="179" t="s">
        <v>85</v>
      </c>
      <c r="AY117" s="178" t="s">
        <v>183</v>
      </c>
      <c r="BK117" s="180">
        <f>SUM(BK118:BK119)</f>
        <v>0</v>
      </c>
    </row>
    <row r="118" spans="1:65" s="2" customFormat="1" ht="37.799999999999997" customHeight="1">
      <c r="A118" s="38"/>
      <c r="B118" s="39"/>
      <c r="C118" s="183" t="s">
        <v>261</v>
      </c>
      <c r="D118" s="183" t="s">
        <v>185</v>
      </c>
      <c r="E118" s="184" t="s">
        <v>2941</v>
      </c>
      <c r="F118" s="185" t="s">
        <v>2942</v>
      </c>
      <c r="G118" s="186" t="s">
        <v>243</v>
      </c>
      <c r="H118" s="187">
        <v>93.712999999999994</v>
      </c>
      <c r="I118" s="188"/>
      <c r="J118" s="189">
        <f>ROUND(I118*H118,2)</f>
        <v>0</v>
      </c>
      <c r="K118" s="185" t="s">
        <v>201</v>
      </c>
      <c r="L118" s="43"/>
      <c r="M118" s="190" t="s">
        <v>19</v>
      </c>
      <c r="N118" s="191" t="s">
        <v>49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190</v>
      </c>
      <c r="AT118" s="194" t="s">
        <v>185</v>
      </c>
      <c r="AU118" s="194" t="s">
        <v>87</v>
      </c>
      <c r="AY118" s="21" t="s">
        <v>183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85</v>
      </c>
      <c r="BK118" s="195">
        <f>ROUND(I118*H118,2)</f>
        <v>0</v>
      </c>
      <c r="BL118" s="21" t="s">
        <v>190</v>
      </c>
      <c r="BM118" s="194" t="s">
        <v>2943</v>
      </c>
    </row>
    <row r="119" spans="1:65" s="2" customFormat="1">
      <c r="A119" s="38"/>
      <c r="B119" s="39"/>
      <c r="C119" s="40"/>
      <c r="D119" s="196" t="s">
        <v>192</v>
      </c>
      <c r="E119" s="40"/>
      <c r="F119" s="197" t="s">
        <v>2944</v>
      </c>
      <c r="G119" s="40"/>
      <c r="H119" s="40"/>
      <c r="I119" s="198"/>
      <c r="J119" s="40"/>
      <c r="K119" s="40"/>
      <c r="L119" s="43"/>
      <c r="M119" s="256"/>
      <c r="N119" s="257"/>
      <c r="O119" s="258"/>
      <c r="P119" s="258"/>
      <c r="Q119" s="258"/>
      <c r="R119" s="258"/>
      <c r="S119" s="258"/>
      <c r="T119" s="25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192</v>
      </c>
      <c r="AU119" s="21" t="s">
        <v>87</v>
      </c>
    </row>
    <row r="120" spans="1:65" s="2" customFormat="1" ht="6.9" customHeight="1">
      <c r="A120" s="38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43"/>
      <c r="M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</sheetData>
  <sheetProtection algorithmName="SHA-512" hashValue="YkCcbtBcofsMa7iEqx8zNPknaHuePPdtxlrlWZl79JfRyEl1eQTb1te0j0CKUsSP5UkM2zd/QxgXO3FMkJgNKA==" saltValue="VkVB1l9BzQM6JFuE1jk23jI0DVgsAXdL+AF55DnL8l6XJVQr2YvtSnuwRPRk7JIQdBtM7W3l5lbYScHsKeTsWw==" spinCount="100000" sheet="1" objects="1" scenarios="1" formatColumns="0" formatRows="0" autoFilter="0"/>
  <autoFilter ref="C84:K119" xr:uid="{00000000-0009-0000-0000-00000A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A00-000000000000}"/>
    <hyperlink ref="F92" r:id="rId2" xr:uid="{00000000-0004-0000-0A00-000001000000}"/>
    <hyperlink ref="F97" r:id="rId3" xr:uid="{00000000-0004-0000-0A00-000002000000}"/>
    <hyperlink ref="F102" r:id="rId4" xr:uid="{00000000-0004-0000-0A00-000003000000}"/>
    <hyperlink ref="F106" r:id="rId5" xr:uid="{00000000-0004-0000-0A00-000004000000}"/>
    <hyperlink ref="F109" r:id="rId6" xr:uid="{00000000-0004-0000-0A00-000005000000}"/>
    <hyperlink ref="F111" r:id="rId7" xr:uid="{00000000-0004-0000-0A00-000006000000}"/>
    <hyperlink ref="F114" r:id="rId8" xr:uid="{00000000-0004-0000-0A00-000007000000}"/>
    <hyperlink ref="F116" r:id="rId9" xr:uid="{00000000-0004-0000-0A00-000008000000}"/>
    <hyperlink ref="F119" r:id="rId10" xr:uid="{00000000-0004-0000-0A00-000009000000}"/>
  </hyperlinks>
  <printOptions horizontalCentered="1"/>
  <pageMargins left="0.7" right="0.7" top="0.75" bottom="0.75" header="0.3" footer="0.3"/>
  <pageSetup paperSize="9" scale="70" fitToHeight="100" orientation="portrait" r:id="rId11"/>
  <headerFooter>
    <oddFooter>&amp;CStrana &amp;P z &amp;N</oddFooter>
  </headerFooter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88"/>
  <sheetViews>
    <sheetView showGridLines="0" tabSelected="1" topLeftCell="A6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122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2" customFormat="1" ht="12" customHeight="1">
      <c r="A8" s="38"/>
      <c r="B8" s="43"/>
      <c r="C8" s="38"/>
      <c r="D8" s="117" t="s">
        <v>134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30" t="s">
        <v>3314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18</v>
      </c>
      <c r="E11" s="38"/>
      <c r="F11" s="106" t="s">
        <v>19</v>
      </c>
      <c r="G11" s="38"/>
      <c r="H11" s="38"/>
      <c r="I11" s="117" t="s">
        <v>20</v>
      </c>
      <c r="J11" s="106" t="s">
        <v>19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21</v>
      </c>
      <c r="E12" s="38"/>
      <c r="F12" s="106" t="s">
        <v>22</v>
      </c>
      <c r="G12" s="38"/>
      <c r="H12" s="38"/>
      <c r="I12" s="117" t="s">
        <v>23</v>
      </c>
      <c r="J12" s="119" t="str">
        <f>'Rekapitulace stavby'!AN8</f>
        <v>19. 5. 2025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25</v>
      </c>
      <c r="E14" s="38"/>
      <c r="F14" s="38"/>
      <c r="G14" s="38"/>
      <c r="H14" s="38"/>
      <c r="I14" s="117" t="s">
        <v>26</v>
      </c>
      <c r="J14" s="106" t="s">
        <v>27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28</v>
      </c>
      <c r="F15" s="38"/>
      <c r="G15" s="38"/>
      <c r="H15" s="38"/>
      <c r="I15" s="117" t="s">
        <v>29</v>
      </c>
      <c r="J15" s="106" t="s">
        <v>30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31</v>
      </c>
      <c r="E17" s="38"/>
      <c r="F17" s="38"/>
      <c r="G17" s="38"/>
      <c r="H17" s="38"/>
      <c r="I17" s="117" t="s">
        <v>26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27" t="str">
        <f>'Rekapitulace stavby'!E14</f>
        <v>Vyplň údaj</v>
      </c>
      <c r="F18" s="428"/>
      <c r="G18" s="428"/>
      <c r="H18" s="428"/>
      <c r="I18" s="117" t="s">
        <v>29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34</v>
      </c>
      <c r="E20" s="38"/>
      <c r="F20" s="38"/>
      <c r="G20" s="38"/>
      <c r="H20" s="38"/>
      <c r="I20" s="117" t="s">
        <v>26</v>
      </c>
      <c r="J20" s="106" t="s">
        <v>35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36</v>
      </c>
      <c r="F21" s="38"/>
      <c r="G21" s="38"/>
      <c r="H21" s="38"/>
      <c r="I21" s="117" t="s">
        <v>29</v>
      </c>
      <c r="J21" s="106" t="s">
        <v>37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38</v>
      </c>
      <c r="E23" s="38"/>
      <c r="F23" s="38"/>
      <c r="G23" s="38"/>
      <c r="H23" s="38"/>
      <c r="I23" s="117" t="s">
        <v>26</v>
      </c>
      <c r="J23" s="106" t="s">
        <v>39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40</v>
      </c>
      <c r="F24" s="38"/>
      <c r="G24" s="38"/>
      <c r="H24" s="38"/>
      <c r="I24" s="117" t="s">
        <v>29</v>
      </c>
      <c r="J24" s="106" t="s">
        <v>41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42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29" t="s">
        <v>43</v>
      </c>
      <c r="F27" s="429"/>
      <c r="G27" s="429"/>
      <c r="H27" s="42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44</v>
      </c>
      <c r="E30" s="38"/>
      <c r="F30" s="38"/>
      <c r="G30" s="38"/>
      <c r="H30" s="38"/>
      <c r="I30" s="38"/>
      <c r="J30" s="125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46</v>
      </c>
      <c r="G32" s="38"/>
      <c r="H32" s="38"/>
      <c r="I32" s="126" t="s">
        <v>45</v>
      </c>
      <c r="J32" s="126" t="s">
        <v>47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48</v>
      </c>
      <c r="E33" s="117" t="s">
        <v>49</v>
      </c>
      <c r="F33" s="128">
        <f>ROUND((SUM(BE81:BE87)),  2)</f>
        <v>0</v>
      </c>
      <c r="G33" s="38"/>
      <c r="H33" s="38"/>
      <c r="I33" s="129">
        <v>0.21</v>
      </c>
      <c r="J33" s="128"/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50</v>
      </c>
      <c r="F34" s="128">
        <f>ROUND((SUM(BF81:BF87)),  2)</f>
        <v>0</v>
      </c>
      <c r="G34" s="38"/>
      <c r="H34" s="38"/>
      <c r="I34" s="129">
        <v>0.12</v>
      </c>
      <c r="J34" s="128"/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51</v>
      </c>
      <c r="F35" s="128">
        <f>ROUND((SUM(BG81:BG87)),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52</v>
      </c>
      <c r="F36" s="128">
        <f>ROUND((SUM(BH81:BH87)),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53</v>
      </c>
      <c r="F37" s="128">
        <f>ROUND((SUM(BI81:BI87)),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54</v>
      </c>
      <c r="E39" s="132"/>
      <c r="F39" s="132"/>
      <c r="G39" s="133" t="s">
        <v>55</v>
      </c>
      <c r="H39" s="134" t="s">
        <v>56</v>
      </c>
      <c r="I39" s="132"/>
      <c r="J39" s="135"/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138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1" t="str">
        <f>E7</f>
        <v>STAVEBNÍ ÚPRAVY A PŘÍSTAVBA OBJEKTU SLOVENSKÁ 984 V KOLÍNĚ II</v>
      </c>
      <c r="F48" s="422"/>
      <c r="G48" s="422"/>
      <c r="H48" s="422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134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414" t="str">
        <f>E9</f>
        <v>Objekt 3 - PŘELOŽKA - ČEZ    HRADÍ INVESTOR</v>
      </c>
      <c r="F50" s="420"/>
      <c r="G50" s="420"/>
      <c r="H50" s="420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Kolín</v>
      </c>
      <c r="G52" s="40"/>
      <c r="H52" s="40"/>
      <c r="I52" s="33" t="s">
        <v>23</v>
      </c>
      <c r="J52" s="63" t="str">
        <f>IF(J12="","",J12)</f>
        <v>19. 5. 2025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25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34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31</v>
      </c>
      <c r="D55" s="40"/>
      <c r="E55" s="40"/>
      <c r="F55" s="31" t="str">
        <f>IF(E18="","",E18)</f>
        <v>Vyplň údaj</v>
      </c>
      <c r="G55" s="40"/>
      <c r="H55" s="40"/>
      <c r="I55" s="33" t="s">
        <v>38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139</v>
      </c>
      <c r="D57" s="142"/>
      <c r="E57" s="142"/>
      <c r="F57" s="142"/>
      <c r="G57" s="142"/>
      <c r="H57" s="142"/>
      <c r="I57" s="142"/>
      <c r="J57" s="143" t="s">
        <v>140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76</v>
      </c>
      <c r="D59" s="40"/>
      <c r="E59" s="40"/>
      <c r="F59" s="40"/>
      <c r="G59" s="40"/>
      <c r="H59" s="40"/>
      <c r="I59" s="40"/>
      <c r="J59" s="81"/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141</v>
      </c>
    </row>
    <row r="60" spans="1:47" s="9" customFormat="1" ht="24.9" customHeight="1">
      <c r="B60" s="145"/>
      <c r="C60" s="146"/>
      <c r="D60" s="147" t="s">
        <v>2945</v>
      </c>
      <c r="E60" s="148"/>
      <c r="F60" s="148"/>
      <c r="G60" s="148"/>
      <c r="H60" s="148"/>
      <c r="I60" s="148"/>
      <c r="J60" s="149"/>
      <c r="K60" s="146"/>
      <c r="L60" s="150"/>
    </row>
    <row r="61" spans="1:47" s="10" customFormat="1" ht="19.95" customHeight="1">
      <c r="B61" s="151"/>
      <c r="C61" s="100"/>
      <c r="D61" s="152" t="s">
        <v>2946</v>
      </c>
      <c r="E61" s="153"/>
      <c r="F61" s="153"/>
      <c r="G61" s="153"/>
      <c r="H61" s="153"/>
      <c r="I61" s="153"/>
      <c r="J61" s="154"/>
      <c r="K61" s="100"/>
      <c r="L61" s="155"/>
    </row>
    <row r="62" spans="1:47" s="2" customFormat="1" ht="21.7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6.9" customHeight="1">
      <c r="A63" s="38"/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pans="1:31" s="2" customFormat="1" ht="6.9" customHeight="1">
      <c r="A67" s="38"/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s="2" customFormat="1" ht="24.9" customHeight="1">
      <c r="A68" s="38"/>
      <c r="B68" s="39"/>
      <c r="C68" s="27" t="s">
        <v>168</v>
      </c>
      <c r="D68" s="40"/>
      <c r="E68" s="40"/>
      <c r="F68" s="40"/>
      <c r="G68" s="40"/>
      <c r="H68" s="40"/>
      <c r="I68" s="40"/>
      <c r="J68" s="40"/>
      <c r="K68" s="40"/>
      <c r="L68" s="11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31" s="2" customFormat="1" ht="6.9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1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s="2" customFormat="1" ht="12" customHeight="1">
      <c r="A70" s="38"/>
      <c r="B70" s="39"/>
      <c r="C70" s="33" t="s">
        <v>16</v>
      </c>
      <c r="D70" s="40"/>
      <c r="E70" s="40"/>
      <c r="F70" s="40"/>
      <c r="G70" s="40"/>
      <c r="H70" s="40"/>
      <c r="I70" s="40"/>
      <c r="J70" s="40"/>
      <c r="K70" s="40"/>
      <c r="L70" s="11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1:31" s="2" customFormat="1" ht="26.25" customHeight="1">
      <c r="A71" s="38"/>
      <c r="B71" s="39"/>
      <c r="C71" s="40"/>
      <c r="D71" s="40"/>
      <c r="E71" s="421" t="str">
        <f>E7</f>
        <v>STAVEBNÍ ÚPRAVY A PŘÍSTAVBA OBJEKTU SLOVENSKÁ 984 V KOLÍNĚ II</v>
      </c>
      <c r="F71" s="422"/>
      <c r="G71" s="422"/>
      <c r="H71" s="422"/>
      <c r="I71" s="40"/>
      <c r="J71" s="40"/>
      <c r="K71" s="40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12" customHeight="1">
      <c r="A72" s="38"/>
      <c r="B72" s="39"/>
      <c r="C72" s="33" t="s">
        <v>134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16.5" customHeight="1">
      <c r="A73" s="38"/>
      <c r="B73" s="39"/>
      <c r="C73" s="40"/>
      <c r="D73" s="40"/>
      <c r="E73" s="414" t="str">
        <f>E9</f>
        <v>Objekt 3 - PŘELOŽKA - ČEZ    HRADÍ INVESTOR</v>
      </c>
      <c r="F73" s="420"/>
      <c r="G73" s="420"/>
      <c r="H73" s="42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12" customHeight="1">
      <c r="A75" s="38"/>
      <c r="B75" s="39"/>
      <c r="C75" s="33" t="s">
        <v>21</v>
      </c>
      <c r="D75" s="40"/>
      <c r="E75" s="40"/>
      <c r="F75" s="31" t="str">
        <f>F12</f>
        <v>Kolín</v>
      </c>
      <c r="G75" s="40"/>
      <c r="H75" s="40"/>
      <c r="I75" s="33" t="s">
        <v>23</v>
      </c>
      <c r="J75" s="63" t="str">
        <f>IF(J12="","",J12)</f>
        <v>19. 5. 2025</v>
      </c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6.9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25.65" customHeight="1">
      <c r="A77" s="38"/>
      <c r="B77" s="39"/>
      <c r="C77" s="33" t="s">
        <v>25</v>
      </c>
      <c r="D77" s="40"/>
      <c r="E77" s="40"/>
      <c r="F77" s="31" t="str">
        <f>E15</f>
        <v>MĚSTO KOLÍN, KARLOVO NÁMĚSTÍ 78, 280 12 KOLÍN I</v>
      </c>
      <c r="G77" s="40"/>
      <c r="H77" s="40"/>
      <c r="I77" s="33" t="s">
        <v>34</v>
      </c>
      <c r="J77" s="36" t="str">
        <f>E21</f>
        <v>AZ PROJECTspol. s r.o.</v>
      </c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15.15" customHeight="1">
      <c r="A78" s="38"/>
      <c r="B78" s="39"/>
      <c r="C78" s="33" t="s">
        <v>31</v>
      </c>
      <c r="D78" s="40"/>
      <c r="E78" s="40"/>
      <c r="F78" s="31" t="str">
        <f>IF(E18="","",E18)</f>
        <v>Vyplň údaj</v>
      </c>
      <c r="G78" s="40"/>
      <c r="H78" s="40"/>
      <c r="I78" s="33" t="s">
        <v>38</v>
      </c>
      <c r="J78" s="36" t="str">
        <f>E24</f>
        <v>Ing. Luboš Michalec</v>
      </c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0.35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11" customFormat="1" ht="29.25" customHeight="1">
      <c r="A80" s="156"/>
      <c r="B80" s="157"/>
      <c r="C80" s="158" t="s">
        <v>169</v>
      </c>
      <c r="D80" s="159" t="s">
        <v>63</v>
      </c>
      <c r="E80" s="159" t="s">
        <v>59</v>
      </c>
      <c r="F80" s="159" t="s">
        <v>60</v>
      </c>
      <c r="G80" s="159" t="s">
        <v>170</v>
      </c>
      <c r="H80" s="159" t="s">
        <v>171</v>
      </c>
      <c r="I80" s="159" t="s">
        <v>172</v>
      </c>
      <c r="J80" s="159" t="s">
        <v>140</v>
      </c>
      <c r="K80" s="160" t="s">
        <v>173</v>
      </c>
      <c r="L80" s="161"/>
      <c r="M80" s="72" t="s">
        <v>19</v>
      </c>
      <c r="N80" s="73" t="s">
        <v>48</v>
      </c>
      <c r="O80" s="73" t="s">
        <v>174</v>
      </c>
      <c r="P80" s="73" t="s">
        <v>175</v>
      </c>
      <c r="Q80" s="73" t="s">
        <v>176</v>
      </c>
      <c r="R80" s="73" t="s">
        <v>177</v>
      </c>
      <c r="S80" s="73" t="s">
        <v>178</v>
      </c>
      <c r="T80" s="74" t="s">
        <v>179</v>
      </c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</row>
    <row r="81" spans="1:65" s="2" customFormat="1" ht="22.8" customHeight="1">
      <c r="A81" s="38"/>
      <c r="B81" s="39"/>
      <c r="C81" s="79" t="s">
        <v>180</v>
      </c>
      <c r="D81" s="40"/>
      <c r="E81" s="40"/>
      <c r="F81" s="40"/>
      <c r="G81" s="40"/>
      <c r="H81" s="40"/>
      <c r="I81" s="40"/>
      <c r="J81" s="370"/>
      <c r="K81" s="40"/>
      <c r="L81" s="43"/>
      <c r="M81" s="75"/>
      <c r="N81" s="163"/>
      <c r="O81" s="76"/>
      <c r="P81" s="164">
        <f>P82</f>
        <v>0</v>
      </c>
      <c r="Q81" s="76"/>
      <c r="R81" s="164">
        <f>R82</f>
        <v>0</v>
      </c>
      <c r="S81" s="76"/>
      <c r="T81" s="165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21" t="s">
        <v>77</v>
      </c>
      <c r="AU81" s="21" t="s">
        <v>141</v>
      </c>
      <c r="BK81" s="166">
        <f>BK82</f>
        <v>0</v>
      </c>
    </row>
    <row r="82" spans="1:65" s="12" customFormat="1" ht="25.95" customHeight="1">
      <c r="B82" s="167"/>
      <c r="C82" s="168"/>
      <c r="D82" s="169" t="s">
        <v>77</v>
      </c>
      <c r="E82" s="170" t="s">
        <v>240</v>
      </c>
      <c r="F82" s="170" t="s">
        <v>2947</v>
      </c>
      <c r="G82" s="168"/>
      <c r="H82" s="168"/>
      <c r="I82" s="171"/>
      <c r="J82" s="371"/>
      <c r="K82" s="168"/>
      <c r="L82" s="173"/>
      <c r="M82" s="174"/>
      <c r="N82" s="175"/>
      <c r="O82" s="175"/>
      <c r="P82" s="176">
        <f>P83</f>
        <v>0</v>
      </c>
      <c r="Q82" s="175"/>
      <c r="R82" s="176">
        <f>R83</f>
        <v>0</v>
      </c>
      <c r="S82" s="175"/>
      <c r="T82" s="177">
        <f>T83</f>
        <v>0</v>
      </c>
      <c r="AR82" s="178" t="s">
        <v>132</v>
      </c>
      <c r="AT82" s="179" t="s">
        <v>77</v>
      </c>
      <c r="AU82" s="179" t="s">
        <v>78</v>
      </c>
      <c r="AY82" s="178" t="s">
        <v>183</v>
      </c>
      <c r="BK82" s="180">
        <f>BK83</f>
        <v>0</v>
      </c>
    </row>
    <row r="83" spans="1:65" s="12" customFormat="1" ht="22.8" customHeight="1">
      <c r="B83" s="167"/>
      <c r="C83" s="168"/>
      <c r="D83" s="169" t="s">
        <v>77</v>
      </c>
      <c r="E83" s="181" t="s">
        <v>2948</v>
      </c>
      <c r="F83" s="373" t="s">
        <v>3315</v>
      </c>
      <c r="G83" s="168"/>
      <c r="H83" s="168"/>
      <c r="I83" s="171"/>
      <c r="J83" s="372"/>
      <c r="K83" s="168"/>
      <c r="L83" s="173"/>
      <c r="M83" s="174"/>
      <c r="N83" s="175"/>
      <c r="O83" s="175"/>
      <c r="P83" s="176">
        <f>SUM(P84:P87)</f>
        <v>0</v>
      </c>
      <c r="Q83" s="175"/>
      <c r="R83" s="176">
        <f>SUM(R84:R87)</f>
        <v>0</v>
      </c>
      <c r="S83" s="175"/>
      <c r="T83" s="177">
        <f>SUM(T84:T87)</f>
        <v>0</v>
      </c>
      <c r="AR83" s="178" t="s">
        <v>132</v>
      </c>
      <c r="AT83" s="179" t="s">
        <v>77</v>
      </c>
      <c r="AU83" s="179" t="s">
        <v>85</v>
      </c>
      <c r="AY83" s="178" t="s">
        <v>183</v>
      </c>
      <c r="BK83" s="180">
        <f>SUM(BK84:BK87)</f>
        <v>0</v>
      </c>
    </row>
    <row r="84" spans="1:65" s="2" customFormat="1" ht="16.5" customHeight="1">
      <c r="A84" s="38"/>
      <c r="B84" s="39"/>
      <c r="C84" s="183" t="s">
        <v>85</v>
      </c>
      <c r="D84" s="183" t="s">
        <v>185</v>
      </c>
      <c r="E84" s="184" t="s">
        <v>2949</v>
      </c>
      <c r="F84" s="185" t="s">
        <v>2950</v>
      </c>
      <c r="G84" s="186" t="s">
        <v>2951</v>
      </c>
      <c r="H84" s="187">
        <v>1</v>
      </c>
      <c r="I84" s="374"/>
      <c r="J84" s="369"/>
      <c r="K84" s="185" t="s">
        <v>19</v>
      </c>
      <c r="L84" s="43"/>
      <c r="M84" s="190" t="s">
        <v>19</v>
      </c>
      <c r="N84" s="191" t="s">
        <v>49</v>
      </c>
      <c r="O84" s="68"/>
      <c r="P84" s="192">
        <f>O84*H84</f>
        <v>0</v>
      </c>
      <c r="Q84" s="192">
        <v>0</v>
      </c>
      <c r="R84" s="192">
        <f>Q84*H84</f>
        <v>0</v>
      </c>
      <c r="S84" s="192">
        <v>0</v>
      </c>
      <c r="T84" s="193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194" t="s">
        <v>556</v>
      </c>
      <c r="AT84" s="194" t="s">
        <v>185</v>
      </c>
      <c r="AU84" s="194" t="s">
        <v>87</v>
      </c>
      <c r="AY84" s="21" t="s">
        <v>183</v>
      </c>
      <c r="BE84" s="195">
        <f>IF(N84="základní",J84,0)</f>
        <v>0</v>
      </c>
      <c r="BF84" s="195">
        <f>IF(N84="snížená",J84,0)</f>
        <v>0</v>
      </c>
      <c r="BG84" s="195">
        <f>IF(N84="zákl. přenesená",J84,0)</f>
        <v>0</v>
      </c>
      <c r="BH84" s="195">
        <f>IF(N84="sníž. přenesená",J84,0)</f>
        <v>0</v>
      </c>
      <c r="BI84" s="195">
        <f>IF(N84="nulová",J84,0)</f>
        <v>0</v>
      </c>
      <c r="BJ84" s="21" t="s">
        <v>85</v>
      </c>
      <c r="BK84" s="195">
        <f>ROUND(I84*H84,2)</f>
        <v>0</v>
      </c>
      <c r="BL84" s="21" t="s">
        <v>556</v>
      </c>
      <c r="BM84" s="194" t="s">
        <v>2952</v>
      </c>
    </row>
    <row r="85" spans="1:65" s="2" customFormat="1" ht="16.5" customHeight="1">
      <c r="A85" s="38"/>
      <c r="B85" s="39"/>
      <c r="C85" s="183" t="s">
        <v>87</v>
      </c>
      <c r="D85" s="183" t="s">
        <v>185</v>
      </c>
      <c r="E85" s="184" t="s">
        <v>2953</v>
      </c>
      <c r="F85" s="185" t="s">
        <v>2954</v>
      </c>
      <c r="G85" s="186" t="s">
        <v>2951</v>
      </c>
      <c r="H85" s="187">
        <v>1</v>
      </c>
      <c r="I85" s="374"/>
      <c r="J85" s="369"/>
      <c r="K85" s="185" t="s">
        <v>19</v>
      </c>
      <c r="L85" s="43"/>
      <c r="M85" s="190" t="s">
        <v>19</v>
      </c>
      <c r="N85" s="191" t="s">
        <v>49</v>
      </c>
      <c r="O85" s="68"/>
      <c r="P85" s="192">
        <f>O85*H85</f>
        <v>0</v>
      </c>
      <c r="Q85" s="192">
        <v>0</v>
      </c>
      <c r="R85" s="192">
        <f>Q85*H85</f>
        <v>0</v>
      </c>
      <c r="S85" s="192">
        <v>0</v>
      </c>
      <c r="T85" s="193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194" t="s">
        <v>556</v>
      </c>
      <c r="AT85" s="194" t="s">
        <v>185</v>
      </c>
      <c r="AU85" s="194" t="s">
        <v>87</v>
      </c>
      <c r="AY85" s="21" t="s">
        <v>183</v>
      </c>
      <c r="BE85" s="195">
        <f>IF(N85="základní",J85,0)</f>
        <v>0</v>
      </c>
      <c r="BF85" s="195">
        <f>IF(N85="snížená",J85,0)</f>
        <v>0</v>
      </c>
      <c r="BG85" s="195">
        <f>IF(N85="zákl. přenesená",J85,0)</f>
        <v>0</v>
      </c>
      <c r="BH85" s="195">
        <f>IF(N85="sníž. přenesená",J85,0)</f>
        <v>0</v>
      </c>
      <c r="BI85" s="195">
        <f>IF(N85="nulová",J85,0)</f>
        <v>0</v>
      </c>
      <c r="BJ85" s="21" t="s">
        <v>85</v>
      </c>
      <c r="BK85" s="195">
        <f>ROUND(I85*H85,2)</f>
        <v>0</v>
      </c>
      <c r="BL85" s="21" t="s">
        <v>556</v>
      </c>
      <c r="BM85" s="194" t="s">
        <v>2955</v>
      </c>
    </row>
    <row r="86" spans="1:65" s="2" customFormat="1" ht="33" customHeight="1">
      <c r="A86" s="38"/>
      <c r="B86" s="39"/>
      <c r="C86" s="183" t="s">
        <v>132</v>
      </c>
      <c r="D86" s="183" t="s">
        <v>185</v>
      </c>
      <c r="E86" s="184" t="s">
        <v>2956</v>
      </c>
      <c r="F86" s="185" t="s">
        <v>2957</v>
      </c>
      <c r="G86" s="186" t="s">
        <v>2951</v>
      </c>
      <c r="H86" s="187">
        <v>1</v>
      </c>
      <c r="I86" s="374"/>
      <c r="J86" s="369"/>
      <c r="K86" s="185" t="s">
        <v>19</v>
      </c>
      <c r="L86" s="43"/>
      <c r="M86" s="190" t="s">
        <v>19</v>
      </c>
      <c r="N86" s="191" t="s">
        <v>49</v>
      </c>
      <c r="O86" s="68"/>
      <c r="P86" s="192">
        <f>O86*H86</f>
        <v>0</v>
      </c>
      <c r="Q86" s="192">
        <v>0</v>
      </c>
      <c r="R86" s="192">
        <f>Q86*H86</f>
        <v>0</v>
      </c>
      <c r="S86" s="192">
        <v>0</v>
      </c>
      <c r="T86" s="193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194" t="s">
        <v>556</v>
      </c>
      <c r="AT86" s="194" t="s">
        <v>185</v>
      </c>
      <c r="AU86" s="194" t="s">
        <v>87</v>
      </c>
      <c r="AY86" s="21" t="s">
        <v>183</v>
      </c>
      <c r="BE86" s="195">
        <f>IF(N86="základní",J86,0)</f>
        <v>0</v>
      </c>
      <c r="BF86" s="195">
        <f>IF(N86="snížená",J86,0)</f>
        <v>0</v>
      </c>
      <c r="BG86" s="195">
        <f>IF(N86="zákl. přenesená",J86,0)</f>
        <v>0</v>
      </c>
      <c r="BH86" s="195">
        <f>IF(N86="sníž. přenesená",J86,0)</f>
        <v>0</v>
      </c>
      <c r="BI86" s="195">
        <f>IF(N86="nulová",J86,0)</f>
        <v>0</v>
      </c>
      <c r="BJ86" s="21" t="s">
        <v>85</v>
      </c>
      <c r="BK86" s="195">
        <f>ROUND(I86*H86,2)</f>
        <v>0</v>
      </c>
      <c r="BL86" s="21" t="s">
        <v>556</v>
      </c>
      <c r="BM86" s="194" t="s">
        <v>2958</v>
      </c>
    </row>
    <row r="87" spans="1:65" s="2" customFormat="1" ht="16.5" customHeight="1">
      <c r="A87" s="38"/>
      <c r="B87" s="39"/>
      <c r="C87" s="183" t="s">
        <v>190</v>
      </c>
      <c r="D87" s="183" t="s">
        <v>185</v>
      </c>
      <c r="E87" s="184" t="s">
        <v>2959</v>
      </c>
      <c r="F87" s="185" t="s">
        <v>2960</v>
      </c>
      <c r="G87" s="186" t="s">
        <v>2951</v>
      </c>
      <c r="H87" s="187">
        <v>1</v>
      </c>
      <c r="I87" s="374"/>
      <c r="J87" s="369"/>
      <c r="K87" s="185" t="s">
        <v>19</v>
      </c>
      <c r="L87" s="43"/>
      <c r="M87" s="260" t="s">
        <v>19</v>
      </c>
      <c r="N87" s="261" t="s">
        <v>49</v>
      </c>
      <c r="O87" s="258"/>
      <c r="P87" s="262">
        <f>O87*H87</f>
        <v>0</v>
      </c>
      <c r="Q87" s="262">
        <v>0</v>
      </c>
      <c r="R87" s="262">
        <f>Q87*H87</f>
        <v>0</v>
      </c>
      <c r="S87" s="262">
        <v>0</v>
      </c>
      <c r="T87" s="263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194" t="s">
        <v>556</v>
      </c>
      <c r="AT87" s="194" t="s">
        <v>185</v>
      </c>
      <c r="AU87" s="194" t="s">
        <v>87</v>
      </c>
      <c r="AY87" s="21" t="s">
        <v>183</v>
      </c>
      <c r="BE87" s="195">
        <f>IF(N87="základní",J87,0)</f>
        <v>0</v>
      </c>
      <c r="BF87" s="195">
        <f>IF(N87="snížená",J87,0)</f>
        <v>0</v>
      </c>
      <c r="BG87" s="195">
        <f>IF(N87="zákl. přenesená",J87,0)</f>
        <v>0</v>
      </c>
      <c r="BH87" s="195">
        <f>IF(N87="sníž. přenesená",J87,0)</f>
        <v>0</v>
      </c>
      <c r="BI87" s="195">
        <f>IF(N87="nulová",J87,0)</f>
        <v>0</v>
      </c>
      <c r="BJ87" s="21" t="s">
        <v>85</v>
      </c>
      <c r="BK87" s="195">
        <f>ROUND(I87*H87,2)</f>
        <v>0</v>
      </c>
      <c r="BL87" s="21" t="s">
        <v>556</v>
      </c>
      <c r="BM87" s="194" t="s">
        <v>2961</v>
      </c>
    </row>
    <row r="88" spans="1:65" s="2" customFormat="1" ht="6.9" customHeight="1">
      <c r="A88" s="38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43"/>
      <c r="M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</sheetData>
  <sheetProtection algorithmName="SHA-512" hashValue="e+03coVNCNK+wkSWpm7HvwnjOyNE1sHJn5dUbJaGqzGV8erAdGDP0AehArgtrVqn9/oMXFRYbKuqSlOUcwLw2A==" saltValue="9Zprx0oOYkxoH40ZlU1jsg==" spinCount="100000" sheet="1" objects="1" scenarios="1" formatColumns="0" formatRows="0" autoFilter="0"/>
  <autoFilter ref="C80:K87" xr:uid="{00000000-0009-0000-0000-00000B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19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125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2" customFormat="1" ht="12" customHeight="1">
      <c r="A8" s="38"/>
      <c r="B8" s="43"/>
      <c r="C8" s="38"/>
      <c r="D8" s="117" t="s">
        <v>134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26" t="s">
        <v>2962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18</v>
      </c>
      <c r="E11" s="38"/>
      <c r="F11" s="106" t="s">
        <v>19</v>
      </c>
      <c r="G11" s="38"/>
      <c r="H11" s="38"/>
      <c r="I11" s="117" t="s">
        <v>20</v>
      </c>
      <c r="J11" s="106" t="s">
        <v>19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21</v>
      </c>
      <c r="E12" s="38"/>
      <c r="F12" s="106" t="s">
        <v>22</v>
      </c>
      <c r="G12" s="38"/>
      <c r="H12" s="38"/>
      <c r="I12" s="117" t="s">
        <v>23</v>
      </c>
      <c r="J12" s="119" t="str">
        <f>'Rekapitulace stavby'!AN8</f>
        <v>19. 5. 2025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25</v>
      </c>
      <c r="E14" s="38"/>
      <c r="F14" s="38"/>
      <c r="G14" s="38"/>
      <c r="H14" s="38"/>
      <c r="I14" s="117" t="s">
        <v>26</v>
      </c>
      <c r="J14" s="106" t="s">
        <v>27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28</v>
      </c>
      <c r="F15" s="38"/>
      <c r="G15" s="38"/>
      <c r="H15" s="38"/>
      <c r="I15" s="117" t="s">
        <v>29</v>
      </c>
      <c r="J15" s="106" t="s">
        <v>30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31</v>
      </c>
      <c r="E17" s="38"/>
      <c r="F17" s="38"/>
      <c r="G17" s="38"/>
      <c r="H17" s="38"/>
      <c r="I17" s="117" t="s">
        <v>26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27" t="str">
        <f>'Rekapitulace stavby'!E14</f>
        <v>Vyplň údaj</v>
      </c>
      <c r="F18" s="428"/>
      <c r="G18" s="428"/>
      <c r="H18" s="428"/>
      <c r="I18" s="117" t="s">
        <v>29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34</v>
      </c>
      <c r="E20" s="38"/>
      <c r="F20" s="38"/>
      <c r="G20" s="38"/>
      <c r="H20" s="38"/>
      <c r="I20" s="117" t="s">
        <v>26</v>
      </c>
      <c r="J20" s="106" t="s">
        <v>35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36</v>
      </c>
      <c r="F21" s="38"/>
      <c r="G21" s="38"/>
      <c r="H21" s="38"/>
      <c r="I21" s="117" t="s">
        <v>29</v>
      </c>
      <c r="J21" s="106" t="s">
        <v>37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38</v>
      </c>
      <c r="E23" s="38"/>
      <c r="F23" s="38"/>
      <c r="G23" s="38"/>
      <c r="H23" s="38"/>
      <c r="I23" s="117" t="s">
        <v>26</v>
      </c>
      <c r="J23" s="106" t="s">
        <v>39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40</v>
      </c>
      <c r="F24" s="38"/>
      <c r="G24" s="38"/>
      <c r="H24" s="38"/>
      <c r="I24" s="117" t="s">
        <v>29</v>
      </c>
      <c r="J24" s="106" t="s">
        <v>41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42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29" t="s">
        <v>43</v>
      </c>
      <c r="F27" s="429"/>
      <c r="G27" s="429"/>
      <c r="H27" s="42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44</v>
      </c>
      <c r="E30" s="38"/>
      <c r="F30" s="38"/>
      <c r="G30" s="38"/>
      <c r="H30" s="38"/>
      <c r="I30" s="38"/>
      <c r="J30" s="125">
        <f>ROUND(J85,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46</v>
      </c>
      <c r="G32" s="38"/>
      <c r="H32" s="38"/>
      <c r="I32" s="126" t="s">
        <v>45</v>
      </c>
      <c r="J32" s="126" t="s">
        <v>47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48</v>
      </c>
      <c r="E33" s="117" t="s">
        <v>49</v>
      </c>
      <c r="F33" s="128">
        <f>ROUND((SUM(BE85:BE118)),  2)</f>
        <v>0</v>
      </c>
      <c r="G33" s="38"/>
      <c r="H33" s="38"/>
      <c r="I33" s="129">
        <v>0.21</v>
      </c>
      <c r="J33" s="128">
        <f>ROUND(((SUM(BE85:BE118))*I33),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50</v>
      </c>
      <c r="F34" s="128">
        <f>ROUND((SUM(BF85:BF118)),  2)</f>
        <v>0</v>
      </c>
      <c r="G34" s="38"/>
      <c r="H34" s="38"/>
      <c r="I34" s="129">
        <v>0.12</v>
      </c>
      <c r="J34" s="128">
        <f>ROUND(((SUM(BF85:BF118))*I34),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51</v>
      </c>
      <c r="F35" s="128">
        <f>ROUND((SUM(BG85:BG118)),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52</v>
      </c>
      <c r="F36" s="128">
        <f>ROUND((SUM(BH85:BH118)),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53</v>
      </c>
      <c r="F37" s="128">
        <f>ROUND((SUM(BI85:BI118)),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54</v>
      </c>
      <c r="E39" s="132"/>
      <c r="F39" s="132"/>
      <c r="G39" s="133" t="s">
        <v>55</v>
      </c>
      <c r="H39" s="134" t="s">
        <v>56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138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1" t="str">
        <f>E7</f>
        <v>STAVEBNÍ ÚPRAVY A PŘÍSTAVBA OBJEKTU SLOVENSKÁ 984 V KOLÍNĚ II</v>
      </c>
      <c r="F48" s="422"/>
      <c r="G48" s="422"/>
      <c r="H48" s="422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134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414" t="str">
        <f>E9</f>
        <v>Objekt 4 - PŘELOŽKA TEPLOVODNÍ PŘÍPOJKY</v>
      </c>
      <c r="F50" s="420"/>
      <c r="G50" s="420"/>
      <c r="H50" s="420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Kolín</v>
      </c>
      <c r="G52" s="40"/>
      <c r="H52" s="40"/>
      <c r="I52" s="33" t="s">
        <v>23</v>
      </c>
      <c r="J52" s="63" t="str">
        <f>IF(J12="","",J12)</f>
        <v>19. 5. 2025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25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34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31</v>
      </c>
      <c r="D55" s="40"/>
      <c r="E55" s="40"/>
      <c r="F55" s="31" t="str">
        <f>IF(E18="","",E18)</f>
        <v>Vyplň údaj</v>
      </c>
      <c r="G55" s="40"/>
      <c r="H55" s="40"/>
      <c r="I55" s="33" t="s">
        <v>38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139</v>
      </c>
      <c r="D57" s="142"/>
      <c r="E57" s="142"/>
      <c r="F57" s="142"/>
      <c r="G57" s="142"/>
      <c r="H57" s="142"/>
      <c r="I57" s="142"/>
      <c r="J57" s="143" t="s">
        <v>140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76</v>
      </c>
      <c r="D59" s="40"/>
      <c r="E59" s="40"/>
      <c r="F59" s="40"/>
      <c r="G59" s="40"/>
      <c r="H59" s="40"/>
      <c r="I59" s="40"/>
      <c r="J59" s="81">
        <f>J85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141</v>
      </c>
    </row>
    <row r="60" spans="1:47" s="9" customFormat="1" ht="24.9" customHeight="1">
      <c r="B60" s="145"/>
      <c r="C60" s="146"/>
      <c r="D60" s="147" t="s">
        <v>142</v>
      </c>
      <c r="E60" s="148"/>
      <c r="F60" s="148"/>
      <c r="G60" s="148"/>
      <c r="H60" s="148"/>
      <c r="I60" s="148"/>
      <c r="J60" s="149">
        <f>J86</f>
        <v>0</v>
      </c>
      <c r="K60" s="146"/>
      <c r="L60" s="150"/>
    </row>
    <row r="61" spans="1:47" s="10" customFormat="1" ht="19.95" customHeight="1">
      <c r="B61" s="151"/>
      <c r="C61" s="100"/>
      <c r="D61" s="152" t="s">
        <v>143</v>
      </c>
      <c r="E61" s="153"/>
      <c r="F61" s="153"/>
      <c r="G61" s="153"/>
      <c r="H61" s="153"/>
      <c r="I61" s="153"/>
      <c r="J61" s="154">
        <f>J87</f>
        <v>0</v>
      </c>
      <c r="K61" s="100"/>
      <c r="L61" s="155"/>
    </row>
    <row r="62" spans="1:47" s="10" customFormat="1" ht="19.95" customHeight="1">
      <c r="B62" s="151"/>
      <c r="C62" s="100"/>
      <c r="D62" s="152" t="s">
        <v>2963</v>
      </c>
      <c r="E62" s="153"/>
      <c r="F62" s="153"/>
      <c r="G62" s="153"/>
      <c r="H62" s="153"/>
      <c r="I62" s="153"/>
      <c r="J62" s="154">
        <f>J99</f>
        <v>0</v>
      </c>
      <c r="K62" s="100"/>
      <c r="L62" s="155"/>
    </row>
    <row r="63" spans="1:47" s="9" customFormat="1" ht="24.9" customHeight="1">
      <c r="B63" s="145"/>
      <c r="C63" s="146"/>
      <c r="D63" s="147" t="s">
        <v>2945</v>
      </c>
      <c r="E63" s="148"/>
      <c r="F63" s="148"/>
      <c r="G63" s="148"/>
      <c r="H63" s="148"/>
      <c r="I63" s="148"/>
      <c r="J63" s="149">
        <f>J102</f>
        <v>0</v>
      </c>
      <c r="K63" s="146"/>
      <c r="L63" s="150"/>
    </row>
    <row r="64" spans="1:47" s="10" customFormat="1" ht="19.95" customHeight="1">
      <c r="B64" s="151"/>
      <c r="C64" s="100"/>
      <c r="D64" s="152" t="s">
        <v>2964</v>
      </c>
      <c r="E64" s="153"/>
      <c r="F64" s="153"/>
      <c r="G64" s="153"/>
      <c r="H64" s="153"/>
      <c r="I64" s="153"/>
      <c r="J64" s="154">
        <f>J103</f>
        <v>0</v>
      </c>
      <c r="K64" s="100"/>
      <c r="L64" s="155"/>
    </row>
    <row r="65" spans="1:31" s="10" customFormat="1" ht="19.95" customHeight="1">
      <c r="B65" s="151"/>
      <c r="C65" s="100"/>
      <c r="D65" s="152" t="s">
        <v>2965</v>
      </c>
      <c r="E65" s="153"/>
      <c r="F65" s="153"/>
      <c r="G65" s="153"/>
      <c r="H65" s="153"/>
      <c r="I65" s="153"/>
      <c r="J65" s="154">
        <f>J114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168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16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1" t="str">
        <f>E7</f>
        <v>STAVEBNÍ ÚPRAVY A PŘÍSTAVBA OBJEKTU SLOVENSKÁ 984 V KOLÍNĚ II</v>
      </c>
      <c r="F75" s="422"/>
      <c r="G75" s="422"/>
      <c r="H75" s="422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12" customHeight="1">
      <c r="A76" s="38"/>
      <c r="B76" s="39"/>
      <c r="C76" s="33" t="s">
        <v>134</v>
      </c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6.5" customHeight="1">
      <c r="A77" s="38"/>
      <c r="B77" s="39"/>
      <c r="C77" s="40"/>
      <c r="D77" s="40"/>
      <c r="E77" s="414" t="str">
        <f>E9</f>
        <v>Objekt 4 - PŘELOŽKA TEPLOVODNÍ PŘÍPOJKY</v>
      </c>
      <c r="F77" s="420"/>
      <c r="G77" s="420"/>
      <c r="H77" s="42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21</v>
      </c>
      <c r="D79" s="40"/>
      <c r="E79" s="40"/>
      <c r="F79" s="31" t="str">
        <f>F12</f>
        <v>Kolín</v>
      </c>
      <c r="G79" s="40"/>
      <c r="H79" s="40"/>
      <c r="I79" s="33" t="s">
        <v>23</v>
      </c>
      <c r="J79" s="63" t="str">
        <f>IF(J12="","",J12)</f>
        <v>19. 5. 2025</v>
      </c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25.65" customHeight="1">
      <c r="A81" s="38"/>
      <c r="B81" s="39"/>
      <c r="C81" s="33" t="s">
        <v>25</v>
      </c>
      <c r="D81" s="40"/>
      <c r="E81" s="40"/>
      <c r="F81" s="31" t="str">
        <f>E15</f>
        <v>MĚSTO KOLÍN, KARLOVO NÁMĚSTÍ 78, 280 12 KOLÍN I</v>
      </c>
      <c r="G81" s="40"/>
      <c r="H81" s="40"/>
      <c r="I81" s="33" t="s">
        <v>34</v>
      </c>
      <c r="J81" s="36" t="str">
        <f>E21</f>
        <v>AZ PROJECTspol. s r.o.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5.15" customHeight="1">
      <c r="A82" s="38"/>
      <c r="B82" s="39"/>
      <c r="C82" s="33" t="s">
        <v>31</v>
      </c>
      <c r="D82" s="40"/>
      <c r="E82" s="40"/>
      <c r="F82" s="31" t="str">
        <f>IF(E18="","",E18)</f>
        <v>Vyplň údaj</v>
      </c>
      <c r="G82" s="40"/>
      <c r="H82" s="40"/>
      <c r="I82" s="33" t="s">
        <v>38</v>
      </c>
      <c r="J82" s="36" t="str">
        <f>E24</f>
        <v>Ing. Luboš Michalec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0.35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11" customFormat="1" ht="29.25" customHeight="1">
      <c r="A84" s="156"/>
      <c r="B84" s="157"/>
      <c r="C84" s="158" t="s">
        <v>169</v>
      </c>
      <c r="D84" s="159" t="s">
        <v>63</v>
      </c>
      <c r="E84" s="159" t="s">
        <v>59</v>
      </c>
      <c r="F84" s="159" t="s">
        <v>60</v>
      </c>
      <c r="G84" s="159" t="s">
        <v>170</v>
      </c>
      <c r="H84" s="159" t="s">
        <v>171</v>
      </c>
      <c r="I84" s="159" t="s">
        <v>172</v>
      </c>
      <c r="J84" s="159" t="s">
        <v>140</v>
      </c>
      <c r="K84" s="160" t="s">
        <v>173</v>
      </c>
      <c r="L84" s="161"/>
      <c r="M84" s="72" t="s">
        <v>19</v>
      </c>
      <c r="N84" s="73" t="s">
        <v>48</v>
      </c>
      <c r="O84" s="73" t="s">
        <v>174</v>
      </c>
      <c r="P84" s="73" t="s">
        <v>175</v>
      </c>
      <c r="Q84" s="73" t="s">
        <v>176</v>
      </c>
      <c r="R84" s="73" t="s">
        <v>177</v>
      </c>
      <c r="S84" s="73" t="s">
        <v>178</v>
      </c>
      <c r="T84" s="74" t="s">
        <v>179</v>
      </c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</row>
    <row r="85" spans="1:65" s="2" customFormat="1" ht="22.8" customHeight="1">
      <c r="A85" s="38"/>
      <c r="B85" s="39"/>
      <c r="C85" s="79" t="s">
        <v>180</v>
      </c>
      <c r="D85" s="40"/>
      <c r="E85" s="40"/>
      <c r="F85" s="40"/>
      <c r="G85" s="40"/>
      <c r="H85" s="40"/>
      <c r="I85" s="40"/>
      <c r="J85" s="162">
        <f>BK85</f>
        <v>0</v>
      </c>
      <c r="K85" s="40"/>
      <c r="L85" s="43"/>
      <c r="M85" s="75"/>
      <c r="N85" s="163"/>
      <c r="O85" s="76"/>
      <c r="P85" s="164">
        <f>P86+P102</f>
        <v>0</v>
      </c>
      <c r="Q85" s="76"/>
      <c r="R85" s="164">
        <f>R86+R102</f>
        <v>9.6136279999999985</v>
      </c>
      <c r="S85" s="76"/>
      <c r="T85" s="165">
        <f>T86+T102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21" t="s">
        <v>77</v>
      </c>
      <c r="AU85" s="21" t="s">
        <v>141</v>
      </c>
      <c r="BK85" s="166">
        <f>BK86+BK102</f>
        <v>0</v>
      </c>
    </row>
    <row r="86" spans="1:65" s="12" customFormat="1" ht="25.95" customHeight="1">
      <c r="B86" s="167"/>
      <c r="C86" s="168"/>
      <c r="D86" s="169" t="s">
        <v>77</v>
      </c>
      <c r="E86" s="170" t="s">
        <v>181</v>
      </c>
      <c r="F86" s="170" t="s">
        <v>182</v>
      </c>
      <c r="G86" s="168"/>
      <c r="H86" s="168"/>
      <c r="I86" s="171"/>
      <c r="J86" s="172">
        <f>BK86</f>
        <v>0</v>
      </c>
      <c r="K86" s="168"/>
      <c r="L86" s="173"/>
      <c r="M86" s="174"/>
      <c r="N86" s="175"/>
      <c r="O86" s="175"/>
      <c r="P86" s="176">
        <f>P87+P99</f>
        <v>0</v>
      </c>
      <c r="Q86" s="175"/>
      <c r="R86" s="176">
        <f>R87+R99</f>
        <v>9.6050399999999989</v>
      </c>
      <c r="S86" s="175"/>
      <c r="T86" s="177">
        <f>T87+T99</f>
        <v>0</v>
      </c>
      <c r="AR86" s="178" t="s">
        <v>85</v>
      </c>
      <c r="AT86" s="179" t="s">
        <v>77</v>
      </c>
      <c r="AU86" s="179" t="s">
        <v>78</v>
      </c>
      <c r="AY86" s="178" t="s">
        <v>183</v>
      </c>
      <c r="BK86" s="180">
        <f>BK87+BK99</f>
        <v>0</v>
      </c>
    </row>
    <row r="87" spans="1:65" s="12" customFormat="1" ht="22.8" customHeight="1">
      <c r="B87" s="167"/>
      <c r="C87" s="168"/>
      <c r="D87" s="169" t="s">
        <v>77</v>
      </c>
      <c r="E87" s="181" t="s">
        <v>85</v>
      </c>
      <c r="F87" s="181" t="s">
        <v>184</v>
      </c>
      <c r="G87" s="168"/>
      <c r="H87" s="168"/>
      <c r="I87" s="171"/>
      <c r="J87" s="182">
        <f>BK87</f>
        <v>0</v>
      </c>
      <c r="K87" s="168"/>
      <c r="L87" s="173"/>
      <c r="M87" s="174"/>
      <c r="N87" s="175"/>
      <c r="O87" s="175"/>
      <c r="P87" s="176">
        <f>SUM(P88:P98)</f>
        <v>0</v>
      </c>
      <c r="Q87" s="175"/>
      <c r="R87" s="176">
        <f>SUM(R88:R98)</f>
        <v>9.6</v>
      </c>
      <c r="S87" s="175"/>
      <c r="T87" s="177">
        <f>SUM(T88:T98)</f>
        <v>0</v>
      </c>
      <c r="AR87" s="178" t="s">
        <v>85</v>
      </c>
      <c r="AT87" s="179" t="s">
        <v>77</v>
      </c>
      <c r="AU87" s="179" t="s">
        <v>85</v>
      </c>
      <c r="AY87" s="178" t="s">
        <v>183</v>
      </c>
      <c r="BK87" s="180">
        <f>SUM(BK88:BK98)</f>
        <v>0</v>
      </c>
    </row>
    <row r="88" spans="1:65" s="2" customFormat="1" ht="44.25" customHeight="1">
      <c r="A88" s="38"/>
      <c r="B88" s="39"/>
      <c r="C88" s="183" t="s">
        <v>85</v>
      </c>
      <c r="D88" s="183" t="s">
        <v>185</v>
      </c>
      <c r="E88" s="184" t="s">
        <v>2966</v>
      </c>
      <c r="F88" s="185" t="s">
        <v>2967</v>
      </c>
      <c r="G88" s="186" t="s">
        <v>200</v>
      </c>
      <c r="H88" s="187">
        <v>19.2</v>
      </c>
      <c r="I88" s="188"/>
      <c r="J88" s="189">
        <f>ROUND(I88*H88,2)</f>
        <v>0</v>
      </c>
      <c r="K88" s="185" t="s">
        <v>201</v>
      </c>
      <c r="L88" s="43"/>
      <c r="M88" s="190" t="s">
        <v>19</v>
      </c>
      <c r="N88" s="191" t="s">
        <v>49</v>
      </c>
      <c r="O88" s="68"/>
      <c r="P88" s="192">
        <f>O88*H88</f>
        <v>0</v>
      </c>
      <c r="Q88" s="192">
        <v>0</v>
      </c>
      <c r="R88" s="192">
        <f>Q88*H88</f>
        <v>0</v>
      </c>
      <c r="S88" s="192">
        <v>0</v>
      </c>
      <c r="T88" s="193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194" t="s">
        <v>190</v>
      </c>
      <c r="AT88" s="194" t="s">
        <v>185</v>
      </c>
      <c r="AU88" s="194" t="s">
        <v>87</v>
      </c>
      <c r="AY88" s="21" t="s">
        <v>183</v>
      </c>
      <c r="BE88" s="195">
        <f>IF(N88="základní",J88,0)</f>
        <v>0</v>
      </c>
      <c r="BF88" s="195">
        <f>IF(N88="snížená",J88,0)</f>
        <v>0</v>
      </c>
      <c r="BG88" s="195">
        <f>IF(N88="zákl. přenesená",J88,0)</f>
        <v>0</v>
      </c>
      <c r="BH88" s="195">
        <f>IF(N88="sníž. přenesená",J88,0)</f>
        <v>0</v>
      </c>
      <c r="BI88" s="195">
        <f>IF(N88="nulová",J88,0)</f>
        <v>0</v>
      </c>
      <c r="BJ88" s="21" t="s">
        <v>85</v>
      </c>
      <c r="BK88" s="195">
        <f>ROUND(I88*H88,2)</f>
        <v>0</v>
      </c>
      <c r="BL88" s="21" t="s">
        <v>190</v>
      </c>
      <c r="BM88" s="194" t="s">
        <v>2968</v>
      </c>
    </row>
    <row r="89" spans="1:65" s="2" customFormat="1">
      <c r="A89" s="38"/>
      <c r="B89" s="39"/>
      <c r="C89" s="40"/>
      <c r="D89" s="196" t="s">
        <v>192</v>
      </c>
      <c r="E89" s="40"/>
      <c r="F89" s="197" t="s">
        <v>2969</v>
      </c>
      <c r="G89" s="40"/>
      <c r="H89" s="40"/>
      <c r="I89" s="198"/>
      <c r="J89" s="40"/>
      <c r="K89" s="40"/>
      <c r="L89" s="43"/>
      <c r="M89" s="199"/>
      <c r="N89" s="200"/>
      <c r="O89" s="68"/>
      <c r="P89" s="68"/>
      <c r="Q89" s="68"/>
      <c r="R89" s="68"/>
      <c r="S89" s="68"/>
      <c r="T89" s="69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21" t="s">
        <v>192</v>
      </c>
      <c r="AU89" s="21" t="s">
        <v>87</v>
      </c>
    </row>
    <row r="90" spans="1:65" s="13" customFormat="1">
      <c r="B90" s="201"/>
      <c r="C90" s="202"/>
      <c r="D90" s="203" t="s">
        <v>204</v>
      </c>
      <c r="E90" s="204" t="s">
        <v>19</v>
      </c>
      <c r="F90" s="205" t="s">
        <v>2970</v>
      </c>
      <c r="G90" s="202"/>
      <c r="H90" s="206">
        <v>19.2</v>
      </c>
      <c r="I90" s="207"/>
      <c r="J90" s="202"/>
      <c r="K90" s="202"/>
      <c r="L90" s="208"/>
      <c r="M90" s="209"/>
      <c r="N90" s="210"/>
      <c r="O90" s="210"/>
      <c r="P90" s="210"/>
      <c r="Q90" s="210"/>
      <c r="R90" s="210"/>
      <c r="S90" s="210"/>
      <c r="T90" s="211"/>
      <c r="AT90" s="212" t="s">
        <v>204</v>
      </c>
      <c r="AU90" s="212" t="s">
        <v>87</v>
      </c>
      <c r="AV90" s="13" t="s">
        <v>87</v>
      </c>
      <c r="AW90" s="13" t="s">
        <v>33</v>
      </c>
      <c r="AX90" s="13" t="s">
        <v>85</v>
      </c>
      <c r="AY90" s="212" t="s">
        <v>183</v>
      </c>
    </row>
    <row r="91" spans="1:65" s="2" customFormat="1" ht="66.75" customHeight="1">
      <c r="A91" s="38"/>
      <c r="B91" s="39"/>
      <c r="C91" s="183" t="s">
        <v>87</v>
      </c>
      <c r="D91" s="183" t="s">
        <v>185</v>
      </c>
      <c r="E91" s="184" t="s">
        <v>2971</v>
      </c>
      <c r="F91" s="185" t="s">
        <v>2972</v>
      </c>
      <c r="G91" s="186" t="s">
        <v>200</v>
      </c>
      <c r="H91" s="187">
        <v>4.8</v>
      </c>
      <c r="I91" s="188"/>
      <c r="J91" s="189">
        <f>ROUND(I91*H91,2)</f>
        <v>0</v>
      </c>
      <c r="K91" s="185" t="s">
        <v>201</v>
      </c>
      <c r="L91" s="43"/>
      <c r="M91" s="190" t="s">
        <v>19</v>
      </c>
      <c r="N91" s="191" t="s">
        <v>49</v>
      </c>
      <c r="O91" s="68"/>
      <c r="P91" s="192">
        <f>O91*H91</f>
        <v>0</v>
      </c>
      <c r="Q91" s="192">
        <v>0</v>
      </c>
      <c r="R91" s="192">
        <f>Q91*H91</f>
        <v>0</v>
      </c>
      <c r="S91" s="192">
        <v>0</v>
      </c>
      <c r="T91" s="193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190</v>
      </c>
      <c r="AT91" s="194" t="s">
        <v>185</v>
      </c>
      <c r="AU91" s="194" t="s">
        <v>87</v>
      </c>
      <c r="AY91" s="21" t="s">
        <v>183</v>
      </c>
      <c r="BE91" s="195">
        <f>IF(N91="základní",J91,0)</f>
        <v>0</v>
      </c>
      <c r="BF91" s="195">
        <f>IF(N91="snížená",J91,0)</f>
        <v>0</v>
      </c>
      <c r="BG91" s="195">
        <f>IF(N91="zákl. přenesená",J91,0)</f>
        <v>0</v>
      </c>
      <c r="BH91" s="195">
        <f>IF(N91="sníž. přenesená",J91,0)</f>
        <v>0</v>
      </c>
      <c r="BI91" s="195">
        <f>IF(N91="nulová",J91,0)</f>
        <v>0</v>
      </c>
      <c r="BJ91" s="21" t="s">
        <v>85</v>
      </c>
      <c r="BK91" s="195">
        <f>ROUND(I91*H91,2)</f>
        <v>0</v>
      </c>
      <c r="BL91" s="21" t="s">
        <v>190</v>
      </c>
      <c r="BM91" s="194" t="s">
        <v>2973</v>
      </c>
    </row>
    <row r="92" spans="1:65" s="2" customFormat="1">
      <c r="A92" s="38"/>
      <c r="B92" s="39"/>
      <c r="C92" s="40"/>
      <c r="D92" s="196" t="s">
        <v>192</v>
      </c>
      <c r="E92" s="40"/>
      <c r="F92" s="197" t="s">
        <v>2974</v>
      </c>
      <c r="G92" s="40"/>
      <c r="H92" s="40"/>
      <c r="I92" s="198"/>
      <c r="J92" s="40"/>
      <c r="K92" s="40"/>
      <c r="L92" s="43"/>
      <c r="M92" s="199"/>
      <c r="N92" s="200"/>
      <c r="O92" s="68"/>
      <c r="P92" s="68"/>
      <c r="Q92" s="68"/>
      <c r="R92" s="68"/>
      <c r="S92" s="68"/>
      <c r="T92" s="69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192</v>
      </c>
      <c r="AU92" s="21" t="s">
        <v>87</v>
      </c>
    </row>
    <row r="93" spans="1:65" s="13" customFormat="1">
      <c r="B93" s="201"/>
      <c r="C93" s="202"/>
      <c r="D93" s="203" t="s">
        <v>204</v>
      </c>
      <c r="E93" s="204" t="s">
        <v>19</v>
      </c>
      <c r="F93" s="205" t="s">
        <v>2975</v>
      </c>
      <c r="G93" s="202"/>
      <c r="H93" s="206">
        <v>4.8</v>
      </c>
      <c r="I93" s="207"/>
      <c r="J93" s="202"/>
      <c r="K93" s="202"/>
      <c r="L93" s="208"/>
      <c r="M93" s="209"/>
      <c r="N93" s="210"/>
      <c r="O93" s="210"/>
      <c r="P93" s="210"/>
      <c r="Q93" s="210"/>
      <c r="R93" s="210"/>
      <c r="S93" s="210"/>
      <c r="T93" s="211"/>
      <c r="AT93" s="212" t="s">
        <v>204</v>
      </c>
      <c r="AU93" s="212" t="s">
        <v>87</v>
      </c>
      <c r="AV93" s="13" t="s">
        <v>87</v>
      </c>
      <c r="AW93" s="13" t="s">
        <v>33</v>
      </c>
      <c r="AX93" s="13" t="s">
        <v>85</v>
      </c>
      <c r="AY93" s="212" t="s">
        <v>183</v>
      </c>
    </row>
    <row r="94" spans="1:65" s="2" customFormat="1" ht="16.5" customHeight="1">
      <c r="A94" s="38"/>
      <c r="B94" s="39"/>
      <c r="C94" s="224" t="s">
        <v>132</v>
      </c>
      <c r="D94" s="224" t="s">
        <v>240</v>
      </c>
      <c r="E94" s="225" t="s">
        <v>2976</v>
      </c>
      <c r="F94" s="226" t="s">
        <v>2977</v>
      </c>
      <c r="G94" s="227" t="s">
        <v>243</v>
      </c>
      <c r="H94" s="228">
        <v>9.6</v>
      </c>
      <c r="I94" s="229"/>
      <c r="J94" s="230">
        <f>ROUND(I94*H94,2)</f>
        <v>0</v>
      </c>
      <c r="K94" s="226" t="s">
        <v>201</v>
      </c>
      <c r="L94" s="231"/>
      <c r="M94" s="232" t="s">
        <v>19</v>
      </c>
      <c r="N94" s="233" t="s">
        <v>49</v>
      </c>
      <c r="O94" s="68"/>
      <c r="P94" s="192">
        <f>O94*H94</f>
        <v>0</v>
      </c>
      <c r="Q94" s="192">
        <v>1</v>
      </c>
      <c r="R94" s="192">
        <f>Q94*H94</f>
        <v>9.6</v>
      </c>
      <c r="S94" s="192">
        <v>0</v>
      </c>
      <c r="T94" s="193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234</v>
      </c>
      <c r="AT94" s="194" t="s">
        <v>240</v>
      </c>
      <c r="AU94" s="194" t="s">
        <v>87</v>
      </c>
      <c r="AY94" s="21" t="s">
        <v>183</v>
      </c>
      <c r="BE94" s="195">
        <f>IF(N94="základní",J94,0)</f>
        <v>0</v>
      </c>
      <c r="BF94" s="195">
        <f>IF(N94="snížená",J94,0)</f>
        <v>0</v>
      </c>
      <c r="BG94" s="195">
        <f>IF(N94="zákl. přenesená",J94,0)</f>
        <v>0</v>
      </c>
      <c r="BH94" s="195">
        <f>IF(N94="sníž. přenesená",J94,0)</f>
        <v>0</v>
      </c>
      <c r="BI94" s="195">
        <f>IF(N94="nulová",J94,0)</f>
        <v>0</v>
      </c>
      <c r="BJ94" s="21" t="s">
        <v>85</v>
      </c>
      <c r="BK94" s="195">
        <f>ROUND(I94*H94,2)</f>
        <v>0</v>
      </c>
      <c r="BL94" s="21" t="s">
        <v>190</v>
      </c>
      <c r="BM94" s="194" t="s">
        <v>2978</v>
      </c>
    </row>
    <row r="95" spans="1:65" s="13" customFormat="1">
      <c r="B95" s="201"/>
      <c r="C95" s="202"/>
      <c r="D95" s="203" t="s">
        <v>204</v>
      </c>
      <c r="E95" s="202"/>
      <c r="F95" s="205" t="s">
        <v>2979</v>
      </c>
      <c r="G95" s="202"/>
      <c r="H95" s="206">
        <v>9.6</v>
      </c>
      <c r="I95" s="207"/>
      <c r="J95" s="202"/>
      <c r="K95" s="202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204</v>
      </c>
      <c r="AU95" s="212" t="s">
        <v>87</v>
      </c>
      <c r="AV95" s="13" t="s">
        <v>87</v>
      </c>
      <c r="AW95" s="13" t="s">
        <v>4</v>
      </c>
      <c r="AX95" s="13" t="s">
        <v>85</v>
      </c>
      <c r="AY95" s="212" t="s">
        <v>183</v>
      </c>
    </row>
    <row r="96" spans="1:65" s="2" customFormat="1" ht="44.25" customHeight="1">
      <c r="A96" s="38"/>
      <c r="B96" s="39"/>
      <c r="C96" s="183" t="s">
        <v>190</v>
      </c>
      <c r="D96" s="183" t="s">
        <v>185</v>
      </c>
      <c r="E96" s="184" t="s">
        <v>279</v>
      </c>
      <c r="F96" s="185" t="s">
        <v>280</v>
      </c>
      <c r="G96" s="186" t="s">
        <v>200</v>
      </c>
      <c r="H96" s="187">
        <v>14.4</v>
      </c>
      <c r="I96" s="188"/>
      <c r="J96" s="189">
        <f>ROUND(I96*H96,2)</f>
        <v>0</v>
      </c>
      <c r="K96" s="185" t="s">
        <v>201</v>
      </c>
      <c r="L96" s="43"/>
      <c r="M96" s="190" t="s">
        <v>19</v>
      </c>
      <c r="N96" s="191" t="s">
        <v>49</v>
      </c>
      <c r="O96" s="68"/>
      <c r="P96" s="192">
        <f>O96*H96</f>
        <v>0</v>
      </c>
      <c r="Q96" s="192">
        <v>0</v>
      </c>
      <c r="R96" s="192">
        <f>Q96*H96</f>
        <v>0</v>
      </c>
      <c r="S96" s="192">
        <v>0</v>
      </c>
      <c r="T96" s="19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190</v>
      </c>
      <c r="AT96" s="194" t="s">
        <v>185</v>
      </c>
      <c r="AU96" s="194" t="s">
        <v>87</v>
      </c>
      <c r="AY96" s="21" t="s">
        <v>183</v>
      </c>
      <c r="BE96" s="195">
        <f>IF(N96="základní",J96,0)</f>
        <v>0</v>
      </c>
      <c r="BF96" s="195">
        <f>IF(N96="snížená",J96,0)</f>
        <v>0</v>
      </c>
      <c r="BG96" s="195">
        <f>IF(N96="zákl. přenesená",J96,0)</f>
        <v>0</v>
      </c>
      <c r="BH96" s="195">
        <f>IF(N96="sníž. přenesená",J96,0)</f>
        <v>0</v>
      </c>
      <c r="BI96" s="195">
        <f>IF(N96="nulová",J96,0)</f>
        <v>0</v>
      </c>
      <c r="BJ96" s="21" t="s">
        <v>85</v>
      </c>
      <c r="BK96" s="195">
        <f>ROUND(I96*H96,2)</f>
        <v>0</v>
      </c>
      <c r="BL96" s="21" t="s">
        <v>190</v>
      </c>
      <c r="BM96" s="194" t="s">
        <v>2980</v>
      </c>
    </row>
    <row r="97" spans="1:65" s="2" customFormat="1">
      <c r="A97" s="38"/>
      <c r="B97" s="39"/>
      <c r="C97" s="40"/>
      <c r="D97" s="196" t="s">
        <v>192</v>
      </c>
      <c r="E97" s="40"/>
      <c r="F97" s="197" t="s">
        <v>2981</v>
      </c>
      <c r="G97" s="40"/>
      <c r="H97" s="40"/>
      <c r="I97" s="198"/>
      <c r="J97" s="40"/>
      <c r="K97" s="40"/>
      <c r="L97" s="43"/>
      <c r="M97" s="199"/>
      <c r="N97" s="200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192</v>
      </c>
      <c r="AU97" s="21" t="s">
        <v>87</v>
      </c>
    </row>
    <row r="98" spans="1:65" s="13" customFormat="1">
      <c r="B98" s="201"/>
      <c r="C98" s="202"/>
      <c r="D98" s="203" t="s">
        <v>204</v>
      </c>
      <c r="E98" s="204" t="s">
        <v>19</v>
      </c>
      <c r="F98" s="205" t="s">
        <v>2982</v>
      </c>
      <c r="G98" s="202"/>
      <c r="H98" s="206">
        <v>14.4</v>
      </c>
      <c r="I98" s="207"/>
      <c r="J98" s="202"/>
      <c r="K98" s="202"/>
      <c r="L98" s="208"/>
      <c r="M98" s="209"/>
      <c r="N98" s="210"/>
      <c r="O98" s="210"/>
      <c r="P98" s="210"/>
      <c r="Q98" s="210"/>
      <c r="R98" s="210"/>
      <c r="S98" s="210"/>
      <c r="T98" s="211"/>
      <c r="AT98" s="212" t="s">
        <v>204</v>
      </c>
      <c r="AU98" s="212" t="s">
        <v>87</v>
      </c>
      <c r="AV98" s="13" t="s">
        <v>87</v>
      </c>
      <c r="AW98" s="13" t="s">
        <v>33</v>
      </c>
      <c r="AX98" s="13" t="s">
        <v>85</v>
      </c>
      <c r="AY98" s="212" t="s">
        <v>183</v>
      </c>
    </row>
    <row r="99" spans="1:65" s="12" customFormat="1" ht="22.8" customHeight="1">
      <c r="B99" s="167"/>
      <c r="C99" s="168"/>
      <c r="D99" s="169" t="s">
        <v>77</v>
      </c>
      <c r="E99" s="181" t="s">
        <v>234</v>
      </c>
      <c r="F99" s="181" t="s">
        <v>2983</v>
      </c>
      <c r="G99" s="168"/>
      <c r="H99" s="168"/>
      <c r="I99" s="171"/>
      <c r="J99" s="182">
        <f>BK99</f>
        <v>0</v>
      </c>
      <c r="K99" s="168"/>
      <c r="L99" s="173"/>
      <c r="M99" s="174"/>
      <c r="N99" s="175"/>
      <c r="O99" s="175"/>
      <c r="P99" s="176">
        <f>SUM(P100:P101)</f>
        <v>0</v>
      </c>
      <c r="Q99" s="175"/>
      <c r="R99" s="176">
        <f>SUM(R100:R101)</f>
        <v>5.0400000000000002E-3</v>
      </c>
      <c r="S99" s="175"/>
      <c r="T99" s="177">
        <f>SUM(T100:T101)</f>
        <v>0</v>
      </c>
      <c r="AR99" s="178" t="s">
        <v>85</v>
      </c>
      <c r="AT99" s="179" t="s">
        <v>77</v>
      </c>
      <c r="AU99" s="179" t="s">
        <v>85</v>
      </c>
      <c r="AY99" s="178" t="s">
        <v>183</v>
      </c>
      <c r="BK99" s="180">
        <f>SUM(BK100:BK101)</f>
        <v>0</v>
      </c>
    </row>
    <row r="100" spans="1:65" s="2" customFormat="1" ht="24.15" customHeight="1">
      <c r="A100" s="38"/>
      <c r="B100" s="39"/>
      <c r="C100" s="183" t="s">
        <v>214</v>
      </c>
      <c r="D100" s="183" t="s">
        <v>185</v>
      </c>
      <c r="E100" s="184" t="s">
        <v>2984</v>
      </c>
      <c r="F100" s="185" t="s">
        <v>2985</v>
      </c>
      <c r="G100" s="186" t="s">
        <v>237</v>
      </c>
      <c r="H100" s="187">
        <v>40</v>
      </c>
      <c r="I100" s="188"/>
      <c r="J100" s="189">
        <f>ROUND(I100*H100,2)</f>
        <v>0</v>
      </c>
      <c r="K100" s="185" t="s">
        <v>201</v>
      </c>
      <c r="L100" s="43"/>
      <c r="M100" s="190" t="s">
        <v>19</v>
      </c>
      <c r="N100" s="191" t="s">
        <v>49</v>
      </c>
      <c r="O100" s="68"/>
      <c r="P100" s="192">
        <f>O100*H100</f>
        <v>0</v>
      </c>
      <c r="Q100" s="192">
        <v>1.26E-4</v>
      </c>
      <c r="R100" s="192">
        <f>Q100*H100</f>
        <v>5.0400000000000002E-3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190</v>
      </c>
      <c r="AT100" s="194" t="s">
        <v>185</v>
      </c>
      <c r="AU100" s="194" t="s">
        <v>87</v>
      </c>
      <c r="AY100" s="21" t="s">
        <v>183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85</v>
      </c>
      <c r="BK100" s="195">
        <f>ROUND(I100*H100,2)</f>
        <v>0</v>
      </c>
      <c r="BL100" s="21" t="s">
        <v>190</v>
      </c>
      <c r="BM100" s="194" t="s">
        <v>2986</v>
      </c>
    </row>
    <row r="101" spans="1:65" s="2" customFormat="1">
      <c r="A101" s="38"/>
      <c r="B101" s="39"/>
      <c r="C101" s="40"/>
      <c r="D101" s="196" t="s">
        <v>192</v>
      </c>
      <c r="E101" s="40"/>
      <c r="F101" s="197" t="s">
        <v>2987</v>
      </c>
      <c r="G101" s="40"/>
      <c r="H101" s="40"/>
      <c r="I101" s="198"/>
      <c r="J101" s="40"/>
      <c r="K101" s="40"/>
      <c r="L101" s="43"/>
      <c r="M101" s="199"/>
      <c r="N101" s="200"/>
      <c r="O101" s="68"/>
      <c r="P101" s="68"/>
      <c r="Q101" s="68"/>
      <c r="R101" s="68"/>
      <c r="S101" s="68"/>
      <c r="T101" s="69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21" t="s">
        <v>192</v>
      </c>
      <c r="AU101" s="21" t="s">
        <v>87</v>
      </c>
    </row>
    <row r="102" spans="1:65" s="12" customFormat="1" ht="25.95" customHeight="1">
      <c r="B102" s="167"/>
      <c r="C102" s="168"/>
      <c r="D102" s="169" t="s">
        <v>77</v>
      </c>
      <c r="E102" s="170" t="s">
        <v>240</v>
      </c>
      <c r="F102" s="170" t="s">
        <v>2947</v>
      </c>
      <c r="G102" s="168"/>
      <c r="H102" s="168"/>
      <c r="I102" s="171"/>
      <c r="J102" s="172">
        <f>BK102</f>
        <v>0</v>
      </c>
      <c r="K102" s="168"/>
      <c r="L102" s="173"/>
      <c r="M102" s="174"/>
      <c r="N102" s="175"/>
      <c r="O102" s="175"/>
      <c r="P102" s="176">
        <f>P103+P114</f>
        <v>0</v>
      </c>
      <c r="Q102" s="175"/>
      <c r="R102" s="176">
        <f>R103+R114</f>
        <v>8.5880000000000001E-3</v>
      </c>
      <c r="S102" s="175"/>
      <c r="T102" s="177">
        <f>T103+T114</f>
        <v>0</v>
      </c>
      <c r="AR102" s="178" t="s">
        <v>132</v>
      </c>
      <c r="AT102" s="179" t="s">
        <v>77</v>
      </c>
      <c r="AU102" s="179" t="s">
        <v>78</v>
      </c>
      <c r="AY102" s="178" t="s">
        <v>183</v>
      </c>
      <c r="BK102" s="180">
        <f>BK103+BK114</f>
        <v>0</v>
      </c>
    </row>
    <row r="103" spans="1:65" s="12" customFormat="1" ht="22.8" customHeight="1">
      <c r="B103" s="167"/>
      <c r="C103" s="168"/>
      <c r="D103" s="169" t="s">
        <v>77</v>
      </c>
      <c r="E103" s="181" t="s">
        <v>2988</v>
      </c>
      <c r="F103" s="181" t="s">
        <v>2989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SUM(P104:P113)</f>
        <v>0</v>
      </c>
      <c r="Q103" s="175"/>
      <c r="R103" s="176">
        <f>SUM(R104:R113)</f>
        <v>0</v>
      </c>
      <c r="S103" s="175"/>
      <c r="T103" s="177">
        <f>SUM(T104:T113)</f>
        <v>0</v>
      </c>
      <c r="AR103" s="178" t="s">
        <v>85</v>
      </c>
      <c r="AT103" s="179" t="s">
        <v>77</v>
      </c>
      <c r="AU103" s="179" t="s">
        <v>85</v>
      </c>
      <c r="AY103" s="178" t="s">
        <v>183</v>
      </c>
      <c r="BK103" s="180">
        <f>SUM(BK104:BK113)</f>
        <v>0</v>
      </c>
    </row>
    <row r="104" spans="1:65" s="2" customFormat="1" ht="21.75" customHeight="1">
      <c r="A104" s="38"/>
      <c r="B104" s="39"/>
      <c r="C104" s="183" t="s">
        <v>223</v>
      </c>
      <c r="D104" s="183" t="s">
        <v>185</v>
      </c>
      <c r="E104" s="184" t="s">
        <v>2990</v>
      </c>
      <c r="F104" s="185" t="s">
        <v>2991</v>
      </c>
      <c r="G104" s="186" t="s">
        <v>237</v>
      </c>
      <c r="H104" s="187">
        <v>40</v>
      </c>
      <c r="I104" s="188"/>
      <c r="J104" s="189">
        <f t="shared" ref="J104:J113" si="0">ROUND(I104*H104,2)</f>
        <v>0</v>
      </c>
      <c r="K104" s="185" t="s">
        <v>19</v>
      </c>
      <c r="L104" s="43"/>
      <c r="M104" s="190" t="s">
        <v>19</v>
      </c>
      <c r="N104" s="191" t="s">
        <v>49</v>
      </c>
      <c r="O104" s="68"/>
      <c r="P104" s="192">
        <f t="shared" ref="P104:P113" si="1">O104*H104</f>
        <v>0</v>
      </c>
      <c r="Q104" s="192">
        <v>0</v>
      </c>
      <c r="R104" s="192">
        <f t="shared" ref="R104:R113" si="2">Q104*H104</f>
        <v>0</v>
      </c>
      <c r="S104" s="192">
        <v>0</v>
      </c>
      <c r="T104" s="193">
        <f t="shared" ref="T104:T113" si="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556</v>
      </c>
      <c r="AT104" s="194" t="s">
        <v>185</v>
      </c>
      <c r="AU104" s="194" t="s">
        <v>87</v>
      </c>
      <c r="AY104" s="21" t="s">
        <v>183</v>
      </c>
      <c r="BE104" s="195">
        <f t="shared" ref="BE104:BE113" si="4">IF(N104="základní",J104,0)</f>
        <v>0</v>
      </c>
      <c r="BF104" s="195">
        <f t="shared" ref="BF104:BF113" si="5">IF(N104="snížená",J104,0)</f>
        <v>0</v>
      </c>
      <c r="BG104" s="195">
        <f t="shared" ref="BG104:BG113" si="6">IF(N104="zákl. přenesená",J104,0)</f>
        <v>0</v>
      </c>
      <c r="BH104" s="195">
        <f t="shared" ref="BH104:BH113" si="7">IF(N104="sníž. přenesená",J104,0)</f>
        <v>0</v>
      </c>
      <c r="BI104" s="195">
        <f t="shared" ref="BI104:BI113" si="8">IF(N104="nulová",J104,0)</f>
        <v>0</v>
      </c>
      <c r="BJ104" s="21" t="s">
        <v>85</v>
      </c>
      <c r="BK104" s="195">
        <f t="shared" ref="BK104:BK113" si="9">ROUND(I104*H104,2)</f>
        <v>0</v>
      </c>
      <c r="BL104" s="21" t="s">
        <v>556</v>
      </c>
      <c r="BM104" s="194" t="s">
        <v>2992</v>
      </c>
    </row>
    <row r="105" spans="1:65" s="2" customFormat="1" ht="21.75" customHeight="1">
      <c r="A105" s="38"/>
      <c r="B105" s="39"/>
      <c r="C105" s="224" t="s">
        <v>229</v>
      </c>
      <c r="D105" s="224" t="s">
        <v>240</v>
      </c>
      <c r="E105" s="225" t="s">
        <v>2993</v>
      </c>
      <c r="F105" s="226" t="s">
        <v>2994</v>
      </c>
      <c r="G105" s="227" t="s">
        <v>237</v>
      </c>
      <c r="H105" s="228">
        <v>40</v>
      </c>
      <c r="I105" s="229"/>
      <c r="J105" s="230">
        <f t="shared" si="0"/>
        <v>0</v>
      </c>
      <c r="K105" s="226" t="s">
        <v>19</v>
      </c>
      <c r="L105" s="231"/>
      <c r="M105" s="232" t="s">
        <v>19</v>
      </c>
      <c r="N105" s="233" t="s">
        <v>49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1648</v>
      </c>
      <c r="AT105" s="194" t="s">
        <v>240</v>
      </c>
      <c r="AU105" s="194" t="s">
        <v>87</v>
      </c>
      <c r="AY105" s="21" t="s">
        <v>183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85</v>
      </c>
      <c r="BK105" s="195">
        <f t="shared" si="9"/>
        <v>0</v>
      </c>
      <c r="BL105" s="21" t="s">
        <v>556</v>
      </c>
      <c r="BM105" s="194" t="s">
        <v>2995</v>
      </c>
    </row>
    <row r="106" spans="1:65" s="2" customFormat="1" ht="16.5" customHeight="1">
      <c r="A106" s="38"/>
      <c r="B106" s="39"/>
      <c r="C106" s="183" t="s">
        <v>234</v>
      </c>
      <c r="D106" s="183" t="s">
        <v>185</v>
      </c>
      <c r="E106" s="184" t="s">
        <v>2996</v>
      </c>
      <c r="F106" s="185" t="s">
        <v>2997</v>
      </c>
      <c r="G106" s="186" t="s">
        <v>430</v>
      </c>
      <c r="H106" s="187">
        <v>10</v>
      </c>
      <c r="I106" s="188"/>
      <c r="J106" s="189">
        <f t="shared" si="0"/>
        <v>0</v>
      </c>
      <c r="K106" s="185" t="s">
        <v>19</v>
      </c>
      <c r="L106" s="43"/>
      <c r="M106" s="190" t="s">
        <v>19</v>
      </c>
      <c r="N106" s="191" t="s">
        <v>49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556</v>
      </c>
      <c r="AT106" s="194" t="s">
        <v>185</v>
      </c>
      <c r="AU106" s="194" t="s">
        <v>87</v>
      </c>
      <c r="AY106" s="21" t="s">
        <v>183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85</v>
      </c>
      <c r="BK106" s="195">
        <f t="shared" si="9"/>
        <v>0</v>
      </c>
      <c r="BL106" s="21" t="s">
        <v>556</v>
      </c>
      <c r="BM106" s="194" t="s">
        <v>2998</v>
      </c>
    </row>
    <row r="107" spans="1:65" s="2" customFormat="1" ht="16.5" customHeight="1">
      <c r="A107" s="38"/>
      <c r="B107" s="39"/>
      <c r="C107" s="183" t="s">
        <v>239</v>
      </c>
      <c r="D107" s="183" t="s">
        <v>185</v>
      </c>
      <c r="E107" s="184" t="s">
        <v>2999</v>
      </c>
      <c r="F107" s="185" t="s">
        <v>3000</v>
      </c>
      <c r="G107" s="186" t="s">
        <v>430</v>
      </c>
      <c r="H107" s="187">
        <v>2</v>
      </c>
      <c r="I107" s="188"/>
      <c r="J107" s="189">
        <f t="shared" si="0"/>
        <v>0</v>
      </c>
      <c r="K107" s="185" t="s">
        <v>19</v>
      </c>
      <c r="L107" s="43"/>
      <c r="M107" s="190" t="s">
        <v>19</v>
      </c>
      <c r="N107" s="191" t="s">
        <v>49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556</v>
      </c>
      <c r="AT107" s="194" t="s">
        <v>185</v>
      </c>
      <c r="AU107" s="194" t="s">
        <v>87</v>
      </c>
      <c r="AY107" s="21" t="s">
        <v>183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85</v>
      </c>
      <c r="BK107" s="195">
        <f t="shared" si="9"/>
        <v>0</v>
      </c>
      <c r="BL107" s="21" t="s">
        <v>556</v>
      </c>
      <c r="BM107" s="194" t="s">
        <v>3001</v>
      </c>
    </row>
    <row r="108" spans="1:65" s="2" customFormat="1" ht="16.5" customHeight="1">
      <c r="A108" s="38"/>
      <c r="B108" s="39"/>
      <c r="C108" s="183" t="s">
        <v>245</v>
      </c>
      <c r="D108" s="183" t="s">
        <v>185</v>
      </c>
      <c r="E108" s="184" t="s">
        <v>3002</v>
      </c>
      <c r="F108" s="185" t="s">
        <v>3003</v>
      </c>
      <c r="G108" s="186" t="s">
        <v>430</v>
      </c>
      <c r="H108" s="187">
        <v>2</v>
      </c>
      <c r="I108" s="188"/>
      <c r="J108" s="189">
        <f t="shared" si="0"/>
        <v>0</v>
      </c>
      <c r="K108" s="185" t="s">
        <v>19</v>
      </c>
      <c r="L108" s="43"/>
      <c r="M108" s="190" t="s">
        <v>19</v>
      </c>
      <c r="N108" s="191" t="s">
        <v>49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556</v>
      </c>
      <c r="AT108" s="194" t="s">
        <v>185</v>
      </c>
      <c r="AU108" s="194" t="s">
        <v>87</v>
      </c>
      <c r="AY108" s="21" t="s">
        <v>183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85</v>
      </c>
      <c r="BK108" s="195">
        <f t="shared" si="9"/>
        <v>0</v>
      </c>
      <c r="BL108" s="21" t="s">
        <v>556</v>
      </c>
      <c r="BM108" s="194" t="s">
        <v>3004</v>
      </c>
    </row>
    <row r="109" spans="1:65" s="2" customFormat="1" ht="16.5" customHeight="1">
      <c r="A109" s="38"/>
      <c r="B109" s="39"/>
      <c r="C109" s="183" t="s">
        <v>249</v>
      </c>
      <c r="D109" s="183" t="s">
        <v>185</v>
      </c>
      <c r="E109" s="184" t="s">
        <v>3005</v>
      </c>
      <c r="F109" s="185" t="s">
        <v>3006</v>
      </c>
      <c r="G109" s="186" t="s">
        <v>430</v>
      </c>
      <c r="H109" s="187">
        <v>2</v>
      </c>
      <c r="I109" s="188"/>
      <c r="J109" s="189">
        <f t="shared" si="0"/>
        <v>0</v>
      </c>
      <c r="K109" s="185" t="s">
        <v>19</v>
      </c>
      <c r="L109" s="43"/>
      <c r="M109" s="190" t="s">
        <v>19</v>
      </c>
      <c r="N109" s="191" t="s">
        <v>49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556</v>
      </c>
      <c r="AT109" s="194" t="s">
        <v>185</v>
      </c>
      <c r="AU109" s="194" t="s">
        <v>87</v>
      </c>
      <c r="AY109" s="21" t="s">
        <v>183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85</v>
      </c>
      <c r="BK109" s="195">
        <f t="shared" si="9"/>
        <v>0</v>
      </c>
      <c r="BL109" s="21" t="s">
        <v>556</v>
      </c>
      <c r="BM109" s="194" t="s">
        <v>3007</v>
      </c>
    </row>
    <row r="110" spans="1:65" s="2" customFormat="1" ht="16.5" customHeight="1">
      <c r="A110" s="38"/>
      <c r="B110" s="39"/>
      <c r="C110" s="183" t="s">
        <v>8</v>
      </c>
      <c r="D110" s="183" t="s">
        <v>185</v>
      </c>
      <c r="E110" s="184" t="s">
        <v>3008</v>
      </c>
      <c r="F110" s="185" t="s">
        <v>3009</v>
      </c>
      <c r="G110" s="186" t="s">
        <v>3010</v>
      </c>
      <c r="H110" s="187">
        <v>2</v>
      </c>
      <c r="I110" s="188"/>
      <c r="J110" s="189">
        <f t="shared" si="0"/>
        <v>0</v>
      </c>
      <c r="K110" s="185" t="s">
        <v>19</v>
      </c>
      <c r="L110" s="43"/>
      <c r="M110" s="190" t="s">
        <v>19</v>
      </c>
      <c r="N110" s="191" t="s">
        <v>49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556</v>
      </c>
      <c r="AT110" s="194" t="s">
        <v>185</v>
      </c>
      <c r="AU110" s="194" t="s">
        <v>87</v>
      </c>
      <c r="AY110" s="21" t="s">
        <v>183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85</v>
      </c>
      <c r="BK110" s="195">
        <f t="shared" si="9"/>
        <v>0</v>
      </c>
      <c r="BL110" s="21" t="s">
        <v>556</v>
      </c>
      <c r="BM110" s="194" t="s">
        <v>3011</v>
      </c>
    </row>
    <row r="111" spans="1:65" s="2" customFormat="1" ht="16.5" customHeight="1">
      <c r="A111" s="38"/>
      <c r="B111" s="39"/>
      <c r="C111" s="183" t="s">
        <v>256</v>
      </c>
      <c r="D111" s="183" t="s">
        <v>185</v>
      </c>
      <c r="E111" s="184" t="s">
        <v>3012</v>
      </c>
      <c r="F111" s="185" t="s">
        <v>3013</v>
      </c>
      <c r="G111" s="186" t="s">
        <v>237</v>
      </c>
      <c r="H111" s="187">
        <v>6</v>
      </c>
      <c r="I111" s="188"/>
      <c r="J111" s="189">
        <f t="shared" si="0"/>
        <v>0</v>
      </c>
      <c r="K111" s="185" t="s">
        <v>19</v>
      </c>
      <c r="L111" s="43"/>
      <c r="M111" s="190" t="s">
        <v>19</v>
      </c>
      <c r="N111" s="191" t="s">
        <v>49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556</v>
      </c>
      <c r="AT111" s="194" t="s">
        <v>185</v>
      </c>
      <c r="AU111" s="194" t="s">
        <v>87</v>
      </c>
      <c r="AY111" s="21" t="s">
        <v>183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85</v>
      </c>
      <c r="BK111" s="195">
        <f t="shared" si="9"/>
        <v>0</v>
      </c>
      <c r="BL111" s="21" t="s">
        <v>556</v>
      </c>
      <c r="BM111" s="194" t="s">
        <v>3014</v>
      </c>
    </row>
    <row r="112" spans="1:65" s="2" customFormat="1" ht="16.5" customHeight="1">
      <c r="A112" s="38"/>
      <c r="B112" s="39"/>
      <c r="C112" s="183" t="s">
        <v>261</v>
      </c>
      <c r="D112" s="183" t="s">
        <v>185</v>
      </c>
      <c r="E112" s="184" t="s">
        <v>3015</v>
      </c>
      <c r="F112" s="185" t="s">
        <v>3016</v>
      </c>
      <c r="G112" s="186" t="s">
        <v>430</v>
      </c>
      <c r="H112" s="187">
        <v>4</v>
      </c>
      <c r="I112" s="188"/>
      <c r="J112" s="189">
        <f t="shared" si="0"/>
        <v>0</v>
      </c>
      <c r="K112" s="185" t="s">
        <v>19</v>
      </c>
      <c r="L112" s="43"/>
      <c r="M112" s="190" t="s">
        <v>19</v>
      </c>
      <c r="N112" s="191" t="s">
        <v>49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556</v>
      </c>
      <c r="AT112" s="194" t="s">
        <v>185</v>
      </c>
      <c r="AU112" s="194" t="s">
        <v>87</v>
      </c>
      <c r="AY112" s="21" t="s">
        <v>183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85</v>
      </c>
      <c r="BK112" s="195">
        <f t="shared" si="9"/>
        <v>0</v>
      </c>
      <c r="BL112" s="21" t="s">
        <v>556</v>
      </c>
      <c r="BM112" s="194" t="s">
        <v>3017</v>
      </c>
    </row>
    <row r="113" spans="1:65" s="2" customFormat="1" ht="21.75" customHeight="1">
      <c r="A113" s="38"/>
      <c r="B113" s="39"/>
      <c r="C113" s="183" t="s">
        <v>267</v>
      </c>
      <c r="D113" s="183" t="s">
        <v>185</v>
      </c>
      <c r="E113" s="184" t="s">
        <v>3018</v>
      </c>
      <c r="F113" s="185" t="s">
        <v>3019</v>
      </c>
      <c r="G113" s="186" t="s">
        <v>430</v>
      </c>
      <c r="H113" s="187">
        <v>4</v>
      </c>
      <c r="I113" s="188"/>
      <c r="J113" s="189">
        <f t="shared" si="0"/>
        <v>0</v>
      </c>
      <c r="K113" s="185" t="s">
        <v>19</v>
      </c>
      <c r="L113" s="43"/>
      <c r="M113" s="190" t="s">
        <v>19</v>
      </c>
      <c r="N113" s="191" t="s">
        <v>49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556</v>
      </c>
      <c r="AT113" s="194" t="s">
        <v>185</v>
      </c>
      <c r="AU113" s="194" t="s">
        <v>87</v>
      </c>
      <c r="AY113" s="21" t="s">
        <v>183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85</v>
      </c>
      <c r="BK113" s="195">
        <f t="shared" si="9"/>
        <v>0</v>
      </c>
      <c r="BL113" s="21" t="s">
        <v>556</v>
      </c>
      <c r="BM113" s="194" t="s">
        <v>3020</v>
      </c>
    </row>
    <row r="114" spans="1:65" s="12" customFormat="1" ht="22.8" customHeight="1">
      <c r="B114" s="167"/>
      <c r="C114" s="168"/>
      <c r="D114" s="169" t="s">
        <v>77</v>
      </c>
      <c r="E114" s="181" t="s">
        <v>3021</v>
      </c>
      <c r="F114" s="181" t="s">
        <v>3022</v>
      </c>
      <c r="G114" s="168"/>
      <c r="H114" s="168"/>
      <c r="I114" s="171"/>
      <c r="J114" s="182">
        <f>BK114</f>
        <v>0</v>
      </c>
      <c r="K114" s="168"/>
      <c r="L114" s="173"/>
      <c r="M114" s="174"/>
      <c r="N114" s="175"/>
      <c r="O114" s="175"/>
      <c r="P114" s="176">
        <f>SUM(P115:P118)</f>
        <v>0</v>
      </c>
      <c r="Q114" s="175"/>
      <c r="R114" s="176">
        <f>SUM(R115:R118)</f>
        <v>8.5880000000000001E-3</v>
      </c>
      <c r="S114" s="175"/>
      <c r="T114" s="177">
        <f>SUM(T115:T118)</f>
        <v>0</v>
      </c>
      <c r="AR114" s="178" t="s">
        <v>132</v>
      </c>
      <c r="AT114" s="179" t="s">
        <v>77</v>
      </c>
      <c r="AU114" s="179" t="s">
        <v>85</v>
      </c>
      <c r="AY114" s="178" t="s">
        <v>183</v>
      </c>
      <c r="BK114" s="180">
        <f>SUM(BK115:BK118)</f>
        <v>0</v>
      </c>
    </row>
    <row r="115" spans="1:65" s="2" customFormat="1" ht="101.25" customHeight="1">
      <c r="A115" s="38"/>
      <c r="B115" s="39"/>
      <c r="C115" s="183" t="s">
        <v>273</v>
      </c>
      <c r="D115" s="183" t="s">
        <v>185</v>
      </c>
      <c r="E115" s="184" t="s">
        <v>3023</v>
      </c>
      <c r="F115" s="185" t="s">
        <v>3024</v>
      </c>
      <c r="G115" s="186" t="s">
        <v>237</v>
      </c>
      <c r="H115" s="187">
        <v>40</v>
      </c>
      <c r="I115" s="188"/>
      <c r="J115" s="189">
        <f>ROUND(I115*H115,2)</f>
        <v>0</v>
      </c>
      <c r="K115" s="185" t="s">
        <v>201</v>
      </c>
      <c r="L115" s="43"/>
      <c r="M115" s="190" t="s">
        <v>19</v>
      </c>
      <c r="N115" s="191" t="s">
        <v>49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556</v>
      </c>
      <c r="AT115" s="194" t="s">
        <v>185</v>
      </c>
      <c r="AU115" s="194" t="s">
        <v>87</v>
      </c>
      <c r="AY115" s="21" t="s">
        <v>183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85</v>
      </c>
      <c r="BK115" s="195">
        <f>ROUND(I115*H115,2)</f>
        <v>0</v>
      </c>
      <c r="BL115" s="21" t="s">
        <v>556</v>
      </c>
      <c r="BM115" s="194" t="s">
        <v>3025</v>
      </c>
    </row>
    <row r="116" spans="1:65" s="2" customFormat="1">
      <c r="A116" s="38"/>
      <c r="B116" s="39"/>
      <c r="C116" s="40"/>
      <c r="D116" s="196" t="s">
        <v>192</v>
      </c>
      <c r="E116" s="40"/>
      <c r="F116" s="197" t="s">
        <v>3026</v>
      </c>
      <c r="G116" s="40"/>
      <c r="H116" s="40"/>
      <c r="I116" s="198"/>
      <c r="J116" s="40"/>
      <c r="K116" s="40"/>
      <c r="L116" s="43"/>
      <c r="M116" s="199"/>
      <c r="N116" s="200"/>
      <c r="O116" s="68"/>
      <c r="P116" s="68"/>
      <c r="Q116" s="68"/>
      <c r="R116" s="68"/>
      <c r="S116" s="68"/>
      <c r="T116" s="69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21" t="s">
        <v>192</v>
      </c>
      <c r="AU116" s="21" t="s">
        <v>87</v>
      </c>
    </row>
    <row r="117" spans="1:65" s="2" customFormat="1" ht="16.5" customHeight="1">
      <c r="A117" s="38"/>
      <c r="B117" s="39"/>
      <c r="C117" s="224" t="s">
        <v>278</v>
      </c>
      <c r="D117" s="224" t="s">
        <v>240</v>
      </c>
      <c r="E117" s="225" t="s">
        <v>3027</v>
      </c>
      <c r="F117" s="226" t="s">
        <v>3028</v>
      </c>
      <c r="G117" s="227" t="s">
        <v>237</v>
      </c>
      <c r="H117" s="228">
        <v>45.2</v>
      </c>
      <c r="I117" s="229"/>
      <c r="J117" s="230">
        <f>ROUND(I117*H117,2)</f>
        <v>0</v>
      </c>
      <c r="K117" s="226" t="s">
        <v>19</v>
      </c>
      <c r="L117" s="231"/>
      <c r="M117" s="232" t="s">
        <v>19</v>
      </c>
      <c r="N117" s="233" t="s">
        <v>49</v>
      </c>
      <c r="O117" s="68"/>
      <c r="P117" s="192">
        <f>O117*H117</f>
        <v>0</v>
      </c>
      <c r="Q117" s="192">
        <v>1.9000000000000001E-4</v>
      </c>
      <c r="R117" s="192">
        <f>Q117*H117</f>
        <v>8.5880000000000001E-3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976</v>
      </c>
      <c r="AT117" s="194" t="s">
        <v>240</v>
      </c>
      <c r="AU117" s="194" t="s">
        <v>87</v>
      </c>
      <c r="AY117" s="21" t="s">
        <v>183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85</v>
      </c>
      <c r="BK117" s="195">
        <f>ROUND(I117*H117,2)</f>
        <v>0</v>
      </c>
      <c r="BL117" s="21" t="s">
        <v>976</v>
      </c>
      <c r="BM117" s="194" t="s">
        <v>3029</v>
      </c>
    </row>
    <row r="118" spans="1:65" s="13" customFormat="1">
      <c r="B118" s="201"/>
      <c r="C118" s="202"/>
      <c r="D118" s="203" t="s">
        <v>204</v>
      </c>
      <c r="E118" s="202"/>
      <c r="F118" s="205" t="s">
        <v>3030</v>
      </c>
      <c r="G118" s="202"/>
      <c r="H118" s="206">
        <v>45.2</v>
      </c>
      <c r="I118" s="207"/>
      <c r="J118" s="202"/>
      <c r="K118" s="202"/>
      <c r="L118" s="208"/>
      <c r="M118" s="279"/>
      <c r="N118" s="280"/>
      <c r="O118" s="280"/>
      <c r="P118" s="280"/>
      <c r="Q118" s="280"/>
      <c r="R118" s="280"/>
      <c r="S118" s="280"/>
      <c r="T118" s="281"/>
      <c r="AT118" s="212" t="s">
        <v>204</v>
      </c>
      <c r="AU118" s="212" t="s">
        <v>87</v>
      </c>
      <c r="AV118" s="13" t="s">
        <v>87</v>
      </c>
      <c r="AW118" s="13" t="s">
        <v>4</v>
      </c>
      <c r="AX118" s="13" t="s">
        <v>85</v>
      </c>
      <c r="AY118" s="212" t="s">
        <v>183</v>
      </c>
    </row>
    <row r="119" spans="1:65" s="2" customFormat="1" ht="6.9" customHeight="1">
      <c r="A119" s="38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3"/>
      <c r="M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</sheetData>
  <sheetProtection algorithmName="SHA-512" hashValue="xm0pUwl7TEA7DakU0cmmWv1ld6mgADci5cpbgeRuqYnglW43sok67NT0zgJQG04IRNCYHtUJ+9PTK4wmot/EdA==" saltValue="z/FbC801Q9LruxgIMSvnmTG3p4yRYbAf8dLNYPhM0rrkDcyOlz5V4nqJRJYiEu9vu0nIdSdMr3P/XCqm1aOKQQ==" spinCount="100000" sheet="1" objects="1" scenarios="1" formatColumns="0" formatRows="0" autoFilter="0"/>
  <autoFilter ref="C84:K118" xr:uid="{00000000-0009-0000-0000-00000C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C00-000000000000}"/>
    <hyperlink ref="F92" r:id="rId2" xr:uid="{00000000-0004-0000-0C00-000001000000}"/>
    <hyperlink ref="F97" r:id="rId3" xr:uid="{00000000-0004-0000-0C00-000002000000}"/>
    <hyperlink ref="F101" r:id="rId4" xr:uid="{00000000-0004-0000-0C00-000003000000}"/>
    <hyperlink ref="F116" r:id="rId5" xr:uid="{00000000-0004-0000-0C00-000004000000}"/>
  </hyperlinks>
  <printOptions horizontalCentered="1"/>
  <pageMargins left="0.7" right="0.7" top="0.75" bottom="0.75" header="0.3" footer="0.3"/>
  <pageSetup paperSize="9" scale="70" fitToHeight="100" orientation="portrait" r:id="rId6"/>
  <headerFooter>
    <oddFooter>&amp;CStrana &amp;P z 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42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128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2" customFormat="1" ht="12" customHeight="1">
      <c r="A8" s="38"/>
      <c r="B8" s="43"/>
      <c r="C8" s="38"/>
      <c r="D8" s="117" t="s">
        <v>134</v>
      </c>
      <c r="E8" s="38"/>
      <c r="F8" s="38"/>
      <c r="G8" s="38"/>
      <c r="H8" s="38"/>
      <c r="I8" s="38"/>
      <c r="J8" s="38"/>
      <c r="K8" s="38"/>
      <c r="L8" s="11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26" t="s">
        <v>3031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7" t="s">
        <v>18</v>
      </c>
      <c r="E11" s="38"/>
      <c r="F11" s="106" t="s">
        <v>19</v>
      </c>
      <c r="G11" s="38"/>
      <c r="H11" s="38"/>
      <c r="I11" s="117" t="s">
        <v>20</v>
      </c>
      <c r="J11" s="106" t="s">
        <v>19</v>
      </c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7" t="s">
        <v>21</v>
      </c>
      <c r="E12" s="38"/>
      <c r="F12" s="106" t="s">
        <v>22</v>
      </c>
      <c r="G12" s="38"/>
      <c r="H12" s="38"/>
      <c r="I12" s="117" t="s">
        <v>23</v>
      </c>
      <c r="J12" s="119" t="str">
        <f>'Rekapitulace stavby'!AN8</f>
        <v>19. 5. 2025</v>
      </c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8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25</v>
      </c>
      <c r="E14" s="38"/>
      <c r="F14" s="38"/>
      <c r="G14" s="38"/>
      <c r="H14" s="38"/>
      <c r="I14" s="117" t="s">
        <v>26</v>
      </c>
      <c r="J14" s="106" t="s">
        <v>27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6" t="s">
        <v>28</v>
      </c>
      <c r="F15" s="38"/>
      <c r="G15" s="38"/>
      <c r="H15" s="38"/>
      <c r="I15" s="117" t="s">
        <v>29</v>
      </c>
      <c r="J15" s="106" t="s">
        <v>30</v>
      </c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7" t="s">
        <v>31</v>
      </c>
      <c r="E17" s="38"/>
      <c r="F17" s="38"/>
      <c r="G17" s="38"/>
      <c r="H17" s="38"/>
      <c r="I17" s="117" t="s">
        <v>26</v>
      </c>
      <c r="J17" s="34" t="str">
        <f>'Rekapitulace stavby'!AN13</f>
        <v>Vyplň údaj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27" t="str">
        <f>'Rekapitulace stavby'!E14</f>
        <v>Vyplň údaj</v>
      </c>
      <c r="F18" s="428"/>
      <c r="G18" s="428"/>
      <c r="H18" s="428"/>
      <c r="I18" s="117" t="s">
        <v>29</v>
      </c>
      <c r="J18" s="34" t="str">
        <f>'Rekapitulace stavby'!AN14</f>
        <v>Vyplň údaj</v>
      </c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7" t="s">
        <v>34</v>
      </c>
      <c r="E20" s="38"/>
      <c r="F20" s="38"/>
      <c r="G20" s="38"/>
      <c r="H20" s="38"/>
      <c r="I20" s="117" t="s">
        <v>26</v>
      </c>
      <c r="J20" s="106" t="s">
        <v>35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6" t="s">
        <v>36</v>
      </c>
      <c r="F21" s="38"/>
      <c r="G21" s="38"/>
      <c r="H21" s="38"/>
      <c r="I21" s="117" t="s">
        <v>29</v>
      </c>
      <c r="J21" s="106" t="s">
        <v>37</v>
      </c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7" t="s">
        <v>38</v>
      </c>
      <c r="E23" s="38"/>
      <c r="F23" s="38"/>
      <c r="G23" s="38"/>
      <c r="H23" s="38"/>
      <c r="I23" s="117" t="s">
        <v>26</v>
      </c>
      <c r="J23" s="106" t="s">
        <v>39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6" t="s">
        <v>40</v>
      </c>
      <c r="F24" s="38"/>
      <c r="G24" s="38"/>
      <c r="H24" s="38"/>
      <c r="I24" s="117" t="s">
        <v>29</v>
      </c>
      <c r="J24" s="106" t="s">
        <v>41</v>
      </c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7" t="s">
        <v>42</v>
      </c>
      <c r="E26" s="38"/>
      <c r="F26" s="38"/>
      <c r="G26" s="38"/>
      <c r="H26" s="38"/>
      <c r="I26" s="38"/>
      <c r="J26" s="38"/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71.25" customHeight="1">
      <c r="A27" s="120"/>
      <c r="B27" s="121"/>
      <c r="C27" s="120"/>
      <c r="D27" s="120"/>
      <c r="E27" s="429" t="s">
        <v>43</v>
      </c>
      <c r="F27" s="429"/>
      <c r="G27" s="429"/>
      <c r="H27" s="429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" customHeight="1">
      <c r="A29" s="38"/>
      <c r="B29" s="43"/>
      <c r="C29" s="38"/>
      <c r="D29" s="123"/>
      <c r="E29" s="123"/>
      <c r="F29" s="123"/>
      <c r="G29" s="123"/>
      <c r="H29" s="123"/>
      <c r="I29" s="123"/>
      <c r="J29" s="123"/>
      <c r="K29" s="123"/>
      <c r="L29" s="11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4" t="s">
        <v>44</v>
      </c>
      <c r="E30" s="38"/>
      <c r="F30" s="38"/>
      <c r="G30" s="38"/>
      <c r="H30" s="38"/>
      <c r="I30" s="38"/>
      <c r="J30" s="125">
        <f>ROUND(J92, 2)</f>
        <v>0</v>
      </c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" customHeight="1">
      <c r="A32" s="38"/>
      <c r="B32" s="43"/>
      <c r="C32" s="38"/>
      <c r="D32" s="38"/>
      <c r="E32" s="38"/>
      <c r="F32" s="126" t="s">
        <v>46</v>
      </c>
      <c r="G32" s="38"/>
      <c r="H32" s="38"/>
      <c r="I32" s="126" t="s">
        <v>45</v>
      </c>
      <c r="J32" s="126" t="s">
        <v>47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" customHeight="1">
      <c r="A33" s="38"/>
      <c r="B33" s="43"/>
      <c r="C33" s="38"/>
      <c r="D33" s="127" t="s">
        <v>48</v>
      </c>
      <c r="E33" s="117" t="s">
        <v>49</v>
      </c>
      <c r="F33" s="128">
        <f>ROUND((SUM(BE92:BE141)),  2)</f>
        <v>0</v>
      </c>
      <c r="G33" s="38"/>
      <c r="H33" s="38"/>
      <c r="I33" s="129">
        <v>0.21</v>
      </c>
      <c r="J33" s="128">
        <f>ROUND(((SUM(BE92:BE141))*I33),  2)</f>
        <v>0</v>
      </c>
      <c r="K33" s="38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117" t="s">
        <v>50</v>
      </c>
      <c r="F34" s="128">
        <f>ROUND((SUM(BF92:BF141)),  2)</f>
        <v>0</v>
      </c>
      <c r="G34" s="38"/>
      <c r="H34" s="38"/>
      <c r="I34" s="129">
        <v>0.12</v>
      </c>
      <c r="J34" s="128">
        <f>ROUND(((SUM(BF92:BF141))*I34),  2)</f>
        <v>0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hidden="1" customHeight="1">
      <c r="A35" s="38"/>
      <c r="B35" s="43"/>
      <c r="C35" s="38"/>
      <c r="D35" s="38"/>
      <c r="E35" s="117" t="s">
        <v>51</v>
      </c>
      <c r="F35" s="128">
        <f>ROUND((SUM(BG92:BG141)),  2)</f>
        <v>0</v>
      </c>
      <c r="G35" s="38"/>
      <c r="H35" s="38"/>
      <c r="I35" s="129">
        <v>0.21</v>
      </c>
      <c r="J35" s="128">
        <f>0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hidden="1" customHeight="1">
      <c r="A36" s="38"/>
      <c r="B36" s="43"/>
      <c r="C36" s="38"/>
      <c r="D36" s="38"/>
      <c r="E36" s="117" t="s">
        <v>52</v>
      </c>
      <c r="F36" s="128">
        <f>ROUND((SUM(BH92:BH141)),  2)</f>
        <v>0</v>
      </c>
      <c r="G36" s="38"/>
      <c r="H36" s="38"/>
      <c r="I36" s="129">
        <v>0.12</v>
      </c>
      <c r="J36" s="128">
        <f>0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53</v>
      </c>
      <c r="F37" s="128">
        <f>ROUND((SUM(BI92:BI141)),  2)</f>
        <v>0</v>
      </c>
      <c r="G37" s="38"/>
      <c r="H37" s="38"/>
      <c r="I37" s="129">
        <v>0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30"/>
      <c r="D39" s="131" t="s">
        <v>54</v>
      </c>
      <c r="E39" s="132"/>
      <c r="F39" s="132"/>
      <c r="G39" s="133" t="s">
        <v>55</v>
      </c>
      <c r="H39" s="134" t="s">
        <v>56</v>
      </c>
      <c r="I39" s="132"/>
      <c r="J39" s="135">
        <f>SUM(J30:J37)</f>
        <v>0</v>
      </c>
      <c r="K39" s="136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" customHeight="1">
      <c r="A40" s="38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" customHeight="1">
      <c r="A44" s="38"/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1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" customHeight="1">
      <c r="A45" s="38"/>
      <c r="B45" s="39"/>
      <c r="C45" s="27" t="s">
        <v>138</v>
      </c>
      <c r="D45" s="40"/>
      <c r="E45" s="40"/>
      <c r="F45" s="40"/>
      <c r="G45" s="40"/>
      <c r="H45" s="40"/>
      <c r="I45" s="40"/>
      <c r="J45" s="40"/>
      <c r="K45" s="40"/>
      <c r="L45" s="11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26.25" customHeight="1">
      <c r="A48" s="38"/>
      <c r="B48" s="39"/>
      <c r="C48" s="40"/>
      <c r="D48" s="40"/>
      <c r="E48" s="421" t="str">
        <f>E7</f>
        <v>STAVEBNÍ ÚPRAVY A PŘÍSTAVBA OBJEKTU SLOVENSKÁ 984 V KOLÍNĚ II</v>
      </c>
      <c r="F48" s="422"/>
      <c r="G48" s="422"/>
      <c r="H48" s="422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134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414" t="str">
        <f>E9</f>
        <v>Objekt 5 - PŘELOŽKA KABELU CETIN</v>
      </c>
      <c r="F50" s="420"/>
      <c r="G50" s="420"/>
      <c r="H50" s="420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Kolín</v>
      </c>
      <c r="G52" s="40"/>
      <c r="H52" s="40"/>
      <c r="I52" s="33" t="s">
        <v>23</v>
      </c>
      <c r="J52" s="63" t="str">
        <f>IF(J12="","",J12)</f>
        <v>19. 5. 2025</v>
      </c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25.65" customHeight="1">
      <c r="A54" s="38"/>
      <c r="B54" s="39"/>
      <c r="C54" s="33" t="s">
        <v>25</v>
      </c>
      <c r="D54" s="40"/>
      <c r="E54" s="40"/>
      <c r="F54" s="31" t="str">
        <f>E15</f>
        <v>MĚSTO KOLÍN, KARLOVO NÁMĚSTÍ 78, 280 12 KOLÍN I</v>
      </c>
      <c r="G54" s="40"/>
      <c r="H54" s="40"/>
      <c r="I54" s="33" t="s">
        <v>34</v>
      </c>
      <c r="J54" s="36" t="str">
        <f>E21</f>
        <v>AZ PROJECTspol. s r.o.</v>
      </c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15" customHeight="1">
      <c r="A55" s="38"/>
      <c r="B55" s="39"/>
      <c r="C55" s="33" t="s">
        <v>31</v>
      </c>
      <c r="D55" s="40"/>
      <c r="E55" s="40"/>
      <c r="F55" s="31" t="str">
        <f>IF(E18="","",E18)</f>
        <v>Vyplň údaj</v>
      </c>
      <c r="G55" s="40"/>
      <c r="H55" s="40"/>
      <c r="I55" s="33" t="s">
        <v>38</v>
      </c>
      <c r="J55" s="36" t="str">
        <f>E24</f>
        <v>Ing. Luboš Michalec</v>
      </c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1" t="s">
        <v>139</v>
      </c>
      <c r="D57" s="142"/>
      <c r="E57" s="142"/>
      <c r="F57" s="142"/>
      <c r="G57" s="142"/>
      <c r="H57" s="142"/>
      <c r="I57" s="142"/>
      <c r="J57" s="143" t="s">
        <v>140</v>
      </c>
      <c r="K57" s="142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8" customHeight="1">
      <c r="A59" s="38"/>
      <c r="B59" s="39"/>
      <c r="C59" s="144" t="s">
        <v>76</v>
      </c>
      <c r="D59" s="40"/>
      <c r="E59" s="40"/>
      <c r="F59" s="40"/>
      <c r="G59" s="40"/>
      <c r="H59" s="40"/>
      <c r="I59" s="40"/>
      <c r="J59" s="81">
        <f>J92</f>
        <v>0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141</v>
      </c>
    </row>
    <row r="60" spans="1:47" s="9" customFormat="1" ht="24.9" customHeight="1">
      <c r="B60" s="145"/>
      <c r="C60" s="146"/>
      <c r="D60" s="147" t="s">
        <v>142</v>
      </c>
      <c r="E60" s="148"/>
      <c r="F60" s="148"/>
      <c r="G60" s="148"/>
      <c r="H60" s="148"/>
      <c r="I60" s="148"/>
      <c r="J60" s="149">
        <f>J93</f>
        <v>0</v>
      </c>
      <c r="K60" s="146"/>
      <c r="L60" s="150"/>
    </row>
    <row r="61" spans="1:47" s="10" customFormat="1" ht="19.95" customHeight="1">
      <c r="B61" s="151"/>
      <c r="C61" s="100"/>
      <c r="D61" s="152" t="s">
        <v>143</v>
      </c>
      <c r="E61" s="153"/>
      <c r="F61" s="153"/>
      <c r="G61" s="153"/>
      <c r="H61" s="153"/>
      <c r="I61" s="153"/>
      <c r="J61" s="154">
        <f>J94</f>
        <v>0</v>
      </c>
      <c r="K61" s="100"/>
      <c r="L61" s="155"/>
    </row>
    <row r="62" spans="1:47" s="10" customFormat="1" ht="19.95" customHeight="1">
      <c r="B62" s="151"/>
      <c r="C62" s="100"/>
      <c r="D62" s="152" t="s">
        <v>2963</v>
      </c>
      <c r="E62" s="153"/>
      <c r="F62" s="153"/>
      <c r="G62" s="153"/>
      <c r="H62" s="153"/>
      <c r="I62" s="153"/>
      <c r="J62" s="154">
        <f>J106</f>
        <v>0</v>
      </c>
      <c r="K62" s="100"/>
      <c r="L62" s="155"/>
    </row>
    <row r="63" spans="1:47" s="9" customFormat="1" ht="24.9" customHeight="1">
      <c r="B63" s="145"/>
      <c r="C63" s="146"/>
      <c r="D63" s="147" t="s">
        <v>152</v>
      </c>
      <c r="E63" s="148"/>
      <c r="F63" s="148"/>
      <c r="G63" s="148"/>
      <c r="H63" s="148"/>
      <c r="I63" s="148"/>
      <c r="J63" s="149">
        <f>J109</f>
        <v>0</v>
      </c>
      <c r="K63" s="146"/>
      <c r="L63" s="150"/>
    </row>
    <row r="64" spans="1:47" s="10" customFormat="1" ht="19.95" customHeight="1">
      <c r="B64" s="151"/>
      <c r="C64" s="100"/>
      <c r="D64" s="152" t="s">
        <v>2623</v>
      </c>
      <c r="E64" s="153"/>
      <c r="F64" s="153"/>
      <c r="G64" s="153"/>
      <c r="H64" s="153"/>
      <c r="I64" s="153"/>
      <c r="J64" s="154">
        <f>J110</f>
        <v>0</v>
      </c>
      <c r="K64" s="100"/>
      <c r="L64" s="155"/>
    </row>
    <row r="65" spans="1:31" s="10" customFormat="1" ht="14.85" customHeight="1">
      <c r="B65" s="151"/>
      <c r="C65" s="100"/>
      <c r="D65" s="152" t="s">
        <v>3032</v>
      </c>
      <c r="E65" s="153"/>
      <c r="F65" s="153"/>
      <c r="G65" s="153"/>
      <c r="H65" s="153"/>
      <c r="I65" s="153"/>
      <c r="J65" s="154">
        <f>J111</f>
        <v>0</v>
      </c>
      <c r="K65" s="100"/>
      <c r="L65" s="155"/>
    </row>
    <row r="66" spans="1:31" s="10" customFormat="1" ht="14.85" customHeight="1">
      <c r="B66" s="151"/>
      <c r="C66" s="100"/>
      <c r="D66" s="152" t="s">
        <v>3033</v>
      </c>
      <c r="E66" s="153"/>
      <c r="F66" s="153"/>
      <c r="G66" s="153"/>
      <c r="H66" s="153"/>
      <c r="I66" s="153"/>
      <c r="J66" s="154">
        <f>J113</f>
        <v>0</v>
      </c>
      <c r="K66" s="100"/>
      <c r="L66" s="155"/>
    </row>
    <row r="67" spans="1:31" s="10" customFormat="1" ht="14.85" customHeight="1">
      <c r="B67" s="151"/>
      <c r="C67" s="100"/>
      <c r="D67" s="152" t="s">
        <v>3034</v>
      </c>
      <c r="E67" s="153"/>
      <c r="F67" s="153"/>
      <c r="G67" s="153"/>
      <c r="H67" s="153"/>
      <c r="I67" s="153"/>
      <c r="J67" s="154">
        <f>J118</f>
        <v>0</v>
      </c>
      <c r="K67" s="100"/>
      <c r="L67" s="155"/>
    </row>
    <row r="68" spans="1:31" s="10" customFormat="1" ht="14.85" customHeight="1">
      <c r="B68" s="151"/>
      <c r="C68" s="100"/>
      <c r="D68" s="152" t="s">
        <v>3035</v>
      </c>
      <c r="E68" s="153"/>
      <c r="F68" s="153"/>
      <c r="G68" s="153"/>
      <c r="H68" s="153"/>
      <c r="I68" s="153"/>
      <c r="J68" s="154">
        <f>J126</f>
        <v>0</v>
      </c>
      <c r="K68" s="100"/>
      <c r="L68" s="155"/>
    </row>
    <row r="69" spans="1:31" s="10" customFormat="1" ht="14.85" customHeight="1">
      <c r="B69" s="151"/>
      <c r="C69" s="100"/>
      <c r="D69" s="152" t="s">
        <v>3036</v>
      </c>
      <c r="E69" s="153"/>
      <c r="F69" s="153"/>
      <c r="G69" s="153"/>
      <c r="H69" s="153"/>
      <c r="I69" s="153"/>
      <c r="J69" s="154">
        <f>J128</f>
        <v>0</v>
      </c>
      <c r="K69" s="100"/>
      <c r="L69" s="155"/>
    </row>
    <row r="70" spans="1:31" s="10" customFormat="1" ht="14.85" customHeight="1">
      <c r="B70" s="151"/>
      <c r="C70" s="100"/>
      <c r="D70" s="152" t="s">
        <v>3037</v>
      </c>
      <c r="E70" s="153"/>
      <c r="F70" s="153"/>
      <c r="G70" s="153"/>
      <c r="H70" s="153"/>
      <c r="I70" s="153"/>
      <c r="J70" s="154">
        <f>J130</f>
        <v>0</v>
      </c>
      <c r="K70" s="100"/>
      <c r="L70" s="155"/>
    </row>
    <row r="71" spans="1:31" s="10" customFormat="1" ht="14.85" customHeight="1">
      <c r="B71" s="151"/>
      <c r="C71" s="100"/>
      <c r="D71" s="152" t="s">
        <v>3038</v>
      </c>
      <c r="E71" s="153"/>
      <c r="F71" s="153"/>
      <c r="G71" s="153"/>
      <c r="H71" s="153"/>
      <c r="I71" s="153"/>
      <c r="J71" s="154">
        <f>J134</f>
        <v>0</v>
      </c>
      <c r="K71" s="100"/>
      <c r="L71" s="155"/>
    </row>
    <row r="72" spans="1:31" s="10" customFormat="1" ht="14.85" customHeight="1">
      <c r="B72" s="151"/>
      <c r="C72" s="100"/>
      <c r="D72" s="152" t="s">
        <v>3039</v>
      </c>
      <c r="E72" s="153"/>
      <c r="F72" s="153"/>
      <c r="G72" s="153"/>
      <c r="H72" s="153"/>
      <c r="I72" s="153"/>
      <c r="J72" s="154">
        <f>J140</f>
        <v>0</v>
      </c>
      <c r="K72" s="100"/>
      <c r="L72" s="155"/>
    </row>
    <row r="73" spans="1:31" s="2" customFormat="1" ht="21.7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pans="1:31" s="2" customFormat="1" ht="6.9" customHeight="1">
      <c r="A78" s="38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24.9" customHeight="1">
      <c r="A79" s="38"/>
      <c r="B79" s="39"/>
      <c r="C79" s="27" t="s">
        <v>168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16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26.25" customHeight="1">
      <c r="A82" s="38"/>
      <c r="B82" s="39"/>
      <c r="C82" s="40"/>
      <c r="D82" s="40"/>
      <c r="E82" s="421" t="str">
        <f>E7</f>
        <v>STAVEBNÍ ÚPRAVY A PŘÍSTAVBA OBJEKTU SLOVENSKÁ 984 V KOLÍNĚ II</v>
      </c>
      <c r="F82" s="422"/>
      <c r="G82" s="422"/>
      <c r="H82" s="422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2" customHeight="1">
      <c r="A83" s="38"/>
      <c r="B83" s="39"/>
      <c r="C83" s="33" t="s">
        <v>134</v>
      </c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6.5" customHeight="1">
      <c r="A84" s="38"/>
      <c r="B84" s="39"/>
      <c r="C84" s="40"/>
      <c r="D84" s="40"/>
      <c r="E84" s="414" t="str">
        <f>E9</f>
        <v>Objekt 5 - PŘELOŽKA KABELU CETIN</v>
      </c>
      <c r="F84" s="420"/>
      <c r="G84" s="420"/>
      <c r="H84" s="42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2" customHeight="1">
      <c r="A86" s="38"/>
      <c r="B86" s="39"/>
      <c r="C86" s="33" t="s">
        <v>21</v>
      </c>
      <c r="D86" s="40"/>
      <c r="E86" s="40"/>
      <c r="F86" s="31" t="str">
        <f>F12</f>
        <v>Kolín</v>
      </c>
      <c r="G86" s="40"/>
      <c r="H86" s="40"/>
      <c r="I86" s="33" t="s">
        <v>23</v>
      </c>
      <c r="J86" s="63" t="str">
        <f>IF(J12="","",J12)</f>
        <v>19. 5. 2025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25.65" customHeight="1">
      <c r="A88" s="38"/>
      <c r="B88" s="39"/>
      <c r="C88" s="33" t="s">
        <v>25</v>
      </c>
      <c r="D88" s="40"/>
      <c r="E88" s="40"/>
      <c r="F88" s="31" t="str">
        <f>E15</f>
        <v>MĚSTO KOLÍN, KARLOVO NÁMĚSTÍ 78, 280 12 KOLÍN I</v>
      </c>
      <c r="G88" s="40"/>
      <c r="H88" s="40"/>
      <c r="I88" s="33" t="s">
        <v>34</v>
      </c>
      <c r="J88" s="36" t="str">
        <f>E21</f>
        <v>AZ PROJECTspol. s r.o.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15.15" customHeight="1">
      <c r="A89" s="38"/>
      <c r="B89" s="39"/>
      <c r="C89" s="33" t="s">
        <v>31</v>
      </c>
      <c r="D89" s="40"/>
      <c r="E89" s="40"/>
      <c r="F89" s="31" t="str">
        <f>IF(E18="","",E18)</f>
        <v>Vyplň údaj</v>
      </c>
      <c r="G89" s="40"/>
      <c r="H89" s="40"/>
      <c r="I89" s="33" t="s">
        <v>38</v>
      </c>
      <c r="J89" s="36" t="str">
        <f>E24</f>
        <v>Ing. Luboš Michalec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0.3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11" customFormat="1" ht="29.25" customHeight="1">
      <c r="A91" s="156"/>
      <c r="B91" s="157"/>
      <c r="C91" s="158" t="s">
        <v>169</v>
      </c>
      <c r="D91" s="159" t="s">
        <v>63</v>
      </c>
      <c r="E91" s="159" t="s">
        <v>59</v>
      </c>
      <c r="F91" s="159" t="s">
        <v>60</v>
      </c>
      <c r="G91" s="159" t="s">
        <v>170</v>
      </c>
      <c r="H91" s="159" t="s">
        <v>171</v>
      </c>
      <c r="I91" s="159" t="s">
        <v>172</v>
      </c>
      <c r="J91" s="159" t="s">
        <v>140</v>
      </c>
      <c r="K91" s="160" t="s">
        <v>173</v>
      </c>
      <c r="L91" s="161"/>
      <c r="M91" s="72" t="s">
        <v>19</v>
      </c>
      <c r="N91" s="73" t="s">
        <v>48</v>
      </c>
      <c r="O91" s="73" t="s">
        <v>174</v>
      </c>
      <c r="P91" s="73" t="s">
        <v>175</v>
      </c>
      <c r="Q91" s="73" t="s">
        <v>176</v>
      </c>
      <c r="R91" s="73" t="s">
        <v>177</v>
      </c>
      <c r="S91" s="73" t="s">
        <v>178</v>
      </c>
      <c r="T91" s="74" t="s">
        <v>179</v>
      </c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</row>
    <row r="92" spans="1:65" s="2" customFormat="1" ht="22.8" customHeight="1">
      <c r="A92" s="38"/>
      <c r="B92" s="39"/>
      <c r="C92" s="79" t="s">
        <v>180</v>
      </c>
      <c r="D92" s="40"/>
      <c r="E92" s="40"/>
      <c r="F92" s="40"/>
      <c r="G92" s="40"/>
      <c r="H92" s="40"/>
      <c r="I92" s="40"/>
      <c r="J92" s="162">
        <f>BK92</f>
        <v>0</v>
      </c>
      <c r="K92" s="40"/>
      <c r="L92" s="43"/>
      <c r="M92" s="75"/>
      <c r="N92" s="163"/>
      <c r="O92" s="76"/>
      <c r="P92" s="164">
        <f>P93+P109</f>
        <v>0</v>
      </c>
      <c r="Q92" s="76"/>
      <c r="R92" s="164">
        <f>R93+R109</f>
        <v>6.0031499999999998</v>
      </c>
      <c r="S92" s="76"/>
      <c r="T92" s="165">
        <f>T93+T109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77</v>
      </c>
      <c r="AU92" s="21" t="s">
        <v>141</v>
      </c>
      <c r="BK92" s="166">
        <f>BK93+BK109</f>
        <v>0</v>
      </c>
    </row>
    <row r="93" spans="1:65" s="12" customFormat="1" ht="25.95" customHeight="1">
      <c r="B93" s="167"/>
      <c r="C93" s="168"/>
      <c r="D93" s="169" t="s">
        <v>77</v>
      </c>
      <c r="E93" s="170" t="s">
        <v>181</v>
      </c>
      <c r="F93" s="170" t="s">
        <v>182</v>
      </c>
      <c r="G93" s="168"/>
      <c r="H93" s="168"/>
      <c r="I93" s="171"/>
      <c r="J93" s="172">
        <f>BK93</f>
        <v>0</v>
      </c>
      <c r="K93" s="168"/>
      <c r="L93" s="173"/>
      <c r="M93" s="174"/>
      <c r="N93" s="175"/>
      <c r="O93" s="175"/>
      <c r="P93" s="176">
        <f>P94+P106</f>
        <v>0</v>
      </c>
      <c r="Q93" s="175"/>
      <c r="R93" s="176">
        <f>R94+R106</f>
        <v>6.0031499999999998</v>
      </c>
      <c r="S93" s="175"/>
      <c r="T93" s="177">
        <f>T94+T106</f>
        <v>0</v>
      </c>
      <c r="AR93" s="178" t="s">
        <v>85</v>
      </c>
      <c r="AT93" s="179" t="s">
        <v>77</v>
      </c>
      <c r="AU93" s="179" t="s">
        <v>78</v>
      </c>
      <c r="AY93" s="178" t="s">
        <v>183</v>
      </c>
      <c r="BK93" s="180">
        <f>BK94+BK106</f>
        <v>0</v>
      </c>
    </row>
    <row r="94" spans="1:65" s="12" customFormat="1" ht="22.8" customHeight="1">
      <c r="B94" s="167"/>
      <c r="C94" s="168"/>
      <c r="D94" s="169" t="s">
        <v>77</v>
      </c>
      <c r="E94" s="181" t="s">
        <v>85</v>
      </c>
      <c r="F94" s="181" t="s">
        <v>184</v>
      </c>
      <c r="G94" s="168"/>
      <c r="H94" s="168"/>
      <c r="I94" s="171"/>
      <c r="J94" s="182">
        <f>BK94</f>
        <v>0</v>
      </c>
      <c r="K94" s="168"/>
      <c r="L94" s="173"/>
      <c r="M94" s="174"/>
      <c r="N94" s="175"/>
      <c r="O94" s="175"/>
      <c r="P94" s="176">
        <f>SUM(P95:P105)</f>
        <v>0</v>
      </c>
      <c r="Q94" s="175"/>
      <c r="R94" s="176">
        <f>SUM(R95:R105)</f>
        <v>6</v>
      </c>
      <c r="S94" s="175"/>
      <c r="T94" s="177">
        <f>SUM(T95:T105)</f>
        <v>0</v>
      </c>
      <c r="AR94" s="178" t="s">
        <v>85</v>
      </c>
      <c r="AT94" s="179" t="s">
        <v>77</v>
      </c>
      <c r="AU94" s="179" t="s">
        <v>85</v>
      </c>
      <c r="AY94" s="178" t="s">
        <v>183</v>
      </c>
      <c r="BK94" s="180">
        <f>SUM(BK95:BK105)</f>
        <v>0</v>
      </c>
    </row>
    <row r="95" spans="1:65" s="2" customFormat="1" ht="44.25" customHeight="1">
      <c r="A95" s="38"/>
      <c r="B95" s="39"/>
      <c r="C95" s="183" t="s">
        <v>85</v>
      </c>
      <c r="D95" s="183" t="s">
        <v>185</v>
      </c>
      <c r="E95" s="184" t="s">
        <v>2966</v>
      </c>
      <c r="F95" s="185" t="s">
        <v>2967</v>
      </c>
      <c r="G95" s="186" t="s">
        <v>200</v>
      </c>
      <c r="H95" s="187">
        <v>12</v>
      </c>
      <c r="I95" s="188"/>
      <c r="J95" s="189">
        <f>ROUND(I95*H95,2)</f>
        <v>0</v>
      </c>
      <c r="K95" s="185" t="s">
        <v>201</v>
      </c>
      <c r="L95" s="43"/>
      <c r="M95" s="190" t="s">
        <v>19</v>
      </c>
      <c r="N95" s="191" t="s">
        <v>49</v>
      </c>
      <c r="O95" s="68"/>
      <c r="P95" s="192">
        <f>O95*H95</f>
        <v>0</v>
      </c>
      <c r="Q95" s="192">
        <v>0</v>
      </c>
      <c r="R95" s="192">
        <f>Q95*H95</f>
        <v>0</v>
      </c>
      <c r="S95" s="192">
        <v>0</v>
      </c>
      <c r="T95" s="193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190</v>
      </c>
      <c r="AT95" s="194" t="s">
        <v>185</v>
      </c>
      <c r="AU95" s="194" t="s">
        <v>87</v>
      </c>
      <c r="AY95" s="21" t="s">
        <v>183</v>
      </c>
      <c r="BE95" s="195">
        <f>IF(N95="základní",J95,0)</f>
        <v>0</v>
      </c>
      <c r="BF95" s="195">
        <f>IF(N95="snížená",J95,0)</f>
        <v>0</v>
      </c>
      <c r="BG95" s="195">
        <f>IF(N95="zákl. přenesená",J95,0)</f>
        <v>0</v>
      </c>
      <c r="BH95" s="195">
        <f>IF(N95="sníž. přenesená",J95,0)</f>
        <v>0</v>
      </c>
      <c r="BI95" s="195">
        <f>IF(N95="nulová",J95,0)</f>
        <v>0</v>
      </c>
      <c r="BJ95" s="21" t="s">
        <v>85</v>
      </c>
      <c r="BK95" s="195">
        <f>ROUND(I95*H95,2)</f>
        <v>0</v>
      </c>
      <c r="BL95" s="21" t="s">
        <v>190</v>
      </c>
      <c r="BM95" s="194" t="s">
        <v>3040</v>
      </c>
    </row>
    <row r="96" spans="1:65" s="2" customFormat="1">
      <c r="A96" s="38"/>
      <c r="B96" s="39"/>
      <c r="C96" s="40"/>
      <c r="D96" s="196" t="s">
        <v>192</v>
      </c>
      <c r="E96" s="40"/>
      <c r="F96" s="197" t="s">
        <v>2969</v>
      </c>
      <c r="G96" s="40"/>
      <c r="H96" s="40"/>
      <c r="I96" s="198"/>
      <c r="J96" s="40"/>
      <c r="K96" s="40"/>
      <c r="L96" s="43"/>
      <c r="M96" s="199"/>
      <c r="N96" s="200"/>
      <c r="O96" s="68"/>
      <c r="P96" s="68"/>
      <c r="Q96" s="68"/>
      <c r="R96" s="68"/>
      <c r="S96" s="68"/>
      <c r="T96" s="69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21" t="s">
        <v>192</v>
      </c>
      <c r="AU96" s="21" t="s">
        <v>87</v>
      </c>
    </row>
    <row r="97" spans="1:65" s="13" customFormat="1">
      <c r="B97" s="201"/>
      <c r="C97" s="202"/>
      <c r="D97" s="203" t="s">
        <v>204</v>
      </c>
      <c r="E97" s="204" t="s">
        <v>19</v>
      </c>
      <c r="F97" s="205" t="s">
        <v>3041</v>
      </c>
      <c r="G97" s="202"/>
      <c r="H97" s="206">
        <v>12</v>
      </c>
      <c r="I97" s="207"/>
      <c r="J97" s="202"/>
      <c r="K97" s="202"/>
      <c r="L97" s="208"/>
      <c r="M97" s="209"/>
      <c r="N97" s="210"/>
      <c r="O97" s="210"/>
      <c r="P97" s="210"/>
      <c r="Q97" s="210"/>
      <c r="R97" s="210"/>
      <c r="S97" s="210"/>
      <c r="T97" s="211"/>
      <c r="AT97" s="212" t="s">
        <v>204</v>
      </c>
      <c r="AU97" s="212" t="s">
        <v>87</v>
      </c>
      <c r="AV97" s="13" t="s">
        <v>87</v>
      </c>
      <c r="AW97" s="13" t="s">
        <v>33</v>
      </c>
      <c r="AX97" s="13" t="s">
        <v>85</v>
      </c>
      <c r="AY97" s="212" t="s">
        <v>183</v>
      </c>
    </row>
    <row r="98" spans="1:65" s="2" customFormat="1" ht="66.75" customHeight="1">
      <c r="A98" s="38"/>
      <c r="B98" s="39"/>
      <c r="C98" s="183" t="s">
        <v>87</v>
      </c>
      <c r="D98" s="183" t="s">
        <v>185</v>
      </c>
      <c r="E98" s="184" t="s">
        <v>2971</v>
      </c>
      <c r="F98" s="185" t="s">
        <v>2972</v>
      </c>
      <c r="G98" s="186" t="s">
        <v>200</v>
      </c>
      <c r="H98" s="187">
        <v>3</v>
      </c>
      <c r="I98" s="188"/>
      <c r="J98" s="189">
        <f>ROUND(I98*H98,2)</f>
        <v>0</v>
      </c>
      <c r="K98" s="185" t="s">
        <v>201</v>
      </c>
      <c r="L98" s="43"/>
      <c r="M98" s="190" t="s">
        <v>19</v>
      </c>
      <c r="N98" s="191" t="s">
        <v>49</v>
      </c>
      <c r="O98" s="68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190</v>
      </c>
      <c r="AT98" s="194" t="s">
        <v>185</v>
      </c>
      <c r="AU98" s="194" t="s">
        <v>87</v>
      </c>
      <c r="AY98" s="21" t="s">
        <v>183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1" t="s">
        <v>85</v>
      </c>
      <c r="BK98" s="195">
        <f>ROUND(I98*H98,2)</f>
        <v>0</v>
      </c>
      <c r="BL98" s="21" t="s">
        <v>190</v>
      </c>
      <c r="BM98" s="194" t="s">
        <v>3042</v>
      </c>
    </row>
    <row r="99" spans="1:65" s="2" customFormat="1">
      <c r="A99" s="38"/>
      <c r="B99" s="39"/>
      <c r="C99" s="40"/>
      <c r="D99" s="196" t="s">
        <v>192</v>
      </c>
      <c r="E99" s="40"/>
      <c r="F99" s="197" t="s">
        <v>2974</v>
      </c>
      <c r="G99" s="40"/>
      <c r="H99" s="40"/>
      <c r="I99" s="198"/>
      <c r="J99" s="40"/>
      <c r="K99" s="40"/>
      <c r="L99" s="43"/>
      <c r="M99" s="199"/>
      <c r="N99" s="200"/>
      <c r="O99" s="68"/>
      <c r="P99" s="68"/>
      <c r="Q99" s="68"/>
      <c r="R99" s="68"/>
      <c r="S99" s="68"/>
      <c r="T99" s="69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21" t="s">
        <v>192</v>
      </c>
      <c r="AU99" s="21" t="s">
        <v>87</v>
      </c>
    </row>
    <row r="100" spans="1:65" s="13" customFormat="1">
      <c r="B100" s="201"/>
      <c r="C100" s="202"/>
      <c r="D100" s="203" t="s">
        <v>204</v>
      </c>
      <c r="E100" s="204" t="s">
        <v>19</v>
      </c>
      <c r="F100" s="205" t="s">
        <v>3043</v>
      </c>
      <c r="G100" s="202"/>
      <c r="H100" s="206">
        <v>3</v>
      </c>
      <c r="I100" s="207"/>
      <c r="J100" s="202"/>
      <c r="K100" s="202"/>
      <c r="L100" s="208"/>
      <c r="M100" s="209"/>
      <c r="N100" s="210"/>
      <c r="O100" s="210"/>
      <c r="P100" s="210"/>
      <c r="Q100" s="210"/>
      <c r="R100" s="210"/>
      <c r="S100" s="210"/>
      <c r="T100" s="211"/>
      <c r="AT100" s="212" t="s">
        <v>204</v>
      </c>
      <c r="AU100" s="212" t="s">
        <v>87</v>
      </c>
      <c r="AV100" s="13" t="s">
        <v>87</v>
      </c>
      <c r="AW100" s="13" t="s">
        <v>33</v>
      </c>
      <c r="AX100" s="13" t="s">
        <v>85</v>
      </c>
      <c r="AY100" s="212" t="s">
        <v>183</v>
      </c>
    </row>
    <row r="101" spans="1:65" s="2" customFormat="1" ht="16.5" customHeight="1">
      <c r="A101" s="38"/>
      <c r="B101" s="39"/>
      <c r="C101" s="224" t="s">
        <v>132</v>
      </c>
      <c r="D101" s="224" t="s">
        <v>240</v>
      </c>
      <c r="E101" s="225" t="s">
        <v>2976</v>
      </c>
      <c r="F101" s="226" t="s">
        <v>2977</v>
      </c>
      <c r="G101" s="227" t="s">
        <v>243</v>
      </c>
      <c r="H101" s="228">
        <v>6</v>
      </c>
      <c r="I101" s="229"/>
      <c r="J101" s="230">
        <f>ROUND(I101*H101,2)</f>
        <v>0</v>
      </c>
      <c r="K101" s="226" t="s">
        <v>201</v>
      </c>
      <c r="L101" s="231"/>
      <c r="M101" s="232" t="s">
        <v>19</v>
      </c>
      <c r="N101" s="233" t="s">
        <v>49</v>
      </c>
      <c r="O101" s="68"/>
      <c r="P101" s="192">
        <f>O101*H101</f>
        <v>0</v>
      </c>
      <c r="Q101" s="192">
        <v>1</v>
      </c>
      <c r="R101" s="192">
        <f>Q101*H101</f>
        <v>6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234</v>
      </c>
      <c r="AT101" s="194" t="s">
        <v>240</v>
      </c>
      <c r="AU101" s="194" t="s">
        <v>87</v>
      </c>
      <c r="AY101" s="21" t="s">
        <v>183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85</v>
      </c>
      <c r="BK101" s="195">
        <f>ROUND(I101*H101,2)</f>
        <v>0</v>
      </c>
      <c r="BL101" s="21" t="s">
        <v>190</v>
      </c>
      <c r="BM101" s="194" t="s">
        <v>3044</v>
      </c>
    </row>
    <row r="102" spans="1:65" s="13" customFormat="1">
      <c r="B102" s="201"/>
      <c r="C102" s="202"/>
      <c r="D102" s="203" t="s">
        <v>204</v>
      </c>
      <c r="E102" s="202"/>
      <c r="F102" s="205" t="s">
        <v>3045</v>
      </c>
      <c r="G102" s="202"/>
      <c r="H102" s="206">
        <v>6</v>
      </c>
      <c r="I102" s="207"/>
      <c r="J102" s="202"/>
      <c r="K102" s="202"/>
      <c r="L102" s="208"/>
      <c r="M102" s="209"/>
      <c r="N102" s="210"/>
      <c r="O102" s="210"/>
      <c r="P102" s="210"/>
      <c r="Q102" s="210"/>
      <c r="R102" s="210"/>
      <c r="S102" s="210"/>
      <c r="T102" s="211"/>
      <c r="AT102" s="212" t="s">
        <v>204</v>
      </c>
      <c r="AU102" s="212" t="s">
        <v>87</v>
      </c>
      <c r="AV102" s="13" t="s">
        <v>87</v>
      </c>
      <c r="AW102" s="13" t="s">
        <v>4</v>
      </c>
      <c r="AX102" s="13" t="s">
        <v>85</v>
      </c>
      <c r="AY102" s="212" t="s">
        <v>183</v>
      </c>
    </row>
    <row r="103" spans="1:65" s="2" customFormat="1" ht="44.25" customHeight="1">
      <c r="A103" s="38"/>
      <c r="B103" s="39"/>
      <c r="C103" s="183" t="s">
        <v>190</v>
      </c>
      <c r="D103" s="183" t="s">
        <v>185</v>
      </c>
      <c r="E103" s="184" t="s">
        <v>279</v>
      </c>
      <c r="F103" s="185" t="s">
        <v>280</v>
      </c>
      <c r="G103" s="186" t="s">
        <v>200</v>
      </c>
      <c r="H103" s="187">
        <v>9</v>
      </c>
      <c r="I103" s="188"/>
      <c r="J103" s="189">
        <f>ROUND(I103*H103,2)</f>
        <v>0</v>
      </c>
      <c r="K103" s="185" t="s">
        <v>201</v>
      </c>
      <c r="L103" s="43"/>
      <c r="M103" s="190" t="s">
        <v>19</v>
      </c>
      <c r="N103" s="191" t="s">
        <v>49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190</v>
      </c>
      <c r="AT103" s="194" t="s">
        <v>185</v>
      </c>
      <c r="AU103" s="194" t="s">
        <v>87</v>
      </c>
      <c r="AY103" s="21" t="s">
        <v>183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85</v>
      </c>
      <c r="BK103" s="195">
        <f>ROUND(I103*H103,2)</f>
        <v>0</v>
      </c>
      <c r="BL103" s="21" t="s">
        <v>190</v>
      </c>
      <c r="BM103" s="194" t="s">
        <v>3046</v>
      </c>
    </row>
    <row r="104" spans="1:65" s="2" customFormat="1">
      <c r="A104" s="38"/>
      <c r="B104" s="39"/>
      <c r="C104" s="40"/>
      <c r="D104" s="196" t="s">
        <v>192</v>
      </c>
      <c r="E104" s="40"/>
      <c r="F104" s="197" t="s">
        <v>2981</v>
      </c>
      <c r="G104" s="40"/>
      <c r="H104" s="40"/>
      <c r="I104" s="198"/>
      <c r="J104" s="40"/>
      <c r="K104" s="40"/>
      <c r="L104" s="43"/>
      <c r="M104" s="199"/>
      <c r="N104" s="200"/>
      <c r="O104" s="68"/>
      <c r="P104" s="68"/>
      <c r="Q104" s="68"/>
      <c r="R104" s="68"/>
      <c r="S104" s="68"/>
      <c r="T104" s="69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21" t="s">
        <v>192</v>
      </c>
      <c r="AU104" s="21" t="s">
        <v>87</v>
      </c>
    </row>
    <row r="105" spans="1:65" s="13" customFormat="1">
      <c r="B105" s="201"/>
      <c r="C105" s="202"/>
      <c r="D105" s="203" t="s">
        <v>204</v>
      </c>
      <c r="E105" s="204" t="s">
        <v>19</v>
      </c>
      <c r="F105" s="205" t="s">
        <v>3047</v>
      </c>
      <c r="G105" s="202"/>
      <c r="H105" s="206">
        <v>9</v>
      </c>
      <c r="I105" s="207"/>
      <c r="J105" s="202"/>
      <c r="K105" s="202"/>
      <c r="L105" s="208"/>
      <c r="M105" s="209"/>
      <c r="N105" s="210"/>
      <c r="O105" s="210"/>
      <c r="P105" s="210"/>
      <c r="Q105" s="210"/>
      <c r="R105" s="210"/>
      <c r="S105" s="210"/>
      <c r="T105" s="211"/>
      <c r="AT105" s="212" t="s">
        <v>204</v>
      </c>
      <c r="AU105" s="212" t="s">
        <v>87</v>
      </c>
      <c r="AV105" s="13" t="s">
        <v>87</v>
      </c>
      <c r="AW105" s="13" t="s">
        <v>33</v>
      </c>
      <c r="AX105" s="13" t="s">
        <v>85</v>
      </c>
      <c r="AY105" s="212" t="s">
        <v>183</v>
      </c>
    </row>
    <row r="106" spans="1:65" s="12" customFormat="1" ht="22.8" customHeight="1">
      <c r="B106" s="167"/>
      <c r="C106" s="168"/>
      <c r="D106" s="169" t="s">
        <v>77</v>
      </c>
      <c r="E106" s="181" t="s">
        <v>234</v>
      </c>
      <c r="F106" s="181" t="s">
        <v>2983</v>
      </c>
      <c r="G106" s="168"/>
      <c r="H106" s="168"/>
      <c r="I106" s="171"/>
      <c r="J106" s="182">
        <f>BK106</f>
        <v>0</v>
      </c>
      <c r="K106" s="168"/>
      <c r="L106" s="173"/>
      <c r="M106" s="174"/>
      <c r="N106" s="175"/>
      <c r="O106" s="175"/>
      <c r="P106" s="176">
        <f>SUM(P107:P108)</f>
        <v>0</v>
      </c>
      <c r="Q106" s="175"/>
      <c r="R106" s="176">
        <f>SUM(R107:R108)</f>
        <v>3.15E-3</v>
      </c>
      <c r="S106" s="175"/>
      <c r="T106" s="177">
        <f>SUM(T107:T108)</f>
        <v>0</v>
      </c>
      <c r="AR106" s="178" t="s">
        <v>85</v>
      </c>
      <c r="AT106" s="179" t="s">
        <v>77</v>
      </c>
      <c r="AU106" s="179" t="s">
        <v>85</v>
      </c>
      <c r="AY106" s="178" t="s">
        <v>183</v>
      </c>
      <c r="BK106" s="180">
        <f>SUM(BK107:BK108)</f>
        <v>0</v>
      </c>
    </row>
    <row r="107" spans="1:65" s="2" customFormat="1" ht="24.15" customHeight="1">
      <c r="A107" s="38"/>
      <c r="B107" s="39"/>
      <c r="C107" s="183" t="s">
        <v>214</v>
      </c>
      <c r="D107" s="183" t="s">
        <v>185</v>
      </c>
      <c r="E107" s="184" t="s">
        <v>2984</v>
      </c>
      <c r="F107" s="185" t="s">
        <v>2985</v>
      </c>
      <c r="G107" s="186" t="s">
        <v>237</v>
      </c>
      <c r="H107" s="187">
        <v>25</v>
      </c>
      <c r="I107" s="188"/>
      <c r="J107" s="189">
        <f>ROUND(I107*H107,2)</f>
        <v>0</v>
      </c>
      <c r="K107" s="185" t="s">
        <v>201</v>
      </c>
      <c r="L107" s="43"/>
      <c r="M107" s="190" t="s">
        <v>19</v>
      </c>
      <c r="N107" s="191" t="s">
        <v>49</v>
      </c>
      <c r="O107" s="68"/>
      <c r="P107" s="192">
        <f>O107*H107</f>
        <v>0</v>
      </c>
      <c r="Q107" s="192">
        <v>1.26E-4</v>
      </c>
      <c r="R107" s="192">
        <f>Q107*H107</f>
        <v>3.15E-3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190</v>
      </c>
      <c r="AT107" s="194" t="s">
        <v>185</v>
      </c>
      <c r="AU107" s="194" t="s">
        <v>87</v>
      </c>
      <c r="AY107" s="21" t="s">
        <v>183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85</v>
      </c>
      <c r="BK107" s="195">
        <f>ROUND(I107*H107,2)</f>
        <v>0</v>
      </c>
      <c r="BL107" s="21" t="s">
        <v>190</v>
      </c>
      <c r="BM107" s="194" t="s">
        <v>3048</v>
      </c>
    </row>
    <row r="108" spans="1:65" s="2" customFormat="1">
      <c r="A108" s="38"/>
      <c r="B108" s="39"/>
      <c r="C108" s="40"/>
      <c r="D108" s="196" t="s">
        <v>192</v>
      </c>
      <c r="E108" s="40"/>
      <c r="F108" s="197" t="s">
        <v>2987</v>
      </c>
      <c r="G108" s="40"/>
      <c r="H108" s="40"/>
      <c r="I108" s="198"/>
      <c r="J108" s="40"/>
      <c r="K108" s="40"/>
      <c r="L108" s="43"/>
      <c r="M108" s="199"/>
      <c r="N108" s="200"/>
      <c r="O108" s="68"/>
      <c r="P108" s="68"/>
      <c r="Q108" s="68"/>
      <c r="R108" s="68"/>
      <c r="S108" s="68"/>
      <c r="T108" s="69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21" t="s">
        <v>192</v>
      </c>
      <c r="AU108" s="21" t="s">
        <v>87</v>
      </c>
    </row>
    <row r="109" spans="1:65" s="12" customFormat="1" ht="25.95" customHeight="1">
      <c r="B109" s="167"/>
      <c r="C109" s="168"/>
      <c r="D109" s="169" t="s">
        <v>77</v>
      </c>
      <c r="E109" s="170" t="s">
        <v>1145</v>
      </c>
      <c r="F109" s="170" t="s">
        <v>1146</v>
      </c>
      <c r="G109" s="168"/>
      <c r="H109" s="168"/>
      <c r="I109" s="171"/>
      <c r="J109" s="172">
        <f>BK109</f>
        <v>0</v>
      </c>
      <c r="K109" s="168"/>
      <c r="L109" s="173"/>
      <c r="M109" s="174"/>
      <c r="N109" s="175"/>
      <c r="O109" s="175"/>
      <c r="P109" s="176">
        <f>P110</f>
        <v>0</v>
      </c>
      <c r="Q109" s="175"/>
      <c r="R109" s="176">
        <f>R110</f>
        <v>0</v>
      </c>
      <c r="S109" s="175"/>
      <c r="T109" s="177">
        <f>T110</f>
        <v>0</v>
      </c>
      <c r="AR109" s="178" t="s">
        <v>87</v>
      </c>
      <c r="AT109" s="179" t="s">
        <v>77</v>
      </c>
      <c r="AU109" s="179" t="s">
        <v>78</v>
      </c>
      <c r="AY109" s="178" t="s">
        <v>183</v>
      </c>
      <c r="BK109" s="180">
        <f>BK110</f>
        <v>0</v>
      </c>
    </row>
    <row r="110" spans="1:65" s="12" customFormat="1" ht="22.8" customHeight="1">
      <c r="B110" s="167"/>
      <c r="C110" s="168"/>
      <c r="D110" s="169" t="s">
        <v>77</v>
      </c>
      <c r="E110" s="181" t="s">
        <v>2624</v>
      </c>
      <c r="F110" s="181" t="s">
        <v>2625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P111+P113+P118+P126+P128+P130+P134+P140</f>
        <v>0</v>
      </c>
      <c r="Q110" s="175"/>
      <c r="R110" s="176">
        <f>R111+R113+R118+R126+R128+R130+R134+R140</f>
        <v>0</v>
      </c>
      <c r="S110" s="175"/>
      <c r="T110" s="177">
        <f>T111+T113+T118+T126+T128+T130+T134+T140</f>
        <v>0</v>
      </c>
      <c r="AR110" s="178" t="s">
        <v>87</v>
      </c>
      <c r="AT110" s="179" t="s">
        <v>77</v>
      </c>
      <c r="AU110" s="179" t="s">
        <v>85</v>
      </c>
      <c r="AY110" s="178" t="s">
        <v>183</v>
      </c>
      <c r="BK110" s="180">
        <f>BK111+BK113+BK118+BK126+BK128+BK130+BK134+BK140</f>
        <v>0</v>
      </c>
    </row>
    <row r="111" spans="1:65" s="12" customFormat="1" ht="20.85" customHeight="1">
      <c r="B111" s="167"/>
      <c r="C111" s="168"/>
      <c r="D111" s="169" t="s">
        <v>77</v>
      </c>
      <c r="E111" s="181" t="s">
        <v>3049</v>
      </c>
      <c r="F111" s="181" t="s">
        <v>3050</v>
      </c>
      <c r="G111" s="168"/>
      <c r="H111" s="168"/>
      <c r="I111" s="171"/>
      <c r="J111" s="182">
        <f>BK111</f>
        <v>0</v>
      </c>
      <c r="K111" s="168"/>
      <c r="L111" s="173"/>
      <c r="M111" s="174"/>
      <c r="N111" s="175"/>
      <c r="O111" s="175"/>
      <c r="P111" s="176">
        <f>P112</f>
        <v>0</v>
      </c>
      <c r="Q111" s="175"/>
      <c r="R111" s="176">
        <f>R112</f>
        <v>0</v>
      </c>
      <c r="S111" s="175"/>
      <c r="T111" s="177">
        <f>T112</f>
        <v>0</v>
      </c>
      <c r="AR111" s="178" t="s">
        <v>87</v>
      </c>
      <c r="AT111" s="179" t="s">
        <v>77</v>
      </c>
      <c r="AU111" s="179" t="s">
        <v>87</v>
      </c>
      <c r="AY111" s="178" t="s">
        <v>183</v>
      </c>
      <c r="BK111" s="180">
        <f>BK112</f>
        <v>0</v>
      </c>
    </row>
    <row r="112" spans="1:65" s="2" customFormat="1" ht="16.5" customHeight="1">
      <c r="A112" s="38"/>
      <c r="B112" s="39"/>
      <c r="C112" s="183" t="s">
        <v>223</v>
      </c>
      <c r="D112" s="183" t="s">
        <v>185</v>
      </c>
      <c r="E112" s="184" t="s">
        <v>3051</v>
      </c>
      <c r="F112" s="185" t="s">
        <v>3052</v>
      </c>
      <c r="G112" s="186" t="s">
        <v>1362</v>
      </c>
      <c r="H112" s="187">
        <v>1</v>
      </c>
      <c r="I112" s="188"/>
      <c r="J112" s="189">
        <f>ROUND(I112*H112,2)</f>
        <v>0</v>
      </c>
      <c r="K112" s="185" t="s">
        <v>19</v>
      </c>
      <c r="L112" s="43"/>
      <c r="M112" s="190" t="s">
        <v>19</v>
      </c>
      <c r="N112" s="191" t="s">
        <v>49</v>
      </c>
      <c r="O112" s="68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273</v>
      </c>
      <c r="AT112" s="194" t="s">
        <v>185</v>
      </c>
      <c r="AU112" s="194" t="s">
        <v>132</v>
      </c>
      <c r="AY112" s="21" t="s">
        <v>183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85</v>
      </c>
      <c r="BK112" s="195">
        <f>ROUND(I112*H112,2)</f>
        <v>0</v>
      </c>
      <c r="BL112" s="21" t="s">
        <v>273</v>
      </c>
      <c r="BM112" s="194" t="s">
        <v>3053</v>
      </c>
    </row>
    <row r="113" spans="1:65" s="12" customFormat="1" ht="20.85" customHeight="1">
      <c r="B113" s="167"/>
      <c r="C113" s="168"/>
      <c r="D113" s="169" t="s">
        <v>77</v>
      </c>
      <c r="E113" s="181" t="s">
        <v>3054</v>
      </c>
      <c r="F113" s="181" t="s">
        <v>184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SUM(P114:P117)</f>
        <v>0</v>
      </c>
      <c r="Q113" s="175"/>
      <c r="R113" s="176">
        <f>SUM(R114:R117)</f>
        <v>0</v>
      </c>
      <c r="S113" s="175"/>
      <c r="T113" s="177">
        <f>SUM(T114:T117)</f>
        <v>0</v>
      </c>
      <c r="AR113" s="178" t="s">
        <v>87</v>
      </c>
      <c r="AT113" s="179" t="s">
        <v>77</v>
      </c>
      <c r="AU113" s="179" t="s">
        <v>87</v>
      </c>
      <c r="AY113" s="178" t="s">
        <v>183</v>
      </c>
      <c r="BK113" s="180">
        <f>SUM(BK114:BK117)</f>
        <v>0</v>
      </c>
    </row>
    <row r="114" spans="1:65" s="2" customFormat="1" ht="16.5" customHeight="1">
      <c r="A114" s="38"/>
      <c r="B114" s="39"/>
      <c r="C114" s="183" t="s">
        <v>229</v>
      </c>
      <c r="D114" s="183" t="s">
        <v>185</v>
      </c>
      <c r="E114" s="184" t="s">
        <v>3055</v>
      </c>
      <c r="F114" s="185" t="s">
        <v>3056</v>
      </c>
      <c r="G114" s="186" t="s">
        <v>237</v>
      </c>
      <c r="H114" s="187">
        <v>25</v>
      </c>
      <c r="I114" s="188"/>
      <c r="J114" s="189">
        <f>ROUND(I114*H114,2)</f>
        <v>0</v>
      </c>
      <c r="K114" s="185" t="s">
        <v>19</v>
      </c>
      <c r="L114" s="43"/>
      <c r="M114" s="190" t="s">
        <v>19</v>
      </c>
      <c r="N114" s="191" t="s">
        <v>49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273</v>
      </c>
      <c r="AT114" s="194" t="s">
        <v>185</v>
      </c>
      <c r="AU114" s="194" t="s">
        <v>132</v>
      </c>
      <c r="AY114" s="21" t="s">
        <v>183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85</v>
      </c>
      <c r="BK114" s="195">
        <f>ROUND(I114*H114,2)</f>
        <v>0</v>
      </c>
      <c r="BL114" s="21" t="s">
        <v>273</v>
      </c>
      <c r="BM114" s="194" t="s">
        <v>3057</v>
      </c>
    </row>
    <row r="115" spans="1:65" s="2" customFormat="1" ht="16.5" customHeight="1">
      <c r="A115" s="38"/>
      <c r="B115" s="39"/>
      <c r="C115" s="183" t="s">
        <v>234</v>
      </c>
      <c r="D115" s="183" t="s">
        <v>185</v>
      </c>
      <c r="E115" s="184" t="s">
        <v>3058</v>
      </c>
      <c r="F115" s="185" t="s">
        <v>3059</v>
      </c>
      <c r="G115" s="186" t="s">
        <v>1362</v>
      </c>
      <c r="H115" s="187">
        <v>1</v>
      </c>
      <c r="I115" s="188"/>
      <c r="J115" s="189">
        <f>ROUND(I115*H115,2)</f>
        <v>0</v>
      </c>
      <c r="K115" s="185" t="s">
        <v>19</v>
      </c>
      <c r="L115" s="43"/>
      <c r="M115" s="190" t="s">
        <v>19</v>
      </c>
      <c r="N115" s="191" t="s">
        <v>49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273</v>
      </c>
      <c r="AT115" s="194" t="s">
        <v>185</v>
      </c>
      <c r="AU115" s="194" t="s">
        <v>132</v>
      </c>
      <c r="AY115" s="21" t="s">
        <v>183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85</v>
      </c>
      <c r="BK115" s="195">
        <f>ROUND(I115*H115,2)</f>
        <v>0</v>
      </c>
      <c r="BL115" s="21" t="s">
        <v>273</v>
      </c>
      <c r="BM115" s="194" t="s">
        <v>3060</v>
      </c>
    </row>
    <row r="116" spans="1:65" s="2" customFormat="1" ht="21.75" customHeight="1">
      <c r="A116" s="38"/>
      <c r="B116" s="39"/>
      <c r="C116" s="183" t="s">
        <v>239</v>
      </c>
      <c r="D116" s="183" t="s">
        <v>185</v>
      </c>
      <c r="E116" s="184" t="s">
        <v>3061</v>
      </c>
      <c r="F116" s="185" t="s">
        <v>3062</v>
      </c>
      <c r="G116" s="186" t="s">
        <v>237</v>
      </c>
      <c r="H116" s="187">
        <v>20</v>
      </c>
      <c r="I116" s="188"/>
      <c r="J116" s="189">
        <f>ROUND(I116*H116,2)</f>
        <v>0</v>
      </c>
      <c r="K116" s="185" t="s">
        <v>19</v>
      </c>
      <c r="L116" s="43"/>
      <c r="M116" s="190" t="s">
        <v>19</v>
      </c>
      <c r="N116" s="191" t="s">
        <v>49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273</v>
      </c>
      <c r="AT116" s="194" t="s">
        <v>185</v>
      </c>
      <c r="AU116" s="194" t="s">
        <v>132</v>
      </c>
      <c r="AY116" s="21" t="s">
        <v>183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85</v>
      </c>
      <c r="BK116" s="195">
        <f>ROUND(I116*H116,2)</f>
        <v>0</v>
      </c>
      <c r="BL116" s="21" t="s">
        <v>273</v>
      </c>
      <c r="BM116" s="194" t="s">
        <v>3063</v>
      </c>
    </row>
    <row r="117" spans="1:65" s="2" customFormat="1" ht="16.5" customHeight="1">
      <c r="A117" s="38"/>
      <c r="B117" s="39"/>
      <c r="C117" s="183" t="s">
        <v>245</v>
      </c>
      <c r="D117" s="183" t="s">
        <v>185</v>
      </c>
      <c r="E117" s="184" t="s">
        <v>3064</v>
      </c>
      <c r="F117" s="185" t="s">
        <v>3065</v>
      </c>
      <c r="G117" s="186" t="s">
        <v>237</v>
      </c>
      <c r="H117" s="187">
        <v>20</v>
      </c>
      <c r="I117" s="188"/>
      <c r="J117" s="189">
        <f>ROUND(I117*H117,2)</f>
        <v>0</v>
      </c>
      <c r="K117" s="185" t="s">
        <v>19</v>
      </c>
      <c r="L117" s="43"/>
      <c r="M117" s="190" t="s">
        <v>19</v>
      </c>
      <c r="N117" s="191" t="s">
        <v>49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273</v>
      </c>
      <c r="AT117" s="194" t="s">
        <v>185</v>
      </c>
      <c r="AU117" s="194" t="s">
        <v>132</v>
      </c>
      <c r="AY117" s="21" t="s">
        <v>183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85</v>
      </c>
      <c r="BK117" s="195">
        <f>ROUND(I117*H117,2)</f>
        <v>0</v>
      </c>
      <c r="BL117" s="21" t="s">
        <v>273</v>
      </c>
      <c r="BM117" s="194" t="s">
        <v>3066</v>
      </c>
    </row>
    <row r="118" spans="1:65" s="12" customFormat="1" ht="20.85" customHeight="1">
      <c r="B118" s="167"/>
      <c r="C118" s="168"/>
      <c r="D118" s="169" t="s">
        <v>77</v>
      </c>
      <c r="E118" s="181" t="s">
        <v>3067</v>
      </c>
      <c r="F118" s="181" t="s">
        <v>3068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SUM(P119:P125)</f>
        <v>0</v>
      </c>
      <c r="Q118" s="175"/>
      <c r="R118" s="176">
        <f>SUM(R119:R125)</f>
        <v>0</v>
      </c>
      <c r="S118" s="175"/>
      <c r="T118" s="177">
        <f>SUM(T119:T125)</f>
        <v>0</v>
      </c>
      <c r="AR118" s="178" t="s">
        <v>87</v>
      </c>
      <c r="AT118" s="179" t="s">
        <v>77</v>
      </c>
      <c r="AU118" s="179" t="s">
        <v>87</v>
      </c>
      <c r="AY118" s="178" t="s">
        <v>183</v>
      </c>
      <c r="BK118" s="180">
        <f>SUM(BK119:BK125)</f>
        <v>0</v>
      </c>
    </row>
    <row r="119" spans="1:65" s="2" customFormat="1" ht="16.5" customHeight="1">
      <c r="A119" s="38"/>
      <c r="B119" s="39"/>
      <c r="C119" s="183" t="s">
        <v>249</v>
      </c>
      <c r="D119" s="183" t="s">
        <v>185</v>
      </c>
      <c r="E119" s="184" t="s">
        <v>3069</v>
      </c>
      <c r="F119" s="185" t="s">
        <v>3070</v>
      </c>
      <c r="G119" s="186" t="s">
        <v>1362</v>
      </c>
      <c r="H119" s="187">
        <v>5</v>
      </c>
      <c r="I119" s="188"/>
      <c r="J119" s="189">
        <f t="shared" ref="J119:J125" si="0">ROUND(I119*H119,2)</f>
        <v>0</v>
      </c>
      <c r="K119" s="185" t="s">
        <v>19</v>
      </c>
      <c r="L119" s="43"/>
      <c r="M119" s="190" t="s">
        <v>19</v>
      </c>
      <c r="N119" s="191" t="s">
        <v>49</v>
      </c>
      <c r="O119" s="68"/>
      <c r="P119" s="192">
        <f t="shared" ref="P119:P125" si="1">O119*H119</f>
        <v>0</v>
      </c>
      <c r="Q119" s="192">
        <v>0</v>
      </c>
      <c r="R119" s="192">
        <f t="shared" ref="R119:R125" si="2">Q119*H119</f>
        <v>0</v>
      </c>
      <c r="S119" s="192">
        <v>0</v>
      </c>
      <c r="T119" s="193">
        <f t="shared" ref="T119:T125" si="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273</v>
      </c>
      <c r="AT119" s="194" t="s">
        <v>185</v>
      </c>
      <c r="AU119" s="194" t="s">
        <v>132</v>
      </c>
      <c r="AY119" s="21" t="s">
        <v>183</v>
      </c>
      <c r="BE119" s="195">
        <f t="shared" ref="BE119:BE125" si="4">IF(N119="základní",J119,0)</f>
        <v>0</v>
      </c>
      <c r="BF119" s="195">
        <f t="shared" ref="BF119:BF125" si="5">IF(N119="snížená",J119,0)</f>
        <v>0</v>
      </c>
      <c r="BG119" s="195">
        <f t="shared" ref="BG119:BG125" si="6">IF(N119="zákl. přenesená",J119,0)</f>
        <v>0</v>
      </c>
      <c r="BH119" s="195">
        <f t="shared" ref="BH119:BH125" si="7">IF(N119="sníž. přenesená",J119,0)</f>
        <v>0</v>
      </c>
      <c r="BI119" s="195">
        <f t="shared" ref="BI119:BI125" si="8">IF(N119="nulová",J119,0)</f>
        <v>0</v>
      </c>
      <c r="BJ119" s="21" t="s">
        <v>85</v>
      </c>
      <c r="BK119" s="195">
        <f t="shared" ref="BK119:BK125" si="9">ROUND(I119*H119,2)</f>
        <v>0</v>
      </c>
      <c r="BL119" s="21" t="s">
        <v>273</v>
      </c>
      <c r="BM119" s="194" t="s">
        <v>3071</v>
      </c>
    </row>
    <row r="120" spans="1:65" s="2" customFormat="1" ht="16.5" customHeight="1">
      <c r="A120" s="38"/>
      <c r="B120" s="39"/>
      <c r="C120" s="183" t="s">
        <v>8</v>
      </c>
      <c r="D120" s="183" t="s">
        <v>185</v>
      </c>
      <c r="E120" s="184" t="s">
        <v>3072</v>
      </c>
      <c r="F120" s="185" t="s">
        <v>3073</v>
      </c>
      <c r="G120" s="186" t="s">
        <v>1362</v>
      </c>
      <c r="H120" s="187">
        <v>5</v>
      </c>
      <c r="I120" s="188"/>
      <c r="J120" s="189">
        <f t="shared" si="0"/>
        <v>0</v>
      </c>
      <c r="K120" s="185" t="s">
        <v>19</v>
      </c>
      <c r="L120" s="43"/>
      <c r="M120" s="190" t="s">
        <v>19</v>
      </c>
      <c r="N120" s="191" t="s">
        <v>49</v>
      </c>
      <c r="O120" s="68"/>
      <c r="P120" s="192">
        <f t="shared" si="1"/>
        <v>0</v>
      </c>
      <c r="Q120" s="192">
        <v>0</v>
      </c>
      <c r="R120" s="192">
        <f t="shared" si="2"/>
        <v>0</v>
      </c>
      <c r="S120" s="192">
        <v>0</v>
      </c>
      <c r="T120" s="193">
        <f t="shared" si="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273</v>
      </c>
      <c r="AT120" s="194" t="s">
        <v>185</v>
      </c>
      <c r="AU120" s="194" t="s">
        <v>132</v>
      </c>
      <c r="AY120" s="21" t="s">
        <v>183</v>
      </c>
      <c r="BE120" s="195">
        <f t="shared" si="4"/>
        <v>0</v>
      </c>
      <c r="BF120" s="195">
        <f t="shared" si="5"/>
        <v>0</v>
      </c>
      <c r="BG120" s="195">
        <f t="shared" si="6"/>
        <v>0</v>
      </c>
      <c r="BH120" s="195">
        <f t="shared" si="7"/>
        <v>0</v>
      </c>
      <c r="BI120" s="195">
        <f t="shared" si="8"/>
        <v>0</v>
      </c>
      <c r="BJ120" s="21" t="s">
        <v>85</v>
      </c>
      <c r="BK120" s="195">
        <f t="shared" si="9"/>
        <v>0</v>
      </c>
      <c r="BL120" s="21" t="s">
        <v>273</v>
      </c>
      <c r="BM120" s="194" t="s">
        <v>3074</v>
      </c>
    </row>
    <row r="121" spans="1:65" s="2" customFormat="1" ht="16.5" customHeight="1">
      <c r="A121" s="38"/>
      <c r="B121" s="39"/>
      <c r="C121" s="183" t="s">
        <v>256</v>
      </c>
      <c r="D121" s="183" t="s">
        <v>185</v>
      </c>
      <c r="E121" s="184" t="s">
        <v>3075</v>
      </c>
      <c r="F121" s="185" t="s">
        <v>3076</v>
      </c>
      <c r="G121" s="186" t="s">
        <v>1362</v>
      </c>
      <c r="H121" s="187">
        <v>5</v>
      </c>
      <c r="I121" s="188"/>
      <c r="J121" s="189">
        <f t="shared" si="0"/>
        <v>0</v>
      </c>
      <c r="K121" s="185" t="s">
        <v>19</v>
      </c>
      <c r="L121" s="43"/>
      <c r="M121" s="190" t="s">
        <v>19</v>
      </c>
      <c r="N121" s="191" t="s">
        <v>49</v>
      </c>
      <c r="O121" s="68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273</v>
      </c>
      <c r="AT121" s="194" t="s">
        <v>185</v>
      </c>
      <c r="AU121" s="194" t="s">
        <v>132</v>
      </c>
      <c r="AY121" s="21" t="s">
        <v>183</v>
      </c>
      <c r="BE121" s="195">
        <f t="shared" si="4"/>
        <v>0</v>
      </c>
      <c r="BF121" s="195">
        <f t="shared" si="5"/>
        <v>0</v>
      </c>
      <c r="BG121" s="195">
        <f t="shared" si="6"/>
        <v>0</v>
      </c>
      <c r="BH121" s="195">
        <f t="shared" si="7"/>
        <v>0</v>
      </c>
      <c r="BI121" s="195">
        <f t="shared" si="8"/>
        <v>0</v>
      </c>
      <c r="BJ121" s="21" t="s">
        <v>85</v>
      </c>
      <c r="BK121" s="195">
        <f t="shared" si="9"/>
        <v>0</v>
      </c>
      <c r="BL121" s="21" t="s">
        <v>273</v>
      </c>
      <c r="BM121" s="194" t="s">
        <v>3077</v>
      </c>
    </row>
    <row r="122" spans="1:65" s="2" customFormat="1" ht="16.5" customHeight="1">
      <c r="A122" s="38"/>
      <c r="B122" s="39"/>
      <c r="C122" s="183" t="s">
        <v>261</v>
      </c>
      <c r="D122" s="183" t="s">
        <v>185</v>
      </c>
      <c r="E122" s="184" t="s">
        <v>3078</v>
      </c>
      <c r="F122" s="185" t="s">
        <v>3079</v>
      </c>
      <c r="G122" s="186" t="s">
        <v>1362</v>
      </c>
      <c r="H122" s="187">
        <v>5</v>
      </c>
      <c r="I122" s="188"/>
      <c r="J122" s="189">
        <f t="shared" si="0"/>
        <v>0</v>
      </c>
      <c r="K122" s="185" t="s">
        <v>19</v>
      </c>
      <c r="L122" s="43"/>
      <c r="M122" s="190" t="s">
        <v>19</v>
      </c>
      <c r="N122" s="191" t="s">
        <v>49</v>
      </c>
      <c r="O122" s="68"/>
      <c r="P122" s="192">
        <f t="shared" si="1"/>
        <v>0</v>
      </c>
      <c r="Q122" s="192">
        <v>0</v>
      </c>
      <c r="R122" s="192">
        <f t="shared" si="2"/>
        <v>0</v>
      </c>
      <c r="S122" s="192">
        <v>0</v>
      </c>
      <c r="T122" s="193">
        <f t="shared" si="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273</v>
      </c>
      <c r="AT122" s="194" t="s">
        <v>185</v>
      </c>
      <c r="AU122" s="194" t="s">
        <v>132</v>
      </c>
      <c r="AY122" s="21" t="s">
        <v>183</v>
      </c>
      <c r="BE122" s="195">
        <f t="shared" si="4"/>
        <v>0</v>
      </c>
      <c r="BF122" s="195">
        <f t="shared" si="5"/>
        <v>0</v>
      </c>
      <c r="BG122" s="195">
        <f t="shared" si="6"/>
        <v>0</v>
      </c>
      <c r="BH122" s="195">
        <f t="shared" si="7"/>
        <v>0</v>
      </c>
      <c r="BI122" s="195">
        <f t="shared" si="8"/>
        <v>0</v>
      </c>
      <c r="BJ122" s="21" t="s">
        <v>85</v>
      </c>
      <c r="BK122" s="195">
        <f t="shared" si="9"/>
        <v>0</v>
      </c>
      <c r="BL122" s="21" t="s">
        <v>273</v>
      </c>
      <c r="BM122" s="194" t="s">
        <v>3080</v>
      </c>
    </row>
    <row r="123" spans="1:65" s="2" customFormat="1" ht="16.5" customHeight="1">
      <c r="A123" s="38"/>
      <c r="B123" s="39"/>
      <c r="C123" s="183" t="s">
        <v>267</v>
      </c>
      <c r="D123" s="183" t="s">
        <v>185</v>
      </c>
      <c r="E123" s="184" t="s">
        <v>3081</v>
      </c>
      <c r="F123" s="185" t="s">
        <v>3082</v>
      </c>
      <c r="G123" s="186" t="s">
        <v>1362</v>
      </c>
      <c r="H123" s="187">
        <v>2</v>
      </c>
      <c r="I123" s="188"/>
      <c r="J123" s="189">
        <f t="shared" si="0"/>
        <v>0</v>
      </c>
      <c r="K123" s="185" t="s">
        <v>19</v>
      </c>
      <c r="L123" s="43"/>
      <c r="M123" s="190" t="s">
        <v>19</v>
      </c>
      <c r="N123" s="191" t="s">
        <v>49</v>
      </c>
      <c r="O123" s="68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273</v>
      </c>
      <c r="AT123" s="194" t="s">
        <v>185</v>
      </c>
      <c r="AU123" s="194" t="s">
        <v>132</v>
      </c>
      <c r="AY123" s="21" t="s">
        <v>183</v>
      </c>
      <c r="BE123" s="195">
        <f t="shared" si="4"/>
        <v>0</v>
      </c>
      <c r="BF123" s="195">
        <f t="shared" si="5"/>
        <v>0</v>
      </c>
      <c r="BG123" s="195">
        <f t="shared" si="6"/>
        <v>0</v>
      </c>
      <c r="BH123" s="195">
        <f t="shared" si="7"/>
        <v>0</v>
      </c>
      <c r="BI123" s="195">
        <f t="shared" si="8"/>
        <v>0</v>
      </c>
      <c r="BJ123" s="21" t="s">
        <v>85</v>
      </c>
      <c r="BK123" s="195">
        <f t="shared" si="9"/>
        <v>0</v>
      </c>
      <c r="BL123" s="21" t="s">
        <v>273</v>
      </c>
      <c r="BM123" s="194" t="s">
        <v>3083</v>
      </c>
    </row>
    <row r="124" spans="1:65" s="2" customFormat="1" ht="16.5" customHeight="1">
      <c r="A124" s="38"/>
      <c r="B124" s="39"/>
      <c r="C124" s="183" t="s">
        <v>273</v>
      </c>
      <c r="D124" s="183" t="s">
        <v>185</v>
      </c>
      <c r="E124" s="184" t="s">
        <v>3084</v>
      </c>
      <c r="F124" s="185" t="s">
        <v>3085</v>
      </c>
      <c r="G124" s="186" t="s">
        <v>237</v>
      </c>
      <c r="H124" s="187">
        <v>25</v>
      </c>
      <c r="I124" s="188"/>
      <c r="J124" s="189">
        <f t="shared" si="0"/>
        <v>0</v>
      </c>
      <c r="K124" s="185" t="s">
        <v>19</v>
      </c>
      <c r="L124" s="43"/>
      <c r="M124" s="190" t="s">
        <v>19</v>
      </c>
      <c r="N124" s="191" t="s">
        <v>49</v>
      </c>
      <c r="O124" s="68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273</v>
      </c>
      <c r="AT124" s="194" t="s">
        <v>185</v>
      </c>
      <c r="AU124" s="194" t="s">
        <v>132</v>
      </c>
      <c r="AY124" s="21" t="s">
        <v>183</v>
      </c>
      <c r="BE124" s="195">
        <f t="shared" si="4"/>
        <v>0</v>
      </c>
      <c r="BF124" s="195">
        <f t="shared" si="5"/>
        <v>0</v>
      </c>
      <c r="BG124" s="195">
        <f t="shared" si="6"/>
        <v>0</v>
      </c>
      <c r="BH124" s="195">
        <f t="shared" si="7"/>
        <v>0</v>
      </c>
      <c r="BI124" s="195">
        <f t="shared" si="8"/>
        <v>0</v>
      </c>
      <c r="BJ124" s="21" t="s">
        <v>85</v>
      </c>
      <c r="BK124" s="195">
        <f t="shared" si="9"/>
        <v>0</v>
      </c>
      <c r="BL124" s="21" t="s">
        <v>273</v>
      </c>
      <c r="BM124" s="194" t="s">
        <v>3086</v>
      </c>
    </row>
    <row r="125" spans="1:65" s="2" customFormat="1" ht="24.15" customHeight="1">
      <c r="A125" s="38"/>
      <c r="B125" s="39"/>
      <c r="C125" s="183" t="s">
        <v>278</v>
      </c>
      <c r="D125" s="183" t="s">
        <v>185</v>
      </c>
      <c r="E125" s="184" t="s">
        <v>3087</v>
      </c>
      <c r="F125" s="185" t="s">
        <v>3088</v>
      </c>
      <c r="G125" s="186" t="s">
        <v>1362</v>
      </c>
      <c r="H125" s="187">
        <v>1</v>
      </c>
      <c r="I125" s="188"/>
      <c r="J125" s="189">
        <f t="shared" si="0"/>
        <v>0</v>
      </c>
      <c r="K125" s="185" t="s">
        <v>19</v>
      </c>
      <c r="L125" s="43"/>
      <c r="M125" s="190" t="s">
        <v>19</v>
      </c>
      <c r="N125" s="191" t="s">
        <v>49</v>
      </c>
      <c r="O125" s="68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273</v>
      </c>
      <c r="AT125" s="194" t="s">
        <v>185</v>
      </c>
      <c r="AU125" s="194" t="s">
        <v>132</v>
      </c>
      <c r="AY125" s="21" t="s">
        <v>183</v>
      </c>
      <c r="BE125" s="195">
        <f t="shared" si="4"/>
        <v>0</v>
      </c>
      <c r="BF125" s="195">
        <f t="shared" si="5"/>
        <v>0</v>
      </c>
      <c r="BG125" s="195">
        <f t="shared" si="6"/>
        <v>0</v>
      </c>
      <c r="BH125" s="195">
        <f t="shared" si="7"/>
        <v>0</v>
      </c>
      <c r="BI125" s="195">
        <f t="shared" si="8"/>
        <v>0</v>
      </c>
      <c r="BJ125" s="21" t="s">
        <v>85</v>
      </c>
      <c r="BK125" s="195">
        <f t="shared" si="9"/>
        <v>0</v>
      </c>
      <c r="BL125" s="21" t="s">
        <v>273</v>
      </c>
      <c r="BM125" s="194" t="s">
        <v>3089</v>
      </c>
    </row>
    <row r="126" spans="1:65" s="12" customFormat="1" ht="20.85" customHeight="1">
      <c r="B126" s="167"/>
      <c r="C126" s="168"/>
      <c r="D126" s="169" t="s">
        <v>77</v>
      </c>
      <c r="E126" s="181" t="s">
        <v>3090</v>
      </c>
      <c r="F126" s="181" t="s">
        <v>3091</v>
      </c>
      <c r="G126" s="168"/>
      <c r="H126" s="168"/>
      <c r="I126" s="171"/>
      <c r="J126" s="182">
        <f>BK126</f>
        <v>0</v>
      </c>
      <c r="K126" s="168"/>
      <c r="L126" s="173"/>
      <c r="M126" s="174"/>
      <c r="N126" s="175"/>
      <c r="O126" s="175"/>
      <c r="P126" s="176">
        <f>P127</f>
        <v>0</v>
      </c>
      <c r="Q126" s="175"/>
      <c r="R126" s="176">
        <f>R127</f>
        <v>0</v>
      </c>
      <c r="S126" s="175"/>
      <c r="T126" s="177">
        <f>T127</f>
        <v>0</v>
      </c>
      <c r="AR126" s="178" t="s">
        <v>87</v>
      </c>
      <c r="AT126" s="179" t="s">
        <v>77</v>
      </c>
      <c r="AU126" s="179" t="s">
        <v>87</v>
      </c>
      <c r="AY126" s="178" t="s">
        <v>183</v>
      </c>
      <c r="BK126" s="180">
        <f>BK127</f>
        <v>0</v>
      </c>
    </row>
    <row r="127" spans="1:65" s="2" customFormat="1" ht="16.5" customHeight="1">
      <c r="A127" s="38"/>
      <c r="B127" s="39"/>
      <c r="C127" s="183" t="s">
        <v>284</v>
      </c>
      <c r="D127" s="183" t="s">
        <v>185</v>
      </c>
      <c r="E127" s="184" t="s">
        <v>3092</v>
      </c>
      <c r="F127" s="185" t="s">
        <v>3093</v>
      </c>
      <c r="G127" s="186" t="s">
        <v>1362</v>
      </c>
      <c r="H127" s="187">
        <v>1</v>
      </c>
      <c r="I127" s="188"/>
      <c r="J127" s="189">
        <f>ROUND(I127*H127,2)</f>
        <v>0</v>
      </c>
      <c r="K127" s="185" t="s">
        <v>19</v>
      </c>
      <c r="L127" s="43"/>
      <c r="M127" s="190" t="s">
        <v>19</v>
      </c>
      <c r="N127" s="191" t="s">
        <v>49</v>
      </c>
      <c r="O127" s="68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273</v>
      </c>
      <c r="AT127" s="194" t="s">
        <v>185</v>
      </c>
      <c r="AU127" s="194" t="s">
        <v>132</v>
      </c>
      <c r="AY127" s="21" t="s">
        <v>183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21" t="s">
        <v>85</v>
      </c>
      <c r="BK127" s="195">
        <f>ROUND(I127*H127,2)</f>
        <v>0</v>
      </c>
      <c r="BL127" s="21" t="s">
        <v>273</v>
      </c>
      <c r="BM127" s="194" t="s">
        <v>3094</v>
      </c>
    </row>
    <row r="128" spans="1:65" s="12" customFormat="1" ht="20.85" customHeight="1">
      <c r="B128" s="167"/>
      <c r="C128" s="168"/>
      <c r="D128" s="169" t="s">
        <v>77</v>
      </c>
      <c r="E128" s="181" t="s">
        <v>3095</v>
      </c>
      <c r="F128" s="181" t="s">
        <v>3096</v>
      </c>
      <c r="G128" s="168"/>
      <c r="H128" s="168"/>
      <c r="I128" s="171"/>
      <c r="J128" s="182">
        <f>BK128</f>
        <v>0</v>
      </c>
      <c r="K128" s="168"/>
      <c r="L128" s="173"/>
      <c r="M128" s="174"/>
      <c r="N128" s="175"/>
      <c r="O128" s="175"/>
      <c r="P128" s="176">
        <f>P129</f>
        <v>0</v>
      </c>
      <c r="Q128" s="175"/>
      <c r="R128" s="176">
        <f>R129</f>
        <v>0</v>
      </c>
      <c r="S128" s="175"/>
      <c r="T128" s="177">
        <f>T129</f>
        <v>0</v>
      </c>
      <c r="AR128" s="178" t="s">
        <v>87</v>
      </c>
      <c r="AT128" s="179" t="s">
        <v>77</v>
      </c>
      <c r="AU128" s="179" t="s">
        <v>87</v>
      </c>
      <c r="AY128" s="178" t="s">
        <v>183</v>
      </c>
      <c r="BK128" s="180">
        <f>BK129</f>
        <v>0</v>
      </c>
    </row>
    <row r="129" spans="1:65" s="2" customFormat="1" ht="16.5" customHeight="1">
      <c r="A129" s="38"/>
      <c r="B129" s="39"/>
      <c r="C129" s="183" t="s">
        <v>289</v>
      </c>
      <c r="D129" s="183" t="s">
        <v>185</v>
      </c>
      <c r="E129" s="184" t="s">
        <v>3097</v>
      </c>
      <c r="F129" s="185" t="s">
        <v>3098</v>
      </c>
      <c r="G129" s="186" t="s">
        <v>1362</v>
      </c>
      <c r="H129" s="187">
        <v>1</v>
      </c>
      <c r="I129" s="188"/>
      <c r="J129" s="189">
        <f>ROUND(I129*H129,2)</f>
        <v>0</v>
      </c>
      <c r="K129" s="185" t="s">
        <v>19</v>
      </c>
      <c r="L129" s="43"/>
      <c r="M129" s="190" t="s">
        <v>19</v>
      </c>
      <c r="N129" s="191" t="s">
        <v>49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273</v>
      </c>
      <c r="AT129" s="194" t="s">
        <v>185</v>
      </c>
      <c r="AU129" s="194" t="s">
        <v>132</v>
      </c>
      <c r="AY129" s="21" t="s">
        <v>183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21" t="s">
        <v>85</v>
      </c>
      <c r="BK129" s="195">
        <f>ROUND(I129*H129,2)</f>
        <v>0</v>
      </c>
      <c r="BL129" s="21" t="s">
        <v>273</v>
      </c>
      <c r="BM129" s="194" t="s">
        <v>3099</v>
      </c>
    </row>
    <row r="130" spans="1:65" s="12" customFormat="1" ht="20.85" customHeight="1">
      <c r="B130" s="167"/>
      <c r="C130" s="168"/>
      <c r="D130" s="169" t="s">
        <v>77</v>
      </c>
      <c r="E130" s="181" t="s">
        <v>3100</v>
      </c>
      <c r="F130" s="181" t="s">
        <v>3101</v>
      </c>
      <c r="G130" s="168"/>
      <c r="H130" s="168"/>
      <c r="I130" s="171"/>
      <c r="J130" s="182">
        <f>BK130</f>
        <v>0</v>
      </c>
      <c r="K130" s="168"/>
      <c r="L130" s="173"/>
      <c r="M130" s="174"/>
      <c r="N130" s="175"/>
      <c r="O130" s="175"/>
      <c r="P130" s="176">
        <f>SUM(P131:P133)</f>
        <v>0</v>
      </c>
      <c r="Q130" s="175"/>
      <c r="R130" s="176">
        <f>SUM(R131:R133)</f>
        <v>0</v>
      </c>
      <c r="S130" s="175"/>
      <c r="T130" s="177">
        <f>SUM(T131:T133)</f>
        <v>0</v>
      </c>
      <c r="AR130" s="178" t="s">
        <v>87</v>
      </c>
      <c r="AT130" s="179" t="s">
        <v>77</v>
      </c>
      <c r="AU130" s="179" t="s">
        <v>87</v>
      </c>
      <c r="AY130" s="178" t="s">
        <v>183</v>
      </c>
      <c r="BK130" s="180">
        <f>SUM(BK131:BK133)</f>
        <v>0</v>
      </c>
    </row>
    <row r="131" spans="1:65" s="2" customFormat="1" ht="21.75" customHeight="1">
      <c r="A131" s="38"/>
      <c r="B131" s="39"/>
      <c r="C131" s="183" t="s">
        <v>294</v>
      </c>
      <c r="D131" s="183" t="s">
        <v>185</v>
      </c>
      <c r="E131" s="184" t="s">
        <v>3102</v>
      </c>
      <c r="F131" s="185" t="s">
        <v>3103</v>
      </c>
      <c r="G131" s="186" t="s">
        <v>1362</v>
      </c>
      <c r="H131" s="187">
        <v>1</v>
      </c>
      <c r="I131" s="188"/>
      <c r="J131" s="189">
        <f>ROUND(I131*H131,2)</f>
        <v>0</v>
      </c>
      <c r="K131" s="185" t="s">
        <v>19</v>
      </c>
      <c r="L131" s="43"/>
      <c r="M131" s="190" t="s">
        <v>19</v>
      </c>
      <c r="N131" s="191" t="s">
        <v>49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273</v>
      </c>
      <c r="AT131" s="194" t="s">
        <v>185</v>
      </c>
      <c r="AU131" s="194" t="s">
        <v>132</v>
      </c>
      <c r="AY131" s="21" t="s">
        <v>183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21" t="s">
        <v>85</v>
      </c>
      <c r="BK131" s="195">
        <f>ROUND(I131*H131,2)</f>
        <v>0</v>
      </c>
      <c r="BL131" s="21" t="s">
        <v>273</v>
      </c>
      <c r="BM131" s="194" t="s">
        <v>3104</v>
      </c>
    </row>
    <row r="132" spans="1:65" s="2" customFormat="1" ht="16.5" customHeight="1">
      <c r="A132" s="38"/>
      <c r="B132" s="39"/>
      <c r="C132" s="183" t="s">
        <v>7</v>
      </c>
      <c r="D132" s="183" t="s">
        <v>185</v>
      </c>
      <c r="E132" s="184" t="s">
        <v>3105</v>
      </c>
      <c r="F132" s="185" t="s">
        <v>3106</v>
      </c>
      <c r="G132" s="186" t="s">
        <v>1362</v>
      </c>
      <c r="H132" s="187">
        <v>1</v>
      </c>
      <c r="I132" s="188"/>
      <c r="J132" s="189">
        <f>ROUND(I132*H132,2)</f>
        <v>0</v>
      </c>
      <c r="K132" s="185" t="s">
        <v>19</v>
      </c>
      <c r="L132" s="43"/>
      <c r="M132" s="190" t="s">
        <v>19</v>
      </c>
      <c r="N132" s="191" t="s">
        <v>49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273</v>
      </c>
      <c r="AT132" s="194" t="s">
        <v>185</v>
      </c>
      <c r="AU132" s="194" t="s">
        <v>132</v>
      </c>
      <c r="AY132" s="21" t="s">
        <v>183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85</v>
      </c>
      <c r="BK132" s="195">
        <f>ROUND(I132*H132,2)</f>
        <v>0</v>
      </c>
      <c r="BL132" s="21" t="s">
        <v>273</v>
      </c>
      <c r="BM132" s="194" t="s">
        <v>3107</v>
      </c>
    </row>
    <row r="133" spans="1:65" s="2" customFormat="1" ht="21.75" customHeight="1">
      <c r="A133" s="38"/>
      <c r="B133" s="39"/>
      <c r="C133" s="183" t="s">
        <v>305</v>
      </c>
      <c r="D133" s="183" t="s">
        <v>185</v>
      </c>
      <c r="E133" s="184" t="s">
        <v>3108</v>
      </c>
      <c r="F133" s="185" t="s">
        <v>3109</v>
      </c>
      <c r="G133" s="186" t="s">
        <v>1362</v>
      </c>
      <c r="H133" s="187">
        <v>1</v>
      </c>
      <c r="I133" s="188"/>
      <c r="J133" s="189">
        <f>ROUND(I133*H133,2)</f>
        <v>0</v>
      </c>
      <c r="K133" s="185" t="s">
        <v>19</v>
      </c>
      <c r="L133" s="43"/>
      <c r="M133" s="190" t="s">
        <v>19</v>
      </c>
      <c r="N133" s="191" t="s">
        <v>49</v>
      </c>
      <c r="O133" s="68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273</v>
      </c>
      <c r="AT133" s="194" t="s">
        <v>185</v>
      </c>
      <c r="AU133" s="194" t="s">
        <v>132</v>
      </c>
      <c r="AY133" s="21" t="s">
        <v>183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85</v>
      </c>
      <c r="BK133" s="195">
        <f>ROUND(I133*H133,2)</f>
        <v>0</v>
      </c>
      <c r="BL133" s="21" t="s">
        <v>273</v>
      </c>
      <c r="BM133" s="194" t="s">
        <v>3110</v>
      </c>
    </row>
    <row r="134" spans="1:65" s="12" customFormat="1" ht="20.85" customHeight="1">
      <c r="B134" s="167"/>
      <c r="C134" s="168"/>
      <c r="D134" s="169" t="s">
        <v>77</v>
      </c>
      <c r="E134" s="181" t="s">
        <v>3111</v>
      </c>
      <c r="F134" s="181" t="s">
        <v>3112</v>
      </c>
      <c r="G134" s="168"/>
      <c r="H134" s="168"/>
      <c r="I134" s="171"/>
      <c r="J134" s="182">
        <f>BK134</f>
        <v>0</v>
      </c>
      <c r="K134" s="168"/>
      <c r="L134" s="173"/>
      <c r="M134" s="174"/>
      <c r="N134" s="175"/>
      <c r="O134" s="175"/>
      <c r="P134" s="176">
        <f>SUM(P135:P139)</f>
        <v>0</v>
      </c>
      <c r="Q134" s="175"/>
      <c r="R134" s="176">
        <f>SUM(R135:R139)</f>
        <v>0</v>
      </c>
      <c r="S134" s="175"/>
      <c r="T134" s="177">
        <f>SUM(T135:T139)</f>
        <v>0</v>
      </c>
      <c r="AR134" s="178" t="s">
        <v>87</v>
      </c>
      <c r="AT134" s="179" t="s">
        <v>77</v>
      </c>
      <c r="AU134" s="179" t="s">
        <v>87</v>
      </c>
      <c r="AY134" s="178" t="s">
        <v>183</v>
      </c>
      <c r="BK134" s="180">
        <f>SUM(BK135:BK139)</f>
        <v>0</v>
      </c>
    </row>
    <row r="135" spans="1:65" s="2" customFormat="1" ht="16.5" customHeight="1">
      <c r="A135" s="38"/>
      <c r="B135" s="39"/>
      <c r="C135" s="224" t="s">
        <v>312</v>
      </c>
      <c r="D135" s="224" t="s">
        <v>240</v>
      </c>
      <c r="E135" s="225" t="s">
        <v>3113</v>
      </c>
      <c r="F135" s="226" t="s">
        <v>3114</v>
      </c>
      <c r="G135" s="227" t="s">
        <v>237</v>
      </c>
      <c r="H135" s="228">
        <v>25</v>
      </c>
      <c r="I135" s="229"/>
      <c r="J135" s="230">
        <f>ROUND(I135*H135,2)</f>
        <v>0</v>
      </c>
      <c r="K135" s="226" t="s">
        <v>19</v>
      </c>
      <c r="L135" s="231"/>
      <c r="M135" s="232" t="s">
        <v>19</v>
      </c>
      <c r="N135" s="233" t="s">
        <v>49</v>
      </c>
      <c r="O135" s="68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365</v>
      </c>
      <c r="AT135" s="194" t="s">
        <v>240</v>
      </c>
      <c r="AU135" s="194" t="s">
        <v>132</v>
      </c>
      <c r="AY135" s="21" t="s">
        <v>183</v>
      </c>
      <c r="BE135" s="195">
        <f>IF(N135="základní",J135,0)</f>
        <v>0</v>
      </c>
      <c r="BF135" s="195">
        <f>IF(N135="snížená",J135,0)</f>
        <v>0</v>
      </c>
      <c r="BG135" s="195">
        <f>IF(N135="zákl. přenesená",J135,0)</f>
        <v>0</v>
      </c>
      <c r="BH135" s="195">
        <f>IF(N135="sníž. přenesená",J135,0)</f>
        <v>0</v>
      </c>
      <c r="BI135" s="195">
        <f>IF(N135="nulová",J135,0)</f>
        <v>0</v>
      </c>
      <c r="BJ135" s="21" t="s">
        <v>85</v>
      </c>
      <c r="BK135" s="195">
        <f>ROUND(I135*H135,2)</f>
        <v>0</v>
      </c>
      <c r="BL135" s="21" t="s">
        <v>273</v>
      </c>
      <c r="BM135" s="194" t="s">
        <v>3115</v>
      </c>
    </row>
    <row r="136" spans="1:65" s="2" customFormat="1" ht="16.5" customHeight="1">
      <c r="A136" s="38"/>
      <c r="B136" s="39"/>
      <c r="C136" s="224" t="s">
        <v>317</v>
      </c>
      <c r="D136" s="224" t="s">
        <v>240</v>
      </c>
      <c r="E136" s="225" t="s">
        <v>3116</v>
      </c>
      <c r="F136" s="226" t="s">
        <v>3117</v>
      </c>
      <c r="G136" s="227" t="s">
        <v>1362</v>
      </c>
      <c r="H136" s="228">
        <v>2</v>
      </c>
      <c r="I136" s="229"/>
      <c r="J136" s="230">
        <f>ROUND(I136*H136,2)</f>
        <v>0</v>
      </c>
      <c r="K136" s="226" t="s">
        <v>19</v>
      </c>
      <c r="L136" s="231"/>
      <c r="M136" s="232" t="s">
        <v>19</v>
      </c>
      <c r="N136" s="233" t="s">
        <v>49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365</v>
      </c>
      <c r="AT136" s="194" t="s">
        <v>240</v>
      </c>
      <c r="AU136" s="194" t="s">
        <v>132</v>
      </c>
      <c r="AY136" s="21" t="s">
        <v>183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85</v>
      </c>
      <c r="BK136" s="195">
        <f>ROUND(I136*H136,2)</f>
        <v>0</v>
      </c>
      <c r="BL136" s="21" t="s">
        <v>273</v>
      </c>
      <c r="BM136" s="194" t="s">
        <v>3118</v>
      </c>
    </row>
    <row r="137" spans="1:65" s="2" customFormat="1" ht="16.5" customHeight="1">
      <c r="A137" s="38"/>
      <c r="B137" s="39"/>
      <c r="C137" s="224" t="s">
        <v>323</v>
      </c>
      <c r="D137" s="224" t="s">
        <v>240</v>
      </c>
      <c r="E137" s="225" t="s">
        <v>3119</v>
      </c>
      <c r="F137" s="226" t="s">
        <v>3120</v>
      </c>
      <c r="G137" s="227" t="s">
        <v>1362</v>
      </c>
      <c r="H137" s="228">
        <v>2</v>
      </c>
      <c r="I137" s="229"/>
      <c r="J137" s="230">
        <f>ROUND(I137*H137,2)</f>
        <v>0</v>
      </c>
      <c r="K137" s="226" t="s">
        <v>19</v>
      </c>
      <c r="L137" s="231"/>
      <c r="M137" s="232" t="s">
        <v>19</v>
      </c>
      <c r="N137" s="233" t="s">
        <v>49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365</v>
      </c>
      <c r="AT137" s="194" t="s">
        <v>240</v>
      </c>
      <c r="AU137" s="194" t="s">
        <v>132</v>
      </c>
      <c r="AY137" s="21" t="s">
        <v>183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85</v>
      </c>
      <c r="BK137" s="195">
        <f>ROUND(I137*H137,2)</f>
        <v>0</v>
      </c>
      <c r="BL137" s="21" t="s">
        <v>273</v>
      </c>
      <c r="BM137" s="194" t="s">
        <v>3121</v>
      </c>
    </row>
    <row r="138" spans="1:65" s="2" customFormat="1" ht="16.5" customHeight="1">
      <c r="A138" s="38"/>
      <c r="B138" s="39"/>
      <c r="C138" s="224" t="s">
        <v>332</v>
      </c>
      <c r="D138" s="224" t="s">
        <v>240</v>
      </c>
      <c r="E138" s="225" t="s">
        <v>3122</v>
      </c>
      <c r="F138" s="226" t="s">
        <v>3123</v>
      </c>
      <c r="G138" s="227" t="s">
        <v>1362</v>
      </c>
      <c r="H138" s="228">
        <v>2</v>
      </c>
      <c r="I138" s="229"/>
      <c r="J138" s="230">
        <f>ROUND(I138*H138,2)</f>
        <v>0</v>
      </c>
      <c r="K138" s="226" t="s">
        <v>19</v>
      </c>
      <c r="L138" s="231"/>
      <c r="M138" s="232" t="s">
        <v>19</v>
      </c>
      <c r="N138" s="233" t="s">
        <v>49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365</v>
      </c>
      <c r="AT138" s="194" t="s">
        <v>240</v>
      </c>
      <c r="AU138" s="194" t="s">
        <v>132</v>
      </c>
      <c r="AY138" s="21" t="s">
        <v>183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85</v>
      </c>
      <c r="BK138" s="195">
        <f>ROUND(I138*H138,2)</f>
        <v>0</v>
      </c>
      <c r="BL138" s="21" t="s">
        <v>273</v>
      </c>
      <c r="BM138" s="194" t="s">
        <v>3124</v>
      </c>
    </row>
    <row r="139" spans="1:65" s="2" customFormat="1" ht="16.5" customHeight="1">
      <c r="A139" s="38"/>
      <c r="B139" s="39"/>
      <c r="C139" s="224" t="s">
        <v>338</v>
      </c>
      <c r="D139" s="224" t="s">
        <v>240</v>
      </c>
      <c r="E139" s="225" t="s">
        <v>3125</v>
      </c>
      <c r="F139" s="226" t="s">
        <v>3126</v>
      </c>
      <c r="G139" s="227" t="s">
        <v>237</v>
      </c>
      <c r="H139" s="228">
        <v>25</v>
      </c>
      <c r="I139" s="229"/>
      <c r="J139" s="230">
        <f>ROUND(I139*H139,2)</f>
        <v>0</v>
      </c>
      <c r="K139" s="226" t="s">
        <v>19</v>
      </c>
      <c r="L139" s="231"/>
      <c r="M139" s="232" t="s">
        <v>19</v>
      </c>
      <c r="N139" s="233" t="s">
        <v>49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365</v>
      </c>
      <c r="AT139" s="194" t="s">
        <v>240</v>
      </c>
      <c r="AU139" s="194" t="s">
        <v>132</v>
      </c>
      <c r="AY139" s="21" t="s">
        <v>183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21" t="s">
        <v>85</v>
      </c>
      <c r="BK139" s="195">
        <f>ROUND(I139*H139,2)</f>
        <v>0</v>
      </c>
      <c r="BL139" s="21" t="s">
        <v>273</v>
      </c>
      <c r="BM139" s="194" t="s">
        <v>3127</v>
      </c>
    </row>
    <row r="140" spans="1:65" s="12" customFormat="1" ht="20.85" customHeight="1">
      <c r="B140" s="167"/>
      <c r="C140" s="168"/>
      <c r="D140" s="169" t="s">
        <v>77</v>
      </c>
      <c r="E140" s="181" t="s">
        <v>3128</v>
      </c>
      <c r="F140" s="181" t="s">
        <v>3129</v>
      </c>
      <c r="G140" s="168"/>
      <c r="H140" s="168"/>
      <c r="I140" s="171"/>
      <c r="J140" s="182">
        <f>BK140</f>
        <v>0</v>
      </c>
      <c r="K140" s="168"/>
      <c r="L140" s="173"/>
      <c r="M140" s="174"/>
      <c r="N140" s="175"/>
      <c r="O140" s="175"/>
      <c r="P140" s="176">
        <f>P141</f>
        <v>0</v>
      </c>
      <c r="Q140" s="175"/>
      <c r="R140" s="176">
        <f>R141</f>
        <v>0</v>
      </c>
      <c r="S140" s="175"/>
      <c r="T140" s="177">
        <f>T141</f>
        <v>0</v>
      </c>
      <c r="AR140" s="178" t="s">
        <v>87</v>
      </c>
      <c r="AT140" s="179" t="s">
        <v>77</v>
      </c>
      <c r="AU140" s="179" t="s">
        <v>87</v>
      </c>
      <c r="AY140" s="178" t="s">
        <v>183</v>
      </c>
      <c r="BK140" s="180">
        <f>BK141</f>
        <v>0</v>
      </c>
    </row>
    <row r="141" spans="1:65" s="2" customFormat="1" ht="16.5" customHeight="1">
      <c r="A141" s="38"/>
      <c r="B141" s="39"/>
      <c r="C141" s="183" t="s">
        <v>343</v>
      </c>
      <c r="D141" s="183" t="s">
        <v>185</v>
      </c>
      <c r="E141" s="184" t="s">
        <v>3128</v>
      </c>
      <c r="F141" s="185" t="s">
        <v>3129</v>
      </c>
      <c r="G141" s="186" t="s">
        <v>19</v>
      </c>
      <c r="H141" s="187">
        <v>1</v>
      </c>
      <c r="I141" s="188"/>
      <c r="J141" s="189">
        <f>ROUND(I141*H141,2)</f>
        <v>0</v>
      </c>
      <c r="K141" s="185" t="s">
        <v>19</v>
      </c>
      <c r="L141" s="43"/>
      <c r="M141" s="260" t="s">
        <v>19</v>
      </c>
      <c r="N141" s="261" t="s">
        <v>49</v>
      </c>
      <c r="O141" s="258"/>
      <c r="P141" s="262">
        <f>O141*H141</f>
        <v>0</v>
      </c>
      <c r="Q141" s="262">
        <v>0</v>
      </c>
      <c r="R141" s="262">
        <f>Q141*H141</f>
        <v>0</v>
      </c>
      <c r="S141" s="262">
        <v>0</v>
      </c>
      <c r="T141" s="26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4" t="s">
        <v>273</v>
      </c>
      <c r="AT141" s="194" t="s">
        <v>185</v>
      </c>
      <c r="AU141" s="194" t="s">
        <v>132</v>
      </c>
      <c r="AY141" s="21" t="s">
        <v>183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21" t="s">
        <v>85</v>
      </c>
      <c r="BK141" s="195">
        <f>ROUND(I141*H141,2)</f>
        <v>0</v>
      </c>
      <c r="BL141" s="21" t="s">
        <v>273</v>
      </c>
      <c r="BM141" s="194" t="s">
        <v>3130</v>
      </c>
    </row>
    <row r="142" spans="1:65" s="2" customFormat="1" ht="6.9" customHeight="1">
      <c r="A142" s="38"/>
      <c r="B142" s="51"/>
      <c r="C142" s="52"/>
      <c r="D142" s="52"/>
      <c r="E142" s="52"/>
      <c r="F142" s="52"/>
      <c r="G142" s="52"/>
      <c r="H142" s="52"/>
      <c r="I142" s="52"/>
      <c r="J142" s="52"/>
      <c r="K142" s="52"/>
      <c r="L142" s="43"/>
      <c r="M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</sheetData>
  <sheetProtection algorithmName="SHA-512" hashValue="+F4Q7D0DtDSUy0DQ3bnGxpiXUOaNUX83G1fU72HlK31Qpim+cCgWuwk68+DUU6EiyVDUqvlNQyZz53/3afcXSA==" saltValue="sFtK0gOW/1KbTOSouVPBUU91IM03mTYkRpDYtq8yM7t8hplNVJNwmIymw7tseI6pL9B0u1CWZ7CagaPCL9HMGQ==" spinCount="100000" sheet="1" objects="1" scenarios="1" formatColumns="0" formatRows="0" autoFilter="0"/>
  <autoFilter ref="C91:K141" xr:uid="{00000000-0009-0000-0000-00000D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D00-000000000000}"/>
    <hyperlink ref="F99" r:id="rId2" xr:uid="{00000000-0004-0000-0D00-000001000000}"/>
    <hyperlink ref="F104" r:id="rId3" xr:uid="{00000000-0004-0000-0D00-000002000000}"/>
    <hyperlink ref="F108" r:id="rId4" xr:uid="{00000000-0004-0000-0D00-000003000000}"/>
  </hyperlinks>
  <printOptions horizontalCentered="1"/>
  <pageMargins left="0.7" right="0.7" top="0.75" bottom="0.75" header="0.3" footer="0.3"/>
  <pageSetup paperSize="9" scale="70" fitToHeight="100" orientation="portrait" r:id="rId5"/>
  <headerFooter>
    <oddFooter>&amp;CStrana &amp;P z &amp;N</oddFooter>
  </headerFooter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19"/>
  <sheetViews>
    <sheetView showGridLines="0" tabSelected="1" topLeftCell="A43" zoomScale="110" zoomScaleNormal="110" workbookViewId="0">
      <selection activeCell="P20" sqref="P20"/>
    </sheetView>
  </sheetViews>
  <sheetFormatPr defaultRowHeight="10.199999999999999"/>
  <cols>
    <col min="1" max="1" width="8.28515625" style="282" customWidth="1"/>
    <col min="2" max="2" width="1.7109375" style="282" customWidth="1"/>
    <col min="3" max="4" width="5" style="282" customWidth="1"/>
    <col min="5" max="5" width="11.7109375" style="282" customWidth="1"/>
    <col min="6" max="6" width="9.140625" style="282" customWidth="1"/>
    <col min="7" max="7" width="5" style="282" customWidth="1"/>
    <col min="8" max="8" width="77.85546875" style="282" customWidth="1"/>
    <col min="9" max="10" width="20" style="282" customWidth="1"/>
    <col min="11" max="11" width="1.7109375" style="282" customWidth="1"/>
  </cols>
  <sheetData>
    <row r="1" spans="2:11" s="1" customFormat="1" ht="37.5" customHeight="1"/>
    <row r="2" spans="2:11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pans="2:11" s="18" customFormat="1" ht="45" customHeight="1">
      <c r="B3" s="286"/>
      <c r="C3" s="433" t="s">
        <v>3131</v>
      </c>
      <c r="D3" s="433"/>
      <c r="E3" s="433"/>
      <c r="F3" s="433"/>
      <c r="G3" s="433"/>
      <c r="H3" s="433"/>
      <c r="I3" s="433"/>
      <c r="J3" s="433"/>
      <c r="K3" s="287"/>
    </row>
    <row r="4" spans="2:11" s="1" customFormat="1" ht="25.5" customHeight="1">
      <c r="B4" s="288"/>
      <c r="C4" s="438" t="s">
        <v>3132</v>
      </c>
      <c r="D4" s="438"/>
      <c r="E4" s="438"/>
      <c r="F4" s="438"/>
      <c r="G4" s="438"/>
      <c r="H4" s="438"/>
      <c r="I4" s="438"/>
      <c r="J4" s="438"/>
      <c r="K4" s="289"/>
    </row>
    <row r="5" spans="2:11" s="1" customFormat="1" ht="5.25" customHeight="1">
      <c r="B5" s="288"/>
      <c r="C5" s="290"/>
      <c r="D5" s="290"/>
      <c r="E5" s="290"/>
      <c r="F5" s="290"/>
      <c r="G5" s="290"/>
      <c r="H5" s="290"/>
      <c r="I5" s="290"/>
      <c r="J5" s="290"/>
      <c r="K5" s="289"/>
    </row>
    <row r="6" spans="2:11" s="1" customFormat="1" ht="15" customHeight="1">
      <c r="B6" s="288"/>
      <c r="C6" s="437" t="s">
        <v>3133</v>
      </c>
      <c r="D6" s="437"/>
      <c r="E6" s="437"/>
      <c r="F6" s="437"/>
      <c r="G6" s="437"/>
      <c r="H6" s="437"/>
      <c r="I6" s="437"/>
      <c r="J6" s="437"/>
      <c r="K6" s="289"/>
    </row>
    <row r="7" spans="2:11" s="1" customFormat="1" ht="15" customHeight="1">
      <c r="B7" s="292"/>
      <c r="C7" s="437" t="s">
        <v>3134</v>
      </c>
      <c r="D7" s="437"/>
      <c r="E7" s="437"/>
      <c r="F7" s="437"/>
      <c r="G7" s="437"/>
      <c r="H7" s="437"/>
      <c r="I7" s="437"/>
      <c r="J7" s="437"/>
      <c r="K7" s="289"/>
    </row>
    <row r="8" spans="2:11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pans="2:11" s="1" customFormat="1" ht="15" customHeight="1">
      <c r="B9" s="292"/>
      <c r="C9" s="437" t="s">
        <v>3135</v>
      </c>
      <c r="D9" s="437"/>
      <c r="E9" s="437"/>
      <c r="F9" s="437"/>
      <c r="G9" s="437"/>
      <c r="H9" s="437"/>
      <c r="I9" s="437"/>
      <c r="J9" s="437"/>
      <c r="K9" s="289"/>
    </row>
    <row r="10" spans="2:11" s="1" customFormat="1" ht="15" customHeight="1">
      <c r="B10" s="292"/>
      <c r="C10" s="291"/>
      <c r="D10" s="437" t="s">
        <v>3136</v>
      </c>
      <c r="E10" s="437"/>
      <c r="F10" s="437"/>
      <c r="G10" s="437"/>
      <c r="H10" s="437"/>
      <c r="I10" s="437"/>
      <c r="J10" s="437"/>
      <c r="K10" s="289"/>
    </row>
    <row r="11" spans="2:11" s="1" customFormat="1" ht="15" customHeight="1">
      <c r="B11" s="292"/>
      <c r="C11" s="293"/>
      <c r="D11" s="437" t="s">
        <v>3137</v>
      </c>
      <c r="E11" s="437"/>
      <c r="F11" s="437"/>
      <c r="G11" s="437"/>
      <c r="H11" s="437"/>
      <c r="I11" s="437"/>
      <c r="J11" s="437"/>
      <c r="K11" s="289"/>
    </row>
    <row r="12" spans="2:11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pans="2:11" s="1" customFormat="1" ht="15" customHeight="1">
      <c r="B13" s="292"/>
      <c r="C13" s="293"/>
      <c r="D13" s="294" t="s">
        <v>3138</v>
      </c>
      <c r="E13" s="291"/>
      <c r="F13" s="291"/>
      <c r="G13" s="291"/>
      <c r="H13" s="291"/>
      <c r="I13" s="291"/>
      <c r="J13" s="291"/>
      <c r="K13" s="289"/>
    </row>
    <row r="14" spans="2:11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pans="2:11" s="1" customFormat="1" ht="15" customHeight="1">
      <c r="B15" s="292"/>
      <c r="C15" s="293"/>
      <c r="D15" s="437" t="s">
        <v>3139</v>
      </c>
      <c r="E15" s="437"/>
      <c r="F15" s="437"/>
      <c r="G15" s="437"/>
      <c r="H15" s="437"/>
      <c r="I15" s="437"/>
      <c r="J15" s="437"/>
      <c r="K15" s="289"/>
    </row>
    <row r="16" spans="2:11" s="1" customFormat="1" ht="15" customHeight="1">
      <c r="B16" s="292"/>
      <c r="C16" s="293"/>
      <c r="D16" s="437" t="s">
        <v>3140</v>
      </c>
      <c r="E16" s="437"/>
      <c r="F16" s="437"/>
      <c r="G16" s="437"/>
      <c r="H16" s="437"/>
      <c r="I16" s="437"/>
      <c r="J16" s="437"/>
      <c r="K16" s="289"/>
    </row>
    <row r="17" spans="2:11" s="1" customFormat="1" ht="15" customHeight="1">
      <c r="B17" s="292"/>
      <c r="C17" s="293"/>
      <c r="D17" s="437" t="s">
        <v>3141</v>
      </c>
      <c r="E17" s="437"/>
      <c r="F17" s="437"/>
      <c r="G17" s="437"/>
      <c r="H17" s="437"/>
      <c r="I17" s="437"/>
      <c r="J17" s="437"/>
      <c r="K17" s="289"/>
    </row>
    <row r="18" spans="2:11" s="1" customFormat="1" ht="15" customHeight="1">
      <c r="B18" s="292"/>
      <c r="C18" s="293"/>
      <c r="D18" s="293"/>
      <c r="E18" s="295" t="s">
        <v>84</v>
      </c>
      <c r="F18" s="437" t="s">
        <v>3142</v>
      </c>
      <c r="G18" s="437"/>
      <c r="H18" s="437"/>
      <c r="I18" s="437"/>
      <c r="J18" s="437"/>
      <c r="K18" s="289"/>
    </row>
    <row r="19" spans="2:11" s="1" customFormat="1" ht="15" customHeight="1">
      <c r="B19" s="292"/>
      <c r="C19" s="293"/>
      <c r="D19" s="293"/>
      <c r="E19" s="295" t="s">
        <v>3143</v>
      </c>
      <c r="F19" s="437" t="s">
        <v>3144</v>
      </c>
      <c r="G19" s="437"/>
      <c r="H19" s="437"/>
      <c r="I19" s="437"/>
      <c r="J19" s="437"/>
      <c r="K19" s="289"/>
    </row>
    <row r="20" spans="2:11" s="1" customFormat="1" ht="15" customHeight="1">
      <c r="B20" s="292"/>
      <c r="C20" s="293"/>
      <c r="D20" s="293"/>
      <c r="E20" s="295" t="s">
        <v>3145</v>
      </c>
      <c r="F20" s="437" t="s">
        <v>3146</v>
      </c>
      <c r="G20" s="437"/>
      <c r="H20" s="437"/>
      <c r="I20" s="437"/>
      <c r="J20" s="437"/>
      <c r="K20" s="289"/>
    </row>
    <row r="21" spans="2:11" s="1" customFormat="1" ht="15" customHeight="1">
      <c r="B21" s="292"/>
      <c r="C21" s="293"/>
      <c r="D21" s="293"/>
      <c r="E21" s="295" t="s">
        <v>3147</v>
      </c>
      <c r="F21" s="437" t="s">
        <v>3148</v>
      </c>
      <c r="G21" s="437"/>
      <c r="H21" s="437"/>
      <c r="I21" s="437"/>
      <c r="J21" s="437"/>
      <c r="K21" s="289"/>
    </row>
    <row r="22" spans="2:11" s="1" customFormat="1" ht="15" customHeight="1">
      <c r="B22" s="292"/>
      <c r="C22" s="293"/>
      <c r="D22" s="293"/>
      <c r="E22" s="295" t="s">
        <v>2176</v>
      </c>
      <c r="F22" s="437" t="s">
        <v>2177</v>
      </c>
      <c r="G22" s="437"/>
      <c r="H22" s="437"/>
      <c r="I22" s="437"/>
      <c r="J22" s="437"/>
      <c r="K22" s="289"/>
    </row>
    <row r="23" spans="2:11" s="1" customFormat="1" ht="15" customHeight="1">
      <c r="B23" s="292"/>
      <c r="C23" s="293"/>
      <c r="D23" s="293"/>
      <c r="E23" s="295" t="s">
        <v>88</v>
      </c>
      <c r="F23" s="437" t="s">
        <v>3149</v>
      </c>
      <c r="G23" s="437"/>
      <c r="H23" s="437"/>
      <c r="I23" s="437"/>
      <c r="J23" s="437"/>
      <c r="K23" s="289"/>
    </row>
    <row r="24" spans="2:11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pans="2:11" s="1" customFormat="1" ht="15" customHeight="1">
      <c r="B25" s="292"/>
      <c r="C25" s="437" t="s">
        <v>3150</v>
      </c>
      <c r="D25" s="437"/>
      <c r="E25" s="437"/>
      <c r="F25" s="437"/>
      <c r="G25" s="437"/>
      <c r="H25" s="437"/>
      <c r="I25" s="437"/>
      <c r="J25" s="437"/>
      <c r="K25" s="289"/>
    </row>
    <row r="26" spans="2:11" s="1" customFormat="1" ht="15" customHeight="1">
      <c r="B26" s="292"/>
      <c r="C26" s="437" t="s">
        <v>3151</v>
      </c>
      <c r="D26" s="437"/>
      <c r="E26" s="437"/>
      <c r="F26" s="437"/>
      <c r="G26" s="437"/>
      <c r="H26" s="437"/>
      <c r="I26" s="437"/>
      <c r="J26" s="437"/>
      <c r="K26" s="289"/>
    </row>
    <row r="27" spans="2:11" s="1" customFormat="1" ht="15" customHeight="1">
      <c r="B27" s="292"/>
      <c r="C27" s="291"/>
      <c r="D27" s="437" t="s">
        <v>3152</v>
      </c>
      <c r="E27" s="437"/>
      <c r="F27" s="437"/>
      <c r="G27" s="437"/>
      <c r="H27" s="437"/>
      <c r="I27" s="437"/>
      <c r="J27" s="437"/>
      <c r="K27" s="289"/>
    </row>
    <row r="28" spans="2:11" s="1" customFormat="1" ht="15" customHeight="1">
      <c r="B28" s="292"/>
      <c r="C28" s="293"/>
      <c r="D28" s="437" t="s">
        <v>3153</v>
      </c>
      <c r="E28" s="437"/>
      <c r="F28" s="437"/>
      <c r="G28" s="437"/>
      <c r="H28" s="437"/>
      <c r="I28" s="437"/>
      <c r="J28" s="437"/>
      <c r="K28" s="289"/>
    </row>
    <row r="29" spans="2:11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pans="2:11" s="1" customFormat="1" ht="15" customHeight="1">
      <c r="B30" s="292"/>
      <c r="C30" s="293"/>
      <c r="D30" s="437" t="s">
        <v>3154</v>
      </c>
      <c r="E30" s="437"/>
      <c r="F30" s="437"/>
      <c r="G30" s="437"/>
      <c r="H30" s="437"/>
      <c r="I30" s="437"/>
      <c r="J30" s="437"/>
      <c r="K30" s="289"/>
    </row>
    <row r="31" spans="2:11" s="1" customFormat="1" ht="15" customHeight="1">
      <c r="B31" s="292"/>
      <c r="C31" s="293"/>
      <c r="D31" s="437" t="s">
        <v>3155</v>
      </c>
      <c r="E31" s="437"/>
      <c r="F31" s="437"/>
      <c r="G31" s="437"/>
      <c r="H31" s="437"/>
      <c r="I31" s="437"/>
      <c r="J31" s="437"/>
      <c r="K31" s="289"/>
    </row>
    <row r="32" spans="2:11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pans="2:11" s="1" customFormat="1" ht="15" customHeight="1">
      <c r="B33" s="292"/>
      <c r="C33" s="293"/>
      <c r="D33" s="437" t="s">
        <v>3156</v>
      </c>
      <c r="E33" s="437"/>
      <c r="F33" s="437"/>
      <c r="G33" s="437"/>
      <c r="H33" s="437"/>
      <c r="I33" s="437"/>
      <c r="J33" s="437"/>
      <c r="K33" s="289"/>
    </row>
    <row r="34" spans="2:11" s="1" customFormat="1" ht="15" customHeight="1">
      <c r="B34" s="292"/>
      <c r="C34" s="293"/>
      <c r="D34" s="437" t="s">
        <v>3157</v>
      </c>
      <c r="E34" s="437"/>
      <c r="F34" s="437"/>
      <c r="G34" s="437"/>
      <c r="H34" s="437"/>
      <c r="I34" s="437"/>
      <c r="J34" s="437"/>
      <c r="K34" s="289"/>
    </row>
    <row r="35" spans="2:11" s="1" customFormat="1" ht="15" customHeight="1">
      <c r="B35" s="292"/>
      <c r="C35" s="293"/>
      <c r="D35" s="437" t="s">
        <v>3158</v>
      </c>
      <c r="E35" s="437"/>
      <c r="F35" s="437"/>
      <c r="G35" s="437"/>
      <c r="H35" s="437"/>
      <c r="I35" s="437"/>
      <c r="J35" s="437"/>
      <c r="K35" s="289"/>
    </row>
    <row r="36" spans="2:11" s="1" customFormat="1" ht="15" customHeight="1">
      <c r="B36" s="292"/>
      <c r="C36" s="293"/>
      <c r="D36" s="291"/>
      <c r="E36" s="294" t="s">
        <v>169</v>
      </c>
      <c r="F36" s="291"/>
      <c r="G36" s="437" t="s">
        <v>3159</v>
      </c>
      <c r="H36" s="437"/>
      <c r="I36" s="437"/>
      <c r="J36" s="437"/>
      <c r="K36" s="289"/>
    </row>
    <row r="37" spans="2:11" s="1" customFormat="1" ht="30.75" customHeight="1">
      <c r="B37" s="292"/>
      <c r="C37" s="293"/>
      <c r="D37" s="291"/>
      <c r="E37" s="294" t="s">
        <v>3160</v>
      </c>
      <c r="F37" s="291"/>
      <c r="G37" s="437" t="s">
        <v>3161</v>
      </c>
      <c r="H37" s="437"/>
      <c r="I37" s="437"/>
      <c r="J37" s="437"/>
      <c r="K37" s="289"/>
    </row>
    <row r="38" spans="2:11" s="1" customFormat="1" ht="15" customHeight="1">
      <c r="B38" s="292"/>
      <c r="C38" s="293"/>
      <c r="D38" s="291"/>
      <c r="E38" s="294" t="s">
        <v>59</v>
      </c>
      <c r="F38" s="291"/>
      <c r="G38" s="437" t="s">
        <v>3162</v>
      </c>
      <c r="H38" s="437"/>
      <c r="I38" s="437"/>
      <c r="J38" s="437"/>
      <c r="K38" s="289"/>
    </row>
    <row r="39" spans="2:11" s="1" customFormat="1" ht="15" customHeight="1">
      <c r="B39" s="292"/>
      <c r="C39" s="293"/>
      <c r="D39" s="291"/>
      <c r="E39" s="294" t="s">
        <v>60</v>
      </c>
      <c r="F39" s="291"/>
      <c r="G39" s="437" t="s">
        <v>3163</v>
      </c>
      <c r="H39" s="437"/>
      <c r="I39" s="437"/>
      <c r="J39" s="437"/>
      <c r="K39" s="289"/>
    </row>
    <row r="40" spans="2:11" s="1" customFormat="1" ht="15" customHeight="1">
      <c r="B40" s="292"/>
      <c r="C40" s="293"/>
      <c r="D40" s="291"/>
      <c r="E40" s="294" t="s">
        <v>170</v>
      </c>
      <c r="F40" s="291"/>
      <c r="G40" s="437" t="s">
        <v>3164</v>
      </c>
      <c r="H40" s="437"/>
      <c r="I40" s="437"/>
      <c r="J40" s="437"/>
      <c r="K40" s="289"/>
    </row>
    <row r="41" spans="2:11" s="1" customFormat="1" ht="15" customHeight="1">
      <c r="B41" s="292"/>
      <c r="C41" s="293"/>
      <c r="D41" s="291"/>
      <c r="E41" s="294" t="s">
        <v>171</v>
      </c>
      <c r="F41" s="291"/>
      <c r="G41" s="437" t="s">
        <v>3165</v>
      </c>
      <c r="H41" s="437"/>
      <c r="I41" s="437"/>
      <c r="J41" s="437"/>
      <c r="K41" s="289"/>
    </row>
    <row r="42" spans="2:11" s="1" customFormat="1" ht="15" customHeight="1">
      <c r="B42" s="292"/>
      <c r="C42" s="293"/>
      <c r="D42" s="291"/>
      <c r="E42" s="294" t="s">
        <v>3166</v>
      </c>
      <c r="F42" s="291"/>
      <c r="G42" s="437" t="s">
        <v>3167</v>
      </c>
      <c r="H42" s="437"/>
      <c r="I42" s="437"/>
      <c r="J42" s="437"/>
      <c r="K42" s="289"/>
    </row>
    <row r="43" spans="2:11" s="1" customFormat="1" ht="15" customHeight="1">
      <c r="B43" s="292"/>
      <c r="C43" s="293"/>
      <c r="D43" s="291"/>
      <c r="E43" s="294"/>
      <c r="F43" s="291"/>
      <c r="G43" s="437" t="s">
        <v>3168</v>
      </c>
      <c r="H43" s="437"/>
      <c r="I43" s="437"/>
      <c r="J43" s="437"/>
      <c r="K43" s="289"/>
    </row>
    <row r="44" spans="2:11" s="1" customFormat="1" ht="15" customHeight="1">
      <c r="B44" s="292"/>
      <c r="C44" s="293"/>
      <c r="D44" s="291"/>
      <c r="E44" s="294" t="s">
        <v>3169</v>
      </c>
      <c r="F44" s="291"/>
      <c r="G44" s="437" t="s">
        <v>3170</v>
      </c>
      <c r="H44" s="437"/>
      <c r="I44" s="437"/>
      <c r="J44" s="437"/>
      <c r="K44" s="289"/>
    </row>
    <row r="45" spans="2:11" s="1" customFormat="1" ht="15" customHeight="1">
      <c r="B45" s="292"/>
      <c r="C45" s="293"/>
      <c r="D45" s="291"/>
      <c r="E45" s="294" t="s">
        <v>173</v>
      </c>
      <c r="F45" s="291"/>
      <c r="G45" s="437" t="s">
        <v>3171</v>
      </c>
      <c r="H45" s="437"/>
      <c r="I45" s="437"/>
      <c r="J45" s="437"/>
      <c r="K45" s="289"/>
    </row>
    <row r="46" spans="2:11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pans="2:11" s="1" customFormat="1" ht="15" customHeight="1">
      <c r="B47" s="292"/>
      <c r="C47" s="293"/>
      <c r="D47" s="437" t="s">
        <v>3172</v>
      </c>
      <c r="E47" s="437"/>
      <c r="F47" s="437"/>
      <c r="G47" s="437"/>
      <c r="H47" s="437"/>
      <c r="I47" s="437"/>
      <c r="J47" s="437"/>
      <c r="K47" s="289"/>
    </row>
    <row r="48" spans="2:11" s="1" customFormat="1" ht="15" customHeight="1">
      <c r="B48" s="292"/>
      <c r="C48" s="293"/>
      <c r="D48" s="293"/>
      <c r="E48" s="437" t="s">
        <v>3173</v>
      </c>
      <c r="F48" s="437"/>
      <c r="G48" s="437"/>
      <c r="H48" s="437"/>
      <c r="I48" s="437"/>
      <c r="J48" s="437"/>
      <c r="K48" s="289"/>
    </row>
    <row r="49" spans="2:11" s="1" customFormat="1" ht="15" customHeight="1">
      <c r="B49" s="292"/>
      <c r="C49" s="293"/>
      <c r="D49" s="293"/>
      <c r="E49" s="437" t="s">
        <v>3174</v>
      </c>
      <c r="F49" s="437"/>
      <c r="G49" s="437"/>
      <c r="H49" s="437"/>
      <c r="I49" s="437"/>
      <c r="J49" s="437"/>
      <c r="K49" s="289"/>
    </row>
    <row r="50" spans="2:11" s="1" customFormat="1" ht="15" customHeight="1">
      <c r="B50" s="292"/>
      <c r="C50" s="293"/>
      <c r="D50" s="293"/>
      <c r="E50" s="437" t="s">
        <v>3175</v>
      </c>
      <c r="F50" s="437"/>
      <c r="G50" s="437"/>
      <c r="H50" s="437"/>
      <c r="I50" s="437"/>
      <c r="J50" s="437"/>
      <c r="K50" s="289"/>
    </row>
    <row r="51" spans="2:11" s="1" customFormat="1" ht="15" customHeight="1">
      <c r="B51" s="292"/>
      <c r="C51" s="293"/>
      <c r="D51" s="437" t="s">
        <v>3176</v>
      </c>
      <c r="E51" s="437"/>
      <c r="F51" s="437"/>
      <c r="G51" s="437"/>
      <c r="H51" s="437"/>
      <c r="I51" s="437"/>
      <c r="J51" s="437"/>
      <c r="K51" s="289"/>
    </row>
    <row r="52" spans="2:11" s="1" customFormat="1" ht="25.5" customHeight="1">
      <c r="B52" s="288"/>
      <c r="C52" s="438" t="s">
        <v>3177</v>
      </c>
      <c r="D52" s="438"/>
      <c r="E52" s="438"/>
      <c r="F52" s="438"/>
      <c r="G52" s="438"/>
      <c r="H52" s="438"/>
      <c r="I52" s="438"/>
      <c r="J52" s="438"/>
      <c r="K52" s="289"/>
    </row>
    <row r="53" spans="2:11" s="1" customFormat="1" ht="5.25" customHeight="1">
      <c r="B53" s="288"/>
      <c r="C53" s="290"/>
      <c r="D53" s="290"/>
      <c r="E53" s="290"/>
      <c r="F53" s="290"/>
      <c r="G53" s="290"/>
      <c r="H53" s="290"/>
      <c r="I53" s="290"/>
      <c r="J53" s="290"/>
      <c r="K53" s="289"/>
    </row>
    <row r="54" spans="2:11" s="1" customFormat="1" ht="15" customHeight="1">
      <c r="B54" s="288"/>
      <c r="C54" s="437" t="s">
        <v>3178</v>
      </c>
      <c r="D54" s="437"/>
      <c r="E54" s="437"/>
      <c r="F54" s="437"/>
      <c r="G54" s="437"/>
      <c r="H54" s="437"/>
      <c r="I54" s="437"/>
      <c r="J54" s="437"/>
      <c r="K54" s="289"/>
    </row>
    <row r="55" spans="2:11" s="1" customFormat="1" ht="15" customHeight="1">
      <c r="B55" s="288"/>
      <c r="C55" s="437" t="s">
        <v>3179</v>
      </c>
      <c r="D55" s="437"/>
      <c r="E55" s="437"/>
      <c r="F55" s="437"/>
      <c r="G55" s="437"/>
      <c r="H55" s="437"/>
      <c r="I55" s="437"/>
      <c r="J55" s="437"/>
      <c r="K55" s="289"/>
    </row>
    <row r="56" spans="2:11" s="1" customFormat="1" ht="12.75" customHeight="1">
      <c r="B56" s="288"/>
      <c r="C56" s="291"/>
      <c r="D56" s="291"/>
      <c r="E56" s="291"/>
      <c r="F56" s="291"/>
      <c r="G56" s="291"/>
      <c r="H56" s="291"/>
      <c r="I56" s="291"/>
      <c r="J56" s="291"/>
      <c r="K56" s="289"/>
    </row>
    <row r="57" spans="2:11" s="1" customFormat="1" ht="15" customHeight="1">
      <c r="B57" s="288"/>
      <c r="C57" s="437" t="s">
        <v>3180</v>
      </c>
      <c r="D57" s="437"/>
      <c r="E57" s="437"/>
      <c r="F57" s="437"/>
      <c r="G57" s="437"/>
      <c r="H57" s="437"/>
      <c r="I57" s="437"/>
      <c r="J57" s="437"/>
      <c r="K57" s="289"/>
    </row>
    <row r="58" spans="2:11" s="1" customFormat="1" ht="15" customHeight="1">
      <c r="B58" s="288"/>
      <c r="C58" s="293"/>
      <c r="D58" s="437" t="s">
        <v>3181</v>
      </c>
      <c r="E58" s="437"/>
      <c r="F58" s="437"/>
      <c r="G58" s="437"/>
      <c r="H58" s="437"/>
      <c r="I58" s="437"/>
      <c r="J58" s="437"/>
      <c r="K58" s="289"/>
    </row>
    <row r="59" spans="2:11" s="1" customFormat="1" ht="15" customHeight="1">
      <c r="B59" s="288"/>
      <c r="C59" s="293"/>
      <c r="D59" s="437" t="s">
        <v>3182</v>
      </c>
      <c r="E59" s="437"/>
      <c r="F59" s="437"/>
      <c r="G59" s="437"/>
      <c r="H59" s="437"/>
      <c r="I59" s="437"/>
      <c r="J59" s="437"/>
      <c r="K59" s="289"/>
    </row>
    <row r="60" spans="2:11" s="1" customFormat="1" ht="15" customHeight="1">
      <c r="B60" s="288"/>
      <c r="C60" s="293"/>
      <c r="D60" s="437" t="s">
        <v>3183</v>
      </c>
      <c r="E60" s="437"/>
      <c r="F60" s="437"/>
      <c r="G60" s="437"/>
      <c r="H60" s="437"/>
      <c r="I60" s="437"/>
      <c r="J60" s="437"/>
      <c r="K60" s="289"/>
    </row>
    <row r="61" spans="2:11" s="1" customFormat="1" ht="15" customHeight="1">
      <c r="B61" s="288"/>
      <c r="C61" s="293"/>
      <c r="D61" s="437" t="s">
        <v>3184</v>
      </c>
      <c r="E61" s="437"/>
      <c r="F61" s="437"/>
      <c r="G61" s="437"/>
      <c r="H61" s="437"/>
      <c r="I61" s="437"/>
      <c r="J61" s="437"/>
      <c r="K61" s="289"/>
    </row>
    <row r="62" spans="2:11" s="1" customFormat="1" ht="15" customHeight="1">
      <c r="B62" s="288"/>
      <c r="C62" s="293"/>
      <c r="D62" s="436" t="s">
        <v>3185</v>
      </c>
      <c r="E62" s="436"/>
      <c r="F62" s="436"/>
      <c r="G62" s="436"/>
      <c r="H62" s="436"/>
      <c r="I62" s="436"/>
      <c r="J62" s="436"/>
      <c r="K62" s="289"/>
    </row>
    <row r="63" spans="2:11" s="1" customFormat="1" ht="15" customHeight="1">
      <c r="B63" s="288"/>
      <c r="C63" s="293"/>
      <c r="D63" s="437" t="s">
        <v>3186</v>
      </c>
      <c r="E63" s="437"/>
      <c r="F63" s="437"/>
      <c r="G63" s="437"/>
      <c r="H63" s="437"/>
      <c r="I63" s="437"/>
      <c r="J63" s="437"/>
      <c r="K63" s="289"/>
    </row>
    <row r="64" spans="2:11" s="1" customFormat="1" ht="12.75" customHeight="1">
      <c r="B64" s="288"/>
      <c r="C64" s="293"/>
      <c r="D64" s="293"/>
      <c r="E64" s="296"/>
      <c r="F64" s="293"/>
      <c r="G64" s="293"/>
      <c r="H64" s="293"/>
      <c r="I64" s="293"/>
      <c r="J64" s="293"/>
      <c r="K64" s="289"/>
    </row>
    <row r="65" spans="2:11" s="1" customFormat="1" ht="15" customHeight="1">
      <c r="B65" s="288"/>
      <c r="C65" s="293"/>
      <c r="D65" s="437" t="s">
        <v>3187</v>
      </c>
      <c r="E65" s="437"/>
      <c r="F65" s="437"/>
      <c r="G65" s="437"/>
      <c r="H65" s="437"/>
      <c r="I65" s="437"/>
      <c r="J65" s="437"/>
      <c r="K65" s="289"/>
    </row>
    <row r="66" spans="2:11" s="1" customFormat="1" ht="15" customHeight="1">
      <c r="B66" s="288"/>
      <c r="C66" s="293"/>
      <c r="D66" s="436" t="s">
        <v>3188</v>
      </c>
      <c r="E66" s="436"/>
      <c r="F66" s="436"/>
      <c r="G66" s="436"/>
      <c r="H66" s="436"/>
      <c r="I66" s="436"/>
      <c r="J66" s="436"/>
      <c r="K66" s="289"/>
    </row>
    <row r="67" spans="2:11" s="1" customFormat="1" ht="15" customHeight="1">
      <c r="B67" s="288"/>
      <c r="C67" s="293"/>
      <c r="D67" s="437" t="s">
        <v>3189</v>
      </c>
      <c r="E67" s="437"/>
      <c r="F67" s="437"/>
      <c r="G67" s="437"/>
      <c r="H67" s="437"/>
      <c r="I67" s="437"/>
      <c r="J67" s="437"/>
      <c r="K67" s="289"/>
    </row>
    <row r="68" spans="2:11" s="1" customFormat="1" ht="15" customHeight="1">
      <c r="B68" s="288"/>
      <c r="C68" s="293"/>
      <c r="D68" s="437" t="s">
        <v>3190</v>
      </c>
      <c r="E68" s="437"/>
      <c r="F68" s="437"/>
      <c r="G68" s="437"/>
      <c r="H68" s="437"/>
      <c r="I68" s="437"/>
      <c r="J68" s="437"/>
      <c r="K68" s="289"/>
    </row>
    <row r="69" spans="2:11" s="1" customFormat="1" ht="15" customHeight="1">
      <c r="B69" s="288"/>
      <c r="C69" s="293"/>
      <c r="D69" s="437" t="s">
        <v>3191</v>
      </c>
      <c r="E69" s="437"/>
      <c r="F69" s="437"/>
      <c r="G69" s="437"/>
      <c r="H69" s="437"/>
      <c r="I69" s="437"/>
      <c r="J69" s="437"/>
      <c r="K69" s="289"/>
    </row>
    <row r="70" spans="2:11" s="1" customFormat="1" ht="15" customHeight="1">
      <c r="B70" s="288"/>
      <c r="C70" s="293"/>
      <c r="D70" s="437" t="s">
        <v>3192</v>
      </c>
      <c r="E70" s="437"/>
      <c r="F70" s="437"/>
      <c r="G70" s="437"/>
      <c r="H70" s="437"/>
      <c r="I70" s="437"/>
      <c r="J70" s="437"/>
      <c r="K70" s="289"/>
    </row>
    <row r="71" spans="2:1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pans="2:11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pans="2:11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pans="2:11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pans="2:11" s="1" customFormat="1" ht="45" customHeight="1">
      <c r="B75" s="305"/>
      <c r="C75" s="435" t="s">
        <v>3193</v>
      </c>
      <c r="D75" s="435"/>
      <c r="E75" s="435"/>
      <c r="F75" s="435"/>
      <c r="G75" s="435"/>
      <c r="H75" s="435"/>
      <c r="I75" s="435"/>
      <c r="J75" s="435"/>
      <c r="K75" s="306"/>
    </row>
    <row r="76" spans="2:11" s="1" customFormat="1" ht="17.25" customHeight="1">
      <c r="B76" s="305"/>
      <c r="C76" s="307" t="s">
        <v>3194</v>
      </c>
      <c r="D76" s="307"/>
      <c r="E76" s="307"/>
      <c r="F76" s="307" t="s">
        <v>3195</v>
      </c>
      <c r="G76" s="308"/>
      <c r="H76" s="307" t="s">
        <v>60</v>
      </c>
      <c r="I76" s="307" t="s">
        <v>63</v>
      </c>
      <c r="J76" s="307" t="s">
        <v>3196</v>
      </c>
      <c r="K76" s="306"/>
    </row>
    <row r="77" spans="2:11" s="1" customFormat="1" ht="17.25" customHeight="1">
      <c r="B77" s="305"/>
      <c r="C77" s="309" t="s">
        <v>3197</v>
      </c>
      <c r="D77" s="309"/>
      <c r="E77" s="309"/>
      <c r="F77" s="310" t="s">
        <v>3198</v>
      </c>
      <c r="G77" s="311"/>
      <c r="H77" s="309"/>
      <c r="I77" s="309"/>
      <c r="J77" s="309" t="s">
        <v>3199</v>
      </c>
      <c r="K77" s="306"/>
    </row>
    <row r="78" spans="2:11" s="1" customFormat="1" ht="5.25" customHeight="1">
      <c r="B78" s="305"/>
      <c r="C78" s="312"/>
      <c r="D78" s="312"/>
      <c r="E78" s="312"/>
      <c r="F78" s="312"/>
      <c r="G78" s="313"/>
      <c r="H78" s="312"/>
      <c r="I78" s="312"/>
      <c r="J78" s="312"/>
      <c r="K78" s="306"/>
    </row>
    <row r="79" spans="2:11" s="1" customFormat="1" ht="15" customHeight="1">
      <c r="B79" s="305"/>
      <c r="C79" s="294" t="s">
        <v>59</v>
      </c>
      <c r="D79" s="314"/>
      <c r="E79" s="314"/>
      <c r="F79" s="315" t="s">
        <v>2207</v>
      </c>
      <c r="G79" s="316"/>
      <c r="H79" s="294" t="s">
        <v>3200</v>
      </c>
      <c r="I79" s="294" t="s">
        <v>3201</v>
      </c>
      <c r="J79" s="294">
        <v>20</v>
      </c>
      <c r="K79" s="306"/>
    </row>
    <row r="80" spans="2:11" s="1" customFormat="1" ht="15" customHeight="1">
      <c r="B80" s="305"/>
      <c r="C80" s="294" t="s">
        <v>92</v>
      </c>
      <c r="D80" s="294"/>
      <c r="E80" s="294"/>
      <c r="F80" s="315" t="s">
        <v>2207</v>
      </c>
      <c r="G80" s="316"/>
      <c r="H80" s="294" t="s">
        <v>3202</v>
      </c>
      <c r="I80" s="294" t="s">
        <v>3201</v>
      </c>
      <c r="J80" s="294">
        <v>120</v>
      </c>
      <c r="K80" s="306"/>
    </row>
    <row r="81" spans="2:11" s="1" customFormat="1" ht="15" customHeight="1">
      <c r="B81" s="317"/>
      <c r="C81" s="294" t="s">
        <v>3203</v>
      </c>
      <c r="D81" s="294"/>
      <c r="E81" s="294"/>
      <c r="F81" s="315" t="s">
        <v>3204</v>
      </c>
      <c r="G81" s="316"/>
      <c r="H81" s="294" t="s">
        <v>3205</v>
      </c>
      <c r="I81" s="294" t="s">
        <v>3201</v>
      </c>
      <c r="J81" s="294">
        <v>50</v>
      </c>
      <c r="K81" s="306"/>
    </row>
    <row r="82" spans="2:11" s="1" customFormat="1" ht="15" customHeight="1">
      <c r="B82" s="317"/>
      <c r="C82" s="294" t="s">
        <v>3206</v>
      </c>
      <c r="D82" s="294"/>
      <c r="E82" s="294"/>
      <c r="F82" s="315" t="s">
        <v>2207</v>
      </c>
      <c r="G82" s="316"/>
      <c r="H82" s="294" t="s">
        <v>3207</v>
      </c>
      <c r="I82" s="294" t="s">
        <v>3208</v>
      </c>
      <c r="J82" s="294"/>
      <c r="K82" s="306"/>
    </row>
    <row r="83" spans="2:11" s="1" customFormat="1" ht="15" customHeight="1">
      <c r="B83" s="317"/>
      <c r="C83" s="318" t="s">
        <v>3209</v>
      </c>
      <c r="D83" s="318"/>
      <c r="E83" s="318"/>
      <c r="F83" s="319" t="s">
        <v>3204</v>
      </c>
      <c r="G83" s="318"/>
      <c r="H83" s="318" t="s">
        <v>3210</v>
      </c>
      <c r="I83" s="318" t="s">
        <v>3201</v>
      </c>
      <c r="J83" s="318">
        <v>15</v>
      </c>
      <c r="K83" s="306"/>
    </row>
    <row r="84" spans="2:11" s="1" customFormat="1" ht="15" customHeight="1">
      <c r="B84" s="317"/>
      <c r="C84" s="318" t="s">
        <v>3211</v>
      </c>
      <c r="D84" s="318"/>
      <c r="E84" s="318"/>
      <c r="F84" s="319" t="s">
        <v>3204</v>
      </c>
      <c r="G84" s="318"/>
      <c r="H84" s="318" t="s">
        <v>3212</v>
      </c>
      <c r="I84" s="318" t="s">
        <v>3201</v>
      </c>
      <c r="J84" s="318">
        <v>15</v>
      </c>
      <c r="K84" s="306"/>
    </row>
    <row r="85" spans="2:11" s="1" customFormat="1" ht="15" customHeight="1">
      <c r="B85" s="317"/>
      <c r="C85" s="318" t="s">
        <v>3213</v>
      </c>
      <c r="D85" s="318"/>
      <c r="E85" s="318"/>
      <c r="F85" s="319" t="s">
        <v>3204</v>
      </c>
      <c r="G85" s="318"/>
      <c r="H85" s="318" t="s">
        <v>3214</v>
      </c>
      <c r="I85" s="318" t="s">
        <v>3201</v>
      </c>
      <c r="J85" s="318">
        <v>20</v>
      </c>
      <c r="K85" s="306"/>
    </row>
    <row r="86" spans="2:11" s="1" customFormat="1" ht="15" customHeight="1">
      <c r="B86" s="317"/>
      <c r="C86" s="318" t="s">
        <v>3215</v>
      </c>
      <c r="D86" s="318"/>
      <c r="E86" s="318"/>
      <c r="F86" s="319" t="s">
        <v>3204</v>
      </c>
      <c r="G86" s="318"/>
      <c r="H86" s="318" t="s">
        <v>3216</v>
      </c>
      <c r="I86" s="318" t="s">
        <v>3201</v>
      </c>
      <c r="J86" s="318">
        <v>20</v>
      </c>
      <c r="K86" s="306"/>
    </row>
    <row r="87" spans="2:11" s="1" customFormat="1" ht="15" customHeight="1">
      <c r="B87" s="317"/>
      <c r="C87" s="294" t="s">
        <v>3217</v>
      </c>
      <c r="D87" s="294"/>
      <c r="E87" s="294"/>
      <c r="F87" s="315" t="s">
        <v>3204</v>
      </c>
      <c r="G87" s="316"/>
      <c r="H87" s="294" t="s">
        <v>3218</v>
      </c>
      <c r="I87" s="294" t="s">
        <v>3201</v>
      </c>
      <c r="J87" s="294">
        <v>50</v>
      </c>
      <c r="K87" s="306"/>
    </row>
    <row r="88" spans="2:11" s="1" customFormat="1" ht="15" customHeight="1">
      <c r="B88" s="317"/>
      <c r="C88" s="294" t="s">
        <v>3219</v>
      </c>
      <c r="D88" s="294"/>
      <c r="E88" s="294"/>
      <c r="F88" s="315" t="s">
        <v>3204</v>
      </c>
      <c r="G88" s="316"/>
      <c r="H88" s="294" t="s">
        <v>3220</v>
      </c>
      <c r="I88" s="294" t="s">
        <v>3201</v>
      </c>
      <c r="J88" s="294">
        <v>20</v>
      </c>
      <c r="K88" s="306"/>
    </row>
    <row r="89" spans="2:11" s="1" customFormat="1" ht="15" customHeight="1">
      <c r="B89" s="317"/>
      <c r="C89" s="294" t="s">
        <v>3221</v>
      </c>
      <c r="D89" s="294"/>
      <c r="E89" s="294"/>
      <c r="F89" s="315" t="s">
        <v>3204</v>
      </c>
      <c r="G89" s="316"/>
      <c r="H89" s="294" t="s">
        <v>3222</v>
      </c>
      <c r="I89" s="294" t="s">
        <v>3201</v>
      </c>
      <c r="J89" s="294">
        <v>20</v>
      </c>
      <c r="K89" s="306"/>
    </row>
    <row r="90" spans="2:11" s="1" customFormat="1" ht="15" customHeight="1">
      <c r="B90" s="317"/>
      <c r="C90" s="294" t="s">
        <v>3223</v>
      </c>
      <c r="D90" s="294"/>
      <c r="E90" s="294"/>
      <c r="F90" s="315" t="s">
        <v>3204</v>
      </c>
      <c r="G90" s="316"/>
      <c r="H90" s="294" t="s">
        <v>3224</v>
      </c>
      <c r="I90" s="294" t="s">
        <v>3201</v>
      </c>
      <c r="J90" s="294">
        <v>50</v>
      </c>
      <c r="K90" s="306"/>
    </row>
    <row r="91" spans="2:11" s="1" customFormat="1" ht="15" customHeight="1">
      <c r="B91" s="317"/>
      <c r="C91" s="294" t="s">
        <v>3225</v>
      </c>
      <c r="D91" s="294"/>
      <c r="E91" s="294"/>
      <c r="F91" s="315" t="s">
        <v>3204</v>
      </c>
      <c r="G91" s="316"/>
      <c r="H91" s="294" t="s">
        <v>3225</v>
      </c>
      <c r="I91" s="294" t="s">
        <v>3201</v>
      </c>
      <c r="J91" s="294">
        <v>50</v>
      </c>
      <c r="K91" s="306"/>
    </row>
    <row r="92" spans="2:11" s="1" customFormat="1" ht="15" customHeight="1">
      <c r="B92" s="317"/>
      <c r="C92" s="294" t="s">
        <v>3226</v>
      </c>
      <c r="D92" s="294"/>
      <c r="E92" s="294"/>
      <c r="F92" s="315" t="s">
        <v>3204</v>
      </c>
      <c r="G92" s="316"/>
      <c r="H92" s="294" t="s">
        <v>3227</v>
      </c>
      <c r="I92" s="294" t="s">
        <v>3201</v>
      </c>
      <c r="J92" s="294">
        <v>255</v>
      </c>
      <c r="K92" s="306"/>
    </row>
    <row r="93" spans="2:11" s="1" customFormat="1" ht="15" customHeight="1">
      <c r="B93" s="317"/>
      <c r="C93" s="294" t="s">
        <v>3228</v>
      </c>
      <c r="D93" s="294"/>
      <c r="E93" s="294"/>
      <c r="F93" s="315" t="s">
        <v>2207</v>
      </c>
      <c r="G93" s="316"/>
      <c r="H93" s="294" t="s">
        <v>3229</v>
      </c>
      <c r="I93" s="294" t="s">
        <v>3230</v>
      </c>
      <c r="J93" s="294"/>
      <c r="K93" s="306"/>
    </row>
    <row r="94" spans="2:11" s="1" customFormat="1" ht="15" customHeight="1">
      <c r="B94" s="317"/>
      <c r="C94" s="294" t="s">
        <v>3231</v>
      </c>
      <c r="D94" s="294"/>
      <c r="E94" s="294"/>
      <c r="F94" s="315" t="s">
        <v>2207</v>
      </c>
      <c r="G94" s="316"/>
      <c r="H94" s="294" t="s">
        <v>3232</v>
      </c>
      <c r="I94" s="294" t="s">
        <v>3233</v>
      </c>
      <c r="J94" s="294"/>
      <c r="K94" s="306"/>
    </row>
    <row r="95" spans="2:11" s="1" customFormat="1" ht="15" customHeight="1">
      <c r="B95" s="317"/>
      <c r="C95" s="294" t="s">
        <v>3234</v>
      </c>
      <c r="D95" s="294"/>
      <c r="E95" s="294"/>
      <c r="F95" s="315" t="s">
        <v>2207</v>
      </c>
      <c r="G95" s="316"/>
      <c r="H95" s="294" t="s">
        <v>3234</v>
      </c>
      <c r="I95" s="294" t="s">
        <v>3233</v>
      </c>
      <c r="J95" s="294"/>
      <c r="K95" s="306"/>
    </row>
    <row r="96" spans="2:11" s="1" customFormat="1" ht="15" customHeight="1">
      <c r="B96" s="317"/>
      <c r="C96" s="294" t="s">
        <v>44</v>
      </c>
      <c r="D96" s="294"/>
      <c r="E96" s="294"/>
      <c r="F96" s="315" t="s">
        <v>2207</v>
      </c>
      <c r="G96" s="316"/>
      <c r="H96" s="294" t="s">
        <v>3235</v>
      </c>
      <c r="I96" s="294" t="s">
        <v>3233</v>
      </c>
      <c r="J96" s="294"/>
      <c r="K96" s="306"/>
    </row>
    <row r="97" spans="2:11" s="1" customFormat="1" ht="15" customHeight="1">
      <c r="B97" s="317"/>
      <c r="C97" s="294" t="s">
        <v>54</v>
      </c>
      <c r="D97" s="294"/>
      <c r="E97" s="294"/>
      <c r="F97" s="315" t="s">
        <v>2207</v>
      </c>
      <c r="G97" s="316"/>
      <c r="H97" s="294" t="s">
        <v>3236</v>
      </c>
      <c r="I97" s="294" t="s">
        <v>3233</v>
      </c>
      <c r="J97" s="294"/>
      <c r="K97" s="306"/>
    </row>
    <row r="98" spans="2:11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pans="2:11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pans="2:11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pans="2:1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pans="2:11" s="1" customFormat="1" ht="45" customHeight="1">
      <c r="B102" s="305"/>
      <c r="C102" s="435" t="s">
        <v>3237</v>
      </c>
      <c r="D102" s="435"/>
      <c r="E102" s="435"/>
      <c r="F102" s="435"/>
      <c r="G102" s="435"/>
      <c r="H102" s="435"/>
      <c r="I102" s="435"/>
      <c r="J102" s="435"/>
      <c r="K102" s="306"/>
    </row>
    <row r="103" spans="2:11" s="1" customFormat="1" ht="17.25" customHeight="1">
      <c r="B103" s="305"/>
      <c r="C103" s="307" t="s">
        <v>3194</v>
      </c>
      <c r="D103" s="307"/>
      <c r="E103" s="307"/>
      <c r="F103" s="307" t="s">
        <v>3195</v>
      </c>
      <c r="G103" s="308"/>
      <c r="H103" s="307" t="s">
        <v>60</v>
      </c>
      <c r="I103" s="307" t="s">
        <v>63</v>
      </c>
      <c r="J103" s="307" t="s">
        <v>3196</v>
      </c>
      <c r="K103" s="306"/>
    </row>
    <row r="104" spans="2:11" s="1" customFormat="1" ht="17.25" customHeight="1">
      <c r="B104" s="305"/>
      <c r="C104" s="309" t="s">
        <v>3197</v>
      </c>
      <c r="D104" s="309"/>
      <c r="E104" s="309"/>
      <c r="F104" s="310" t="s">
        <v>3198</v>
      </c>
      <c r="G104" s="311"/>
      <c r="H104" s="309"/>
      <c r="I104" s="309"/>
      <c r="J104" s="309" t="s">
        <v>3199</v>
      </c>
      <c r="K104" s="306"/>
    </row>
    <row r="105" spans="2:11" s="1" customFormat="1" ht="5.25" customHeight="1">
      <c r="B105" s="305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pans="2:11" s="1" customFormat="1" ht="15" customHeight="1">
      <c r="B106" s="305"/>
      <c r="C106" s="294" t="s">
        <v>59</v>
      </c>
      <c r="D106" s="314"/>
      <c r="E106" s="314"/>
      <c r="F106" s="315" t="s">
        <v>2207</v>
      </c>
      <c r="G106" s="294"/>
      <c r="H106" s="294" t="s">
        <v>3238</v>
      </c>
      <c r="I106" s="294" t="s">
        <v>3201</v>
      </c>
      <c r="J106" s="294">
        <v>20</v>
      </c>
      <c r="K106" s="306"/>
    </row>
    <row r="107" spans="2:11" s="1" customFormat="1" ht="15" customHeight="1">
      <c r="B107" s="305"/>
      <c r="C107" s="294" t="s">
        <v>92</v>
      </c>
      <c r="D107" s="294"/>
      <c r="E107" s="294"/>
      <c r="F107" s="315" t="s">
        <v>2207</v>
      </c>
      <c r="G107" s="294"/>
      <c r="H107" s="294" t="s">
        <v>3238</v>
      </c>
      <c r="I107" s="294" t="s">
        <v>3201</v>
      </c>
      <c r="J107" s="294">
        <v>120</v>
      </c>
      <c r="K107" s="306"/>
    </row>
    <row r="108" spans="2:11" s="1" customFormat="1" ht="15" customHeight="1">
      <c r="B108" s="317"/>
      <c r="C108" s="294" t="s">
        <v>3203</v>
      </c>
      <c r="D108" s="294"/>
      <c r="E108" s="294"/>
      <c r="F108" s="315" t="s">
        <v>3204</v>
      </c>
      <c r="G108" s="294"/>
      <c r="H108" s="294" t="s">
        <v>3238</v>
      </c>
      <c r="I108" s="294" t="s">
        <v>3201</v>
      </c>
      <c r="J108" s="294">
        <v>50</v>
      </c>
      <c r="K108" s="306"/>
    </row>
    <row r="109" spans="2:11" s="1" customFormat="1" ht="15" customHeight="1">
      <c r="B109" s="317"/>
      <c r="C109" s="294" t="s">
        <v>3206</v>
      </c>
      <c r="D109" s="294"/>
      <c r="E109" s="294"/>
      <c r="F109" s="315" t="s">
        <v>2207</v>
      </c>
      <c r="G109" s="294"/>
      <c r="H109" s="294" t="s">
        <v>3238</v>
      </c>
      <c r="I109" s="294" t="s">
        <v>3208</v>
      </c>
      <c r="J109" s="294"/>
      <c r="K109" s="306"/>
    </row>
    <row r="110" spans="2:11" s="1" customFormat="1" ht="15" customHeight="1">
      <c r="B110" s="317"/>
      <c r="C110" s="294" t="s">
        <v>3217</v>
      </c>
      <c r="D110" s="294"/>
      <c r="E110" s="294"/>
      <c r="F110" s="315" t="s">
        <v>3204</v>
      </c>
      <c r="G110" s="294"/>
      <c r="H110" s="294" t="s">
        <v>3238</v>
      </c>
      <c r="I110" s="294" t="s">
        <v>3201</v>
      </c>
      <c r="J110" s="294">
        <v>50</v>
      </c>
      <c r="K110" s="306"/>
    </row>
    <row r="111" spans="2:11" s="1" customFormat="1" ht="15" customHeight="1">
      <c r="B111" s="317"/>
      <c r="C111" s="294" t="s">
        <v>3225</v>
      </c>
      <c r="D111" s="294"/>
      <c r="E111" s="294"/>
      <c r="F111" s="315" t="s">
        <v>3204</v>
      </c>
      <c r="G111" s="294"/>
      <c r="H111" s="294" t="s">
        <v>3238</v>
      </c>
      <c r="I111" s="294" t="s">
        <v>3201</v>
      </c>
      <c r="J111" s="294">
        <v>50</v>
      </c>
      <c r="K111" s="306"/>
    </row>
    <row r="112" spans="2:11" s="1" customFormat="1" ht="15" customHeight="1">
      <c r="B112" s="317"/>
      <c r="C112" s="294" t="s">
        <v>3223</v>
      </c>
      <c r="D112" s="294"/>
      <c r="E112" s="294"/>
      <c r="F112" s="315" t="s">
        <v>3204</v>
      </c>
      <c r="G112" s="294"/>
      <c r="H112" s="294" t="s">
        <v>3238</v>
      </c>
      <c r="I112" s="294" t="s">
        <v>3201</v>
      </c>
      <c r="J112" s="294">
        <v>50</v>
      </c>
      <c r="K112" s="306"/>
    </row>
    <row r="113" spans="2:11" s="1" customFormat="1" ht="15" customHeight="1">
      <c r="B113" s="317"/>
      <c r="C113" s="294" t="s">
        <v>59</v>
      </c>
      <c r="D113" s="294"/>
      <c r="E113" s="294"/>
      <c r="F113" s="315" t="s">
        <v>2207</v>
      </c>
      <c r="G113" s="294"/>
      <c r="H113" s="294" t="s">
        <v>3239</v>
      </c>
      <c r="I113" s="294" t="s">
        <v>3201</v>
      </c>
      <c r="J113" s="294">
        <v>20</v>
      </c>
      <c r="K113" s="306"/>
    </row>
    <row r="114" spans="2:11" s="1" customFormat="1" ht="15" customHeight="1">
      <c r="B114" s="317"/>
      <c r="C114" s="294" t="s">
        <v>3240</v>
      </c>
      <c r="D114" s="294"/>
      <c r="E114" s="294"/>
      <c r="F114" s="315" t="s">
        <v>2207</v>
      </c>
      <c r="G114" s="294"/>
      <c r="H114" s="294" t="s">
        <v>3241</v>
      </c>
      <c r="I114" s="294" t="s">
        <v>3201</v>
      </c>
      <c r="J114" s="294">
        <v>120</v>
      </c>
      <c r="K114" s="306"/>
    </row>
    <row r="115" spans="2:11" s="1" customFormat="1" ht="15" customHeight="1">
      <c r="B115" s="317"/>
      <c r="C115" s="294" t="s">
        <v>44</v>
      </c>
      <c r="D115" s="294"/>
      <c r="E115" s="294"/>
      <c r="F115" s="315" t="s">
        <v>2207</v>
      </c>
      <c r="G115" s="294"/>
      <c r="H115" s="294" t="s">
        <v>3242</v>
      </c>
      <c r="I115" s="294" t="s">
        <v>3233</v>
      </c>
      <c r="J115" s="294"/>
      <c r="K115" s="306"/>
    </row>
    <row r="116" spans="2:11" s="1" customFormat="1" ht="15" customHeight="1">
      <c r="B116" s="317"/>
      <c r="C116" s="294" t="s">
        <v>54</v>
      </c>
      <c r="D116" s="294"/>
      <c r="E116" s="294"/>
      <c r="F116" s="315" t="s">
        <v>2207</v>
      </c>
      <c r="G116" s="294"/>
      <c r="H116" s="294" t="s">
        <v>3243</v>
      </c>
      <c r="I116" s="294" t="s">
        <v>3233</v>
      </c>
      <c r="J116" s="294"/>
      <c r="K116" s="306"/>
    </row>
    <row r="117" spans="2:11" s="1" customFormat="1" ht="15" customHeight="1">
      <c r="B117" s="317"/>
      <c r="C117" s="294" t="s">
        <v>63</v>
      </c>
      <c r="D117" s="294"/>
      <c r="E117" s="294"/>
      <c r="F117" s="315" t="s">
        <v>2207</v>
      </c>
      <c r="G117" s="294"/>
      <c r="H117" s="294" t="s">
        <v>3244</v>
      </c>
      <c r="I117" s="294" t="s">
        <v>3245</v>
      </c>
      <c r="J117" s="294"/>
      <c r="K117" s="306"/>
    </row>
    <row r="118" spans="2:11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pans="2:11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pans="2:11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pans="2:1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pans="2:11" s="1" customFormat="1" ht="45" customHeight="1">
      <c r="B122" s="333"/>
      <c r="C122" s="433" t="s">
        <v>3246</v>
      </c>
      <c r="D122" s="433"/>
      <c r="E122" s="433"/>
      <c r="F122" s="433"/>
      <c r="G122" s="433"/>
      <c r="H122" s="433"/>
      <c r="I122" s="433"/>
      <c r="J122" s="433"/>
      <c r="K122" s="334"/>
    </row>
    <row r="123" spans="2:11" s="1" customFormat="1" ht="17.25" customHeight="1">
      <c r="B123" s="335"/>
      <c r="C123" s="307" t="s">
        <v>3194</v>
      </c>
      <c r="D123" s="307"/>
      <c r="E123" s="307"/>
      <c r="F123" s="307" t="s">
        <v>3195</v>
      </c>
      <c r="G123" s="308"/>
      <c r="H123" s="307" t="s">
        <v>60</v>
      </c>
      <c r="I123" s="307" t="s">
        <v>63</v>
      </c>
      <c r="J123" s="307" t="s">
        <v>3196</v>
      </c>
      <c r="K123" s="336"/>
    </row>
    <row r="124" spans="2:11" s="1" customFormat="1" ht="17.25" customHeight="1">
      <c r="B124" s="335"/>
      <c r="C124" s="309" t="s">
        <v>3197</v>
      </c>
      <c r="D124" s="309"/>
      <c r="E124" s="309"/>
      <c r="F124" s="310" t="s">
        <v>3198</v>
      </c>
      <c r="G124" s="311"/>
      <c r="H124" s="309"/>
      <c r="I124" s="309"/>
      <c r="J124" s="309" t="s">
        <v>3199</v>
      </c>
      <c r="K124" s="336"/>
    </row>
    <row r="125" spans="2:11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pans="2:11" s="1" customFormat="1" ht="15" customHeight="1">
      <c r="B126" s="337"/>
      <c r="C126" s="294" t="s">
        <v>92</v>
      </c>
      <c r="D126" s="314"/>
      <c r="E126" s="314"/>
      <c r="F126" s="315" t="s">
        <v>2207</v>
      </c>
      <c r="G126" s="294"/>
      <c r="H126" s="294" t="s">
        <v>3238</v>
      </c>
      <c r="I126" s="294" t="s">
        <v>3201</v>
      </c>
      <c r="J126" s="294">
        <v>120</v>
      </c>
      <c r="K126" s="340"/>
    </row>
    <row r="127" spans="2:11" s="1" customFormat="1" ht="15" customHeight="1">
      <c r="B127" s="337"/>
      <c r="C127" s="294" t="s">
        <v>3247</v>
      </c>
      <c r="D127" s="294"/>
      <c r="E127" s="294"/>
      <c r="F127" s="315" t="s">
        <v>2207</v>
      </c>
      <c r="G127" s="294"/>
      <c r="H127" s="294" t="s">
        <v>3248</v>
      </c>
      <c r="I127" s="294" t="s">
        <v>3201</v>
      </c>
      <c r="J127" s="294" t="s">
        <v>3249</v>
      </c>
      <c r="K127" s="340"/>
    </row>
    <row r="128" spans="2:11" s="1" customFormat="1" ht="15" customHeight="1">
      <c r="B128" s="337"/>
      <c r="C128" s="294" t="s">
        <v>88</v>
      </c>
      <c r="D128" s="294"/>
      <c r="E128" s="294"/>
      <c r="F128" s="315" t="s">
        <v>2207</v>
      </c>
      <c r="G128" s="294"/>
      <c r="H128" s="294" t="s">
        <v>3250</v>
      </c>
      <c r="I128" s="294" t="s">
        <v>3201</v>
      </c>
      <c r="J128" s="294" t="s">
        <v>3249</v>
      </c>
      <c r="K128" s="340"/>
    </row>
    <row r="129" spans="2:11" s="1" customFormat="1" ht="15" customHeight="1">
      <c r="B129" s="337"/>
      <c r="C129" s="294" t="s">
        <v>3209</v>
      </c>
      <c r="D129" s="294"/>
      <c r="E129" s="294"/>
      <c r="F129" s="315" t="s">
        <v>3204</v>
      </c>
      <c r="G129" s="294"/>
      <c r="H129" s="294" t="s">
        <v>3210</v>
      </c>
      <c r="I129" s="294" t="s">
        <v>3201</v>
      </c>
      <c r="J129" s="294">
        <v>15</v>
      </c>
      <c r="K129" s="340"/>
    </row>
    <row r="130" spans="2:11" s="1" customFormat="1" ht="15" customHeight="1">
      <c r="B130" s="337"/>
      <c r="C130" s="318" t="s">
        <v>3211</v>
      </c>
      <c r="D130" s="318"/>
      <c r="E130" s="318"/>
      <c r="F130" s="319" t="s">
        <v>3204</v>
      </c>
      <c r="G130" s="318"/>
      <c r="H130" s="318" t="s">
        <v>3212</v>
      </c>
      <c r="I130" s="318" t="s">
        <v>3201</v>
      </c>
      <c r="J130" s="318">
        <v>15</v>
      </c>
      <c r="K130" s="340"/>
    </row>
    <row r="131" spans="2:11" s="1" customFormat="1" ht="15" customHeight="1">
      <c r="B131" s="337"/>
      <c r="C131" s="318" t="s">
        <v>3213</v>
      </c>
      <c r="D131" s="318"/>
      <c r="E131" s="318"/>
      <c r="F131" s="319" t="s">
        <v>3204</v>
      </c>
      <c r="G131" s="318"/>
      <c r="H131" s="318" t="s">
        <v>3214</v>
      </c>
      <c r="I131" s="318" t="s">
        <v>3201</v>
      </c>
      <c r="J131" s="318">
        <v>20</v>
      </c>
      <c r="K131" s="340"/>
    </row>
    <row r="132" spans="2:11" s="1" customFormat="1" ht="15" customHeight="1">
      <c r="B132" s="337"/>
      <c r="C132" s="318" t="s">
        <v>3215</v>
      </c>
      <c r="D132" s="318"/>
      <c r="E132" s="318"/>
      <c r="F132" s="319" t="s">
        <v>3204</v>
      </c>
      <c r="G132" s="318"/>
      <c r="H132" s="318" t="s">
        <v>3216</v>
      </c>
      <c r="I132" s="318" t="s">
        <v>3201</v>
      </c>
      <c r="J132" s="318">
        <v>20</v>
      </c>
      <c r="K132" s="340"/>
    </row>
    <row r="133" spans="2:11" s="1" customFormat="1" ht="15" customHeight="1">
      <c r="B133" s="337"/>
      <c r="C133" s="294" t="s">
        <v>3203</v>
      </c>
      <c r="D133" s="294"/>
      <c r="E133" s="294"/>
      <c r="F133" s="315" t="s">
        <v>3204</v>
      </c>
      <c r="G133" s="294"/>
      <c r="H133" s="294" t="s">
        <v>3238</v>
      </c>
      <c r="I133" s="294" t="s">
        <v>3201</v>
      </c>
      <c r="J133" s="294">
        <v>50</v>
      </c>
      <c r="K133" s="340"/>
    </row>
    <row r="134" spans="2:11" s="1" customFormat="1" ht="15" customHeight="1">
      <c r="B134" s="337"/>
      <c r="C134" s="294" t="s">
        <v>3217</v>
      </c>
      <c r="D134" s="294"/>
      <c r="E134" s="294"/>
      <c r="F134" s="315" t="s">
        <v>3204</v>
      </c>
      <c r="G134" s="294"/>
      <c r="H134" s="294" t="s">
        <v>3238</v>
      </c>
      <c r="I134" s="294" t="s">
        <v>3201</v>
      </c>
      <c r="J134" s="294">
        <v>50</v>
      </c>
      <c r="K134" s="340"/>
    </row>
    <row r="135" spans="2:11" s="1" customFormat="1" ht="15" customHeight="1">
      <c r="B135" s="337"/>
      <c r="C135" s="294" t="s">
        <v>3223</v>
      </c>
      <c r="D135" s="294"/>
      <c r="E135" s="294"/>
      <c r="F135" s="315" t="s">
        <v>3204</v>
      </c>
      <c r="G135" s="294"/>
      <c r="H135" s="294" t="s">
        <v>3238</v>
      </c>
      <c r="I135" s="294" t="s">
        <v>3201</v>
      </c>
      <c r="J135" s="294">
        <v>50</v>
      </c>
      <c r="K135" s="340"/>
    </row>
    <row r="136" spans="2:11" s="1" customFormat="1" ht="15" customHeight="1">
      <c r="B136" s="337"/>
      <c r="C136" s="294" t="s">
        <v>3225</v>
      </c>
      <c r="D136" s="294"/>
      <c r="E136" s="294"/>
      <c r="F136" s="315" t="s">
        <v>3204</v>
      </c>
      <c r="G136" s="294"/>
      <c r="H136" s="294" t="s">
        <v>3238</v>
      </c>
      <c r="I136" s="294" t="s">
        <v>3201</v>
      </c>
      <c r="J136" s="294">
        <v>50</v>
      </c>
      <c r="K136" s="340"/>
    </row>
    <row r="137" spans="2:11" s="1" customFormat="1" ht="15" customHeight="1">
      <c r="B137" s="337"/>
      <c r="C137" s="294" t="s">
        <v>3226</v>
      </c>
      <c r="D137" s="294"/>
      <c r="E137" s="294"/>
      <c r="F137" s="315" t="s">
        <v>3204</v>
      </c>
      <c r="G137" s="294"/>
      <c r="H137" s="294" t="s">
        <v>3251</v>
      </c>
      <c r="I137" s="294" t="s">
        <v>3201</v>
      </c>
      <c r="J137" s="294">
        <v>255</v>
      </c>
      <c r="K137" s="340"/>
    </row>
    <row r="138" spans="2:11" s="1" customFormat="1" ht="15" customHeight="1">
      <c r="B138" s="337"/>
      <c r="C138" s="294" t="s">
        <v>3228</v>
      </c>
      <c r="D138" s="294"/>
      <c r="E138" s="294"/>
      <c r="F138" s="315" t="s">
        <v>2207</v>
      </c>
      <c r="G138" s="294"/>
      <c r="H138" s="294" t="s">
        <v>3252</v>
      </c>
      <c r="I138" s="294" t="s">
        <v>3230</v>
      </c>
      <c r="J138" s="294"/>
      <c r="K138" s="340"/>
    </row>
    <row r="139" spans="2:11" s="1" customFormat="1" ht="15" customHeight="1">
      <c r="B139" s="337"/>
      <c r="C139" s="294" t="s">
        <v>3231</v>
      </c>
      <c r="D139" s="294"/>
      <c r="E139" s="294"/>
      <c r="F139" s="315" t="s">
        <v>2207</v>
      </c>
      <c r="G139" s="294"/>
      <c r="H139" s="294" t="s">
        <v>3253</v>
      </c>
      <c r="I139" s="294" t="s">
        <v>3233</v>
      </c>
      <c r="J139" s="294"/>
      <c r="K139" s="340"/>
    </row>
    <row r="140" spans="2:11" s="1" customFormat="1" ht="15" customHeight="1">
      <c r="B140" s="337"/>
      <c r="C140" s="294" t="s">
        <v>3234</v>
      </c>
      <c r="D140" s="294"/>
      <c r="E140" s="294"/>
      <c r="F140" s="315" t="s">
        <v>2207</v>
      </c>
      <c r="G140" s="294"/>
      <c r="H140" s="294" t="s">
        <v>3234</v>
      </c>
      <c r="I140" s="294" t="s">
        <v>3233</v>
      </c>
      <c r="J140" s="294"/>
      <c r="K140" s="340"/>
    </row>
    <row r="141" spans="2:11" s="1" customFormat="1" ht="15" customHeight="1">
      <c r="B141" s="337"/>
      <c r="C141" s="294" t="s">
        <v>44</v>
      </c>
      <c r="D141" s="294"/>
      <c r="E141" s="294"/>
      <c r="F141" s="315" t="s">
        <v>2207</v>
      </c>
      <c r="G141" s="294"/>
      <c r="H141" s="294" t="s">
        <v>3254</v>
      </c>
      <c r="I141" s="294" t="s">
        <v>3233</v>
      </c>
      <c r="J141" s="294"/>
      <c r="K141" s="340"/>
    </row>
    <row r="142" spans="2:11" s="1" customFormat="1" ht="15" customHeight="1">
      <c r="B142" s="337"/>
      <c r="C142" s="294" t="s">
        <v>3255</v>
      </c>
      <c r="D142" s="294"/>
      <c r="E142" s="294"/>
      <c r="F142" s="315" t="s">
        <v>2207</v>
      </c>
      <c r="G142" s="294"/>
      <c r="H142" s="294" t="s">
        <v>3256</v>
      </c>
      <c r="I142" s="294" t="s">
        <v>3233</v>
      </c>
      <c r="J142" s="294"/>
      <c r="K142" s="340"/>
    </row>
    <row r="143" spans="2:11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pans="2:11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pans="2:11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pans="2:11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pans="2:11" s="1" customFormat="1" ht="45" customHeight="1">
      <c r="B147" s="305"/>
      <c r="C147" s="435" t="s">
        <v>3257</v>
      </c>
      <c r="D147" s="435"/>
      <c r="E147" s="435"/>
      <c r="F147" s="435"/>
      <c r="G147" s="435"/>
      <c r="H147" s="435"/>
      <c r="I147" s="435"/>
      <c r="J147" s="435"/>
      <c r="K147" s="306"/>
    </row>
    <row r="148" spans="2:11" s="1" customFormat="1" ht="17.25" customHeight="1">
      <c r="B148" s="305"/>
      <c r="C148" s="307" t="s">
        <v>3194</v>
      </c>
      <c r="D148" s="307"/>
      <c r="E148" s="307"/>
      <c r="F148" s="307" t="s">
        <v>3195</v>
      </c>
      <c r="G148" s="308"/>
      <c r="H148" s="307" t="s">
        <v>60</v>
      </c>
      <c r="I148" s="307" t="s">
        <v>63</v>
      </c>
      <c r="J148" s="307" t="s">
        <v>3196</v>
      </c>
      <c r="K148" s="306"/>
    </row>
    <row r="149" spans="2:11" s="1" customFormat="1" ht="17.25" customHeight="1">
      <c r="B149" s="305"/>
      <c r="C149" s="309" t="s">
        <v>3197</v>
      </c>
      <c r="D149" s="309"/>
      <c r="E149" s="309"/>
      <c r="F149" s="310" t="s">
        <v>3198</v>
      </c>
      <c r="G149" s="311"/>
      <c r="H149" s="309"/>
      <c r="I149" s="309"/>
      <c r="J149" s="309" t="s">
        <v>3199</v>
      </c>
      <c r="K149" s="306"/>
    </row>
    <row r="150" spans="2:11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pans="2:11" s="1" customFormat="1" ht="15" customHeight="1">
      <c r="B151" s="317"/>
      <c r="C151" s="344" t="s">
        <v>92</v>
      </c>
      <c r="D151" s="294"/>
      <c r="E151" s="294"/>
      <c r="F151" s="345" t="s">
        <v>2207</v>
      </c>
      <c r="G151" s="294"/>
      <c r="H151" s="344" t="s">
        <v>3238</v>
      </c>
      <c r="I151" s="344" t="s">
        <v>3201</v>
      </c>
      <c r="J151" s="344">
        <v>120</v>
      </c>
      <c r="K151" s="340"/>
    </row>
    <row r="152" spans="2:11" s="1" customFormat="1" ht="15" customHeight="1">
      <c r="B152" s="317"/>
      <c r="C152" s="344" t="s">
        <v>3247</v>
      </c>
      <c r="D152" s="294"/>
      <c r="E152" s="294"/>
      <c r="F152" s="345" t="s">
        <v>2207</v>
      </c>
      <c r="G152" s="294"/>
      <c r="H152" s="344" t="s">
        <v>3258</v>
      </c>
      <c r="I152" s="344" t="s">
        <v>3201</v>
      </c>
      <c r="J152" s="344" t="s">
        <v>3249</v>
      </c>
      <c r="K152" s="340"/>
    </row>
    <row r="153" spans="2:11" s="1" customFormat="1" ht="15" customHeight="1">
      <c r="B153" s="317"/>
      <c r="C153" s="344" t="s">
        <v>88</v>
      </c>
      <c r="D153" s="294"/>
      <c r="E153" s="294"/>
      <c r="F153" s="345" t="s">
        <v>2207</v>
      </c>
      <c r="G153" s="294"/>
      <c r="H153" s="344" t="s">
        <v>3259</v>
      </c>
      <c r="I153" s="344" t="s">
        <v>3201</v>
      </c>
      <c r="J153" s="344" t="s">
        <v>3249</v>
      </c>
      <c r="K153" s="340"/>
    </row>
    <row r="154" spans="2:11" s="1" customFormat="1" ht="15" customHeight="1">
      <c r="B154" s="317"/>
      <c r="C154" s="344" t="s">
        <v>3203</v>
      </c>
      <c r="D154" s="294"/>
      <c r="E154" s="294"/>
      <c r="F154" s="345" t="s">
        <v>3204</v>
      </c>
      <c r="G154" s="294"/>
      <c r="H154" s="344" t="s">
        <v>3238</v>
      </c>
      <c r="I154" s="344" t="s">
        <v>3201</v>
      </c>
      <c r="J154" s="344">
        <v>50</v>
      </c>
      <c r="K154" s="340"/>
    </row>
    <row r="155" spans="2:11" s="1" customFormat="1" ht="15" customHeight="1">
      <c r="B155" s="317"/>
      <c r="C155" s="344" t="s">
        <v>3206</v>
      </c>
      <c r="D155" s="294"/>
      <c r="E155" s="294"/>
      <c r="F155" s="345" t="s">
        <v>2207</v>
      </c>
      <c r="G155" s="294"/>
      <c r="H155" s="344" t="s">
        <v>3238</v>
      </c>
      <c r="I155" s="344" t="s">
        <v>3208</v>
      </c>
      <c r="J155" s="344"/>
      <c r="K155" s="340"/>
    </row>
    <row r="156" spans="2:11" s="1" customFormat="1" ht="15" customHeight="1">
      <c r="B156" s="317"/>
      <c r="C156" s="344" t="s">
        <v>3217</v>
      </c>
      <c r="D156" s="294"/>
      <c r="E156" s="294"/>
      <c r="F156" s="345" t="s">
        <v>3204</v>
      </c>
      <c r="G156" s="294"/>
      <c r="H156" s="344" t="s">
        <v>3238</v>
      </c>
      <c r="I156" s="344" t="s">
        <v>3201</v>
      </c>
      <c r="J156" s="344">
        <v>50</v>
      </c>
      <c r="K156" s="340"/>
    </row>
    <row r="157" spans="2:11" s="1" customFormat="1" ht="15" customHeight="1">
      <c r="B157" s="317"/>
      <c r="C157" s="344" t="s">
        <v>3225</v>
      </c>
      <c r="D157" s="294"/>
      <c r="E157" s="294"/>
      <c r="F157" s="345" t="s">
        <v>3204</v>
      </c>
      <c r="G157" s="294"/>
      <c r="H157" s="344" t="s">
        <v>3238</v>
      </c>
      <c r="I157" s="344" t="s">
        <v>3201</v>
      </c>
      <c r="J157" s="344">
        <v>50</v>
      </c>
      <c r="K157" s="340"/>
    </row>
    <row r="158" spans="2:11" s="1" customFormat="1" ht="15" customHeight="1">
      <c r="B158" s="317"/>
      <c r="C158" s="344" t="s">
        <v>3223</v>
      </c>
      <c r="D158" s="294"/>
      <c r="E158" s="294"/>
      <c r="F158" s="345" t="s">
        <v>3204</v>
      </c>
      <c r="G158" s="294"/>
      <c r="H158" s="344" t="s">
        <v>3238</v>
      </c>
      <c r="I158" s="344" t="s">
        <v>3201</v>
      </c>
      <c r="J158" s="344">
        <v>50</v>
      </c>
      <c r="K158" s="340"/>
    </row>
    <row r="159" spans="2:11" s="1" customFormat="1" ht="15" customHeight="1">
      <c r="B159" s="317"/>
      <c r="C159" s="344" t="s">
        <v>139</v>
      </c>
      <c r="D159" s="294"/>
      <c r="E159" s="294"/>
      <c r="F159" s="345" t="s">
        <v>2207</v>
      </c>
      <c r="G159" s="294"/>
      <c r="H159" s="344" t="s">
        <v>3260</v>
      </c>
      <c r="I159" s="344" t="s">
        <v>3201</v>
      </c>
      <c r="J159" s="344" t="s">
        <v>3261</v>
      </c>
      <c r="K159" s="340"/>
    </row>
    <row r="160" spans="2:11" s="1" customFormat="1" ht="15" customHeight="1">
      <c r="B160" s="317"/>
      <c r="C160" s="344" t="s">
        <v>3262</v>
      </c>
      <c r="D160" s="294"/>
      <c r="E160" s="294"/>
      <c r="F160" s="345" t="s">
        <v>2207</v>
      </c>
      <c r="G160" s="294"/>
      <c r="H160" s="344" t="s">
        <v>3263</v>
      </c>
      <c r="I160" s="344" t="s">
        <v>3233</v>
      </c>
      <c r="J160" s="344"/>
      <c r="K160" s="340"/>
    </row>
    <row r="161" spans="2:1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pans="2:11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pans="2:11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pans="2:11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pans="2:11" s="1" customFormat="1" ht="45" customHeight="1">
      <c r="B165" s="286"/>
      <c r="C165" s="433" t="s">
        <v>3264</v>
      </c>
      <c r="D165" s="433"/>
      <c r="E165" s="433"/>
      <c r="F165" s="433"/>
      <c r="G165" s="433"/>
      <c r="H165" s="433"/>
      <c r="I165" s="433"/>
      <c r="J165" s="433"/>
      <c r="K165" s="287"/>
    </row>
    <row r="166" spans="2:11" s="1" customFormat="1" ht="17.25" customHeight="1">
      <c r="B166" s="286"/>
      <c r="C166" s="307" t="s">
        <v>3194</v>
      </c>
      <c r="D166" s="307"/>
      <c r="E166" s="307"/>
      <c r="F166" s="307" t="s">
        <v>3195</v>
      </c>
      <c r="G166" s="349"/>
      <c r="H166" s="350" t="s">
        <v>60</v>
      </c>
      <c r="I166" s="350" t="s">
        <v>63</v>
      </c>
      <c r="J166" s="307" t="s">
        <v>3196</v>
      </c>
      <c r="K166" s="287"/>
    </row>
    <row r="167" spans="2:11" s="1" customFormat="1" ht="17.25" customHeight="1">
      <c r="B167" s="288"/>
      <c r="C167" s="309" t="s">
        <v>3197</v>
      </c>
      <c r="D167" s="309"/>
      <c r="E167" s="309"/>
      <c r="F167" s="310" t="s">
        <v>3198</v>
      </c>
      <c r="G167" s="351"/>
      <c r="H167" s="352"/>
      <c r="I167" s="352"/>
      <c r="J167" s="309" t="s">
        <v>3199</v>
      </c>
      <c r="K167" s="289"/>
    </row>
    <row r="168" spans="2:11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pans="2:11" s="1" customFormat="1" ht="15" customHeight="1">
      <c r="B169" s="317"/>
      <c r="C169" s="294" t="s">
        <v>92</v>
      </c>
      <c r="D169" s="294"/>
      <c r="E169" s="294"/>
      <c r="F169" s="315" t="s">
        <v>2207</v>
      </c>
      <c r="G169" s="294"/>
      <c r="H169" s="294" t="s">
        <v>3238</v>
      </c>
      <c r="I169" s="294" t="s">
        <v>3201</v>
      </c>
      <c r="J169" s="294">
        <v>120</v>
      </c>
      <c r="K169" s="340"/>
    </row>
    <row r="170" spans="2:11" s="1" customFormat="1" ht="15" customHeight="1">
      <c r="B170" s="317"/>
      <c r="C170" s="294" t="s">
        <v>3247</v>
      </c>
      <c r="D170" s="294"/>
      <c r="E170" s="294"/>
      <c r="F170" s="315" t="s">
        <v>2207</v>
      </c>
      <c r="G170" s="294"/>
      <c r="H170" s="294" t="s">
        <v>3248</v>
      </c>
      <c r="I170" s="294" t="s">
        <v>3201</v>
      </c>
      <c r="J170" s="294" t="s">
        <v>3249</v>
      </c>
      <c r="K170" s="340"/>
    </row>
    <row r="171" spans="2:11" s="1" customFormat="1" ht="15" customHeight="1">
      <c r="B171" s="317"/>
      <c r="C171" s="294" t="s">
        <v>88</v>
      </c>
      <c r="D171" s="294"/>
      <c r="E171" s="294"/>
      <c r="F171" s="315" t="s">
        <v>2207</v>
      </c>
      <c r="G171" s="294"/>
      <c r="H171" s="294" t="s">
        <v>3265</v>
      </c>
      <c r="I171" s="294" t="s">
        <v>3201</v>
      </c>
      <c r="J171" s="294" t="s">
        <v>3249</v>
      </c>
      <c r="K171" s="340"/>
    </row>
    <row r="172" spans="2:11" s="1" customFormat="1" ht="15" customHeight="1">
      <c r="B172" s="317"/>
      <c r="C172" s="294" t="s">
        <v>3203</v>
      </c>
      <c r="D172" s="294"/>
      <c r="E172" s="294"/>
      <c r="F172" s="315" t="s">
        <v>3204</v>
      </c>
      <c r="G172" s="294"/>
      <c r="H172" s="294" t="s">
        <v>3265</v>
      </c>
      <c r="I172" s="294" t="s">
        <v>3201</v>
      </c>
      <c r="J172" s="294">
        <v>50</v>
      </c>
      <c r="K172" s="340"/>
    </row>
    <row r="173" spans="2:11" s="1" customFormat="1" ht="15" customHeight="1">
      <c r="B173" s="317"/>
      <c r="C173" s="294" t="s">
        <v>3206</v>
      </c>
      <c r="D173" s="294"/>
      <c r="E173" s="294"/>
      <c r="F173" s="315" t="s">
        <v>2207</v>
      </c>
      <c r="G173" s="294"/>
      <c r="H173" s="294" t="s">
        <v>3265</v>
      </c>
      <c r="I173" s="294" t="s">
        <v>3208</v>
      </c>
      <c r="J173" s="294"/>
      <c r="K173" s="340"/>
    </row>
    <row r="174" spans="2:11" s="1" customFormat="1" ht="15" customHeight="1">
      <c r="B174" s="317"/>
      <c r="C174" s="294" t="s">
        <v>3217</v>
      </c>
      <c r="D174" s="294"/>
      <c r="E174" s="294"/>
      <c r="F174" s="315" t="s">
        <v>3204</v>
      </c>
      <c r="G174" s="294"/>
      <c r="H174" s="294" t="s">
        <v>3265</v>
      </c>
      <c r="I174" s="294" t="s">
        <v>3201</v>
      </c>
      <c r="J174" s="294">
        <v>50</v>
      </c>
      <c r="K174" s="340"/>
    </row>
    <row r="175" spans="2:11" s="1" customFormat="1" ht="15" customHeight="1">
      <c r="B175" s="317"/>
      <c r="C175" s="294" t="s">
        <v>3225</v>
      </c>
      <c r="D175" s="294"/>
      <c r="E175" s="294"/>
      <c r="F175" s="315" t="s">
        <v>3204</v>
      </c>
      <c r="G175" s="294"/>
      <c r="H175" s="294" t="s">
        <v>3265</v>
      </c>
      <c r="I175" s="294" t="s">
        <v>3201</v>
      </c>
      <c r="J175" s="294">
        <v>50</v>
      </c>
      <c r="K175" s="340"/>
    </row>
    <row r="176" spans="2:11" s="1" customFormat="1" ht="15" customHeight="1">
      <c r="B176" s="317"/>
      <c r="C176" s="294" t="s">
        <v>3223</v>
      </c>
      <c r="D176" s="294"/>
      <c r="E176" s="294"/>
      <c r="F176" s="315" t="s">
        <v>3204</v>
      </c>
      <c r="G176" s="294"/>
      <c r="H176" s="294" t="s">
        <v>3265</v>
      </c>
      <c r="I176" s="294" t="s">
        <v>3201</v>
      </c>
      <c r="J176" s="294">
        <v>50</v>
      </c>
      <c r="K176" s="340"/>
    </row>
    <row r="177" spans="2:11" s="1" customFormat="1" ht="15" customHeight="1">
      <c r="B177" s="317"/>
      <c r="C177" s="294" t="s">
        <v>169</v>
      </c>
      <c r="D177" s="294"/>
      <c r="E177" s="294"/>
      <c r="F177" s="315" t="s">
        <v>2207</v>
      </c>
      <c r="G177" s="294"/>
      <c r="H177" s="294" t="s">
        <v>3266</v>
      </c>
      <c r="I177" s="294" t="s">
        <v>3267</v>
      </c>
      <c r="J177" s="294"/>
      <c r="K177" s="340"/>
    </row>
    <row r="178" spans="2:11" s="1" customFormat="1" ht="15" customHeight="1">
      <c r="B178" s="317"/>
      <c r="C178" s="294" t="s">
        <v>63</v>
      </c>
      <c r="D178" s="294"/>
      <c r="E178" s="294"/>
      <c r="F178" s="315" t="s">
        <v>2207</v>
      </c>
      <c r="G178" s="294"/>
      <c r="H178" s="294" t="s">
        <v>3268</v>
      </c>
      <c r="I178" s="294" t="s">
        <v>3269</v>
      </c>
      <c r="J178" s="294">
        <v>1</v>
      </c>
      <c r="K178" s="340"/>
    </row>
    <row r="179" spans="2:11" s="1" customFormat="1" ht="15" customHeight="1">
      <c r="B179" s="317"/>
      <c r="C179" s="294" t="s">
        <v>59</v>
      </c>
      <c r="D179" s="294"/>
      <c r="E179" s="294"/>
      <c r="F179" s="315" t="s">
        <v>2207</v>
      </c>
      <c r="G179" s="294"/>
      <c r="H179" s="294" t="s">
        <v>3270</v>
      </c>
      <c r="I179" s="294" t="s">
        <v>3201</v>
      </c>
      <c r="J179" s="294">
        <v>20</v>
      </c>
      <c r="K179" s="340"/>
    </row>
    <row r="180" spans="2:11" s="1" customFormat="1" ht="15" customHeight="1">
      <c r="B180" s="317"/>
      <c r="C180" s="294" t="s">
        <v>60</v>
      </c>
      <c r="D180" s="294"/>
      <c r="E180" s="294"/>
      <c r="F180" s="315" t="s">
        <v>2207</v>
      </c>
      <c r="G180" s="294"/>
      <c r="H180" s="294" t="s">
        <v>3271</v>
      </c>
      <c r="I180" s="294" t="s">
        <v>3201</v>
      </c>
      <c r="J180" s="294">
        <v>255</v>
      </c>
      <c r="K180" s="340"/>
    </row>
    <row r="181" spans="2:11" s="1" customFormat="1" ht="15" customHeight="1">
      <c r="B181" s="317"/>
      <c r="C181" s="294" t="s">
        <v>170</v>
      </c>
      <c r="D181" s="294"/>
      <c r="E181" s="294"/>
      <c r="F181" s="315" t="s">
        <v>2207</v>
      </c>
      <c r="G181" s="294"/>
      <c r="H181" s="294" t="s">
        <v>3164</v>
      </c>
      <c r="I181" s="294" t="s">
        <v>3201</v>
      </c>
      <c r="J181" s="294">
        <v>10</v>
      </c>
      <c r="K181" s="340"/>
    </row>
    <row r="182" spans="2:11" s="1" customFormat="1" ht="15" customHeight="1">
      <c r="B182" s="317"/>
      <c r="C182" s="294" t="s">
        <v>171</v>
      </c>
      <c r="D182" s="294"/>
      <c r="E182" s="294"/>
      <c r="F182" s="315" t="s">
        <v>2207</v>
      </c>
      <c r="G182" s="294"/>
      <c r="H182" s="294" t="s">
        <v>3272</v>
      </c>
      <c r="I182" s="294" t="s">
        <v>3233</v>
      </c>
      <c r="J182" s="294"/>
      <c r="K182" s="340"/>
    </row>
    <row r="183" spans="2:11" s="1" customFormat="1" ht="15" customHeight="1">
      <c r="B183" s="317"/>
      <c r="C183" s="294" t="s">
        <v>3273</v>
      </c>
      <c r="D183" s="294"/>
      <c r="E183" s="294"/>
      <c r="F183" s="315" t="s">
        <v>2207</v>
      </c>
      <c r="G183" s="294"/>
      <c r="H183" s="294" t="s">
        <v>3274</v>
      </c>
      <c r="I183" s="294" t="s">
        <v>3233</v>
      </c>
      <c r="J183" s="294"/>
      <c r="K183" s="340"/>
    </row>
    <row r="184" spans="2:11" s="1" customFormat="1" ht="15" customHeight="1">
      <c r="B184" s="317"/>
      <c r="C184" s="294" t="s">
        <v>3262</v>
      </c>
      <c r="D184" s="294"/>
      <c r="E184" s="294"/>
      <c r="F184" s="315" t="s">
        <v>2207</v>
      </c>
      <c r="G184" s="294"/>
      <c r="H184" s="294" t="s">
        <v>3275</v>
      </c>
      <c r="I184" s="294" t="s">
        <v>3233</v>
      </c>
      <c r="J184" s="294"/>
      <c r="K184" s="340"/>
    </row>
    <row r="185" spans="2:11" s="1" customFormat="1" ht="15" customHeight="1">
      <c r="B185" s="317"/>
      <c r="C185" s="294" t="s">
        <v>173</v>
      </c>
      <c r="D185" s="294"/>
      <c r="E185" s="294"/>
      <c r="F185" s="315" t="s">
        <v>3204</v>
      </c>
      <c r="G185" s="294"/>
      <c r="H185" s="294" t="s">
        <v>3276</v>
      </c>
      <c r="I185" s="294" t="s">
        <v>3201</v>
      </c>
      <c r="J185" s="294">
        <v>50</v>
      </c>
      <c r="K185" s="340"/>
    </row>
    <row r="186" spans="2:11" s="1" customFormat="1" ht="15" customHeight="1">
      <c r="B186" s="317"/>
      <c r="C186" s="294" t="s">
        <v>3277</v>
      </c>
      <c r="D186" s="294"/>
      <c r="E186" s="294"/>
      <c r="F186" s="315" t="s">
        <v>3204</v>
      </c>
      <c r="G186" s="294"/>
      <c r="H186" s="294" t="s">
        <v>3278</v>
      </c>
      <c r="I186" s="294" t="s">
        <v>3279</v>
      </c>
      <c r="J186" s="294"/>
      <c r="K186" s="340"/>
    </row>
    <row r="187" spans="2:11" s="1" customFormat="1" ht="15" customHeight="1">
      <c r="B187" s="317"/>
      <c r="C187" s="294" t="s">
        <v>3280</v>
      </c>
      <c r="D187" s="294"/>
      <c r="E187" s="294"/>
      <c r="F187" s="315" t="s">
        <v>3204</v>
      </c>
      <c r="G187" s="294"/>
      <c r="H187" s="294" t="s">
        <v>3281</v>
      </c>
      <c r="I187" s="294" t="s">
        <v>3279</v>
      </c>
      <c r="J187" s="294"/>
      <c r="K187" s="340"/>
    </row>
    <row r="188" spans="2:11" s="1" customFormat="1" ht="15" customHeight="1">
      <c r="B188" s="317"/>
      <c r="C188" s="294" t="s">
        <v>3282</v>
      </c>
      <c r="D188" s="294"/>
      <c r="E188" s="294"/>
      <c r="F188" s="315" t="s">
        <v>3204</v>
      </c>
      <c r="G188" s="294"/>
      <c r="H188" s="294" t="s">
        <v>3283</v>
      </c>
      <c r="I188" s="294" t="s">
        <v>3279</v>
      </c>
      <c r="J188" s="294"/>
      <c r="K188" s="340"/>
    </row>
    <row r="189" spans="2:11" s="1" customFormat="1" ht="15" customHeight="1">
      <c r="B189" s="317"/>
      <c r="C189" s="353" t="s">
        <v>3284</v>
      </c>
      <c r="D189" s="294"/>
      <c r="E189" s="294"/>
      <c r="F189" s="315" t="s">
        <v>3204</v>
      </c>
      <c r="G189" s="294"/>
      <c r="H189" s="294" t="s">
        <v>3285</v>
      </c>
      <c r="I189" s="294" t="s">
        <v>3286</v>
      </c>
      <c r="J189" s="354" t="s">
        <v>3287</v>
      </c>
      <c r="K189" s="340"/>
    </row>
    <row r="190" spans="2:11" s="19" customFormat="1" ht="15" customHeight="1">
      <c r="B190" s="355"/>
      <c r="C190" s="356" t="s">
        <v>3288</v>
      </c>
      <c r="D190" s="357"/>
      <c r="E190" s="357"/>
      <c r="F190" s="358" t="s">
        <v>3204</v>
      </c>
      <c r="G190" s="357"/>
      <c r="H190" s="357" t="s">
        <v>3289</v>
      </c>
      <c r="I190" s="357" t="s">
        <v>3286</v>
      </c>
      <c r="J190" s="359" t="s">
        <v>3287</v>
      </c>
      <c r="K190" s="360"/>
    </row>
    <row r="191" spans="2:11" s="1" customFormat="1" ht="15" customHeight="1">
      <c r="B191" s="317"/>
      <c r="C191" s="353" t="s">
        <v>48</v>
      </c>
      <c r="D191" s="294"/>
      <c r="E191" s="294"/>
      <c r="F191" s="315" t="s">
        <v>2207</v>
      </c>
      <c r="G191" s="294"/>
      <c r="H191" s="291" t="s">
        <v>3290</v>
      </c>
      <c r="I191" s="294" t="s">
        <v>3291</v>
      </c>
      <c r="J191" s="294"/>
      <c r="K191" s="340"/>
    </row>
    <row r="192" spans="2:11" s="1" customFormat="1" ht="15" customHeight="1">
      <c r="B192" s="317"/>
      <c r="C192" s="353" t="s">
        <v>3292</v>
      </c>
      <c r="D192" s="294"/>
      <c r="E192" s="294"/>
      <c r="F192" s="315" t="s">
        <v>2207</v>
      </c>
      <c r="G192" s="294"/>
      <c r="H192" s="294" t="s">
        <v>3293</v>
      </c>
      <c r="I192" s="294" t="s">
        <v>3233</v>
      </c>
      <c r="J192" s="294"/>
      <c r="K192" s="340"/>
    </row>
    <row r="193" spans="2:11" s="1" customFormat="1" ht="15" customHeight="1">
      <c r="B193" s="317"/>
      <c r="C193" s="353" t="s">
        <v>3294</v>
      </c>
      <c r="D193" s="294"/>
      <c r="E193" s="294"/>
      <c r="F193" s="315" t="s">
        <v>2207</v>
      </c>
      <c r="G193" s="294"/>
      <c r="H193" s="294" t="s">
        <v>3295</v>
      </c>
      <c r="I193" s="294" t="s">
        <v>3233</v>
      </c>
      <c r="J193" s="294"/>
      <c r="K193" s="340"/>
    </row>
    <row r="194" spans="2:11" s="1" customFormat="1" ht="15" customHeight="1">
      <c r="B194" s="317"/>
      <c r="C194" s="353" t="s">
        <v>3296</v>
      </c>
      <c r="D194" s="294"/>
      <c r="E194" s="294"/>
      <c r="F194" s="315" t="s">
        <v>3204</v>
      </c>
      <c r="G194" s="294"/>
      <c r="H194" s="294" t="s">
        <v>3297</v>
      </c>
      <c r="I194" s="294" t="s">
        <v>3233</v>
      </c>
      <c r="J194" s="294"/>
      <c r="K194" s="340"/>
    </row>
    <row r="195" spans="2:11" s="1" customFormat="1" ht="15" customHeight="1">
      <c r="B195" s="346"/>
      <c r="C195" s="361"/>
      <c r="D195" s="326"/>
      <c r="E195" s="326"/>
      <c r="F195" s="326"/>
      <c r="G195" s="326"/>
      <c r="H195" s="326"/>
      <c r="I195" s="326"/>
      <c r="J195" s="326"/>
      <c r="K195" s="347"/>
    </row>
    <row r="196" spans="2:11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pans="2:11" s="1" customFormat="1" ht="18.75" customHeight="1">
      <c r="B197" s="328"/>
      <c r="C197" s="338"/>
      <c r="D197" s="338"/>
      <c r="E197" s="338"/>
      <c r="F197" s="348"/>
      <c r="G197" s="338"/>
      <c r="H197" s="338"/>
      <c r="I197" s="338"/>
      <c r="J197" s="338"/>
      <c r="K197" s="328"/>
    </row>
    <row r="198" spans="2:11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pans="2:11" s="1" customFormat="1" ht="12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pans="2:11" s="1" customFormat="1" ht="22.2">
      <c r="B200" s="286"/>
      <c r="C200" s="433" t="s">
        <v>3298</v>
      </c>
      <c r="D200" s="433"/>
      <c r="E200" s="433"/>
      <c r="F200" s="433"/>
      <c r="G200" s="433"/>
      <c r="H200" s="433"/>
      <c r="I200" s="433"/>
      <c r="J200" s="433"/>
      <c r="K200" s="287"/>
    </row>
    <row r="201" spans="2:11" s="1" customFormat="1" ht="25.5" customHeight="1">
      <c r="B201" s="286"/>
      <c r="C201" s="362" t="s">
        <v>3299</v>
      </c>
      <c r="D201" s="362"/>
      <c r="E201" s="362"/>
      <c r="F201" s="362" t="s">
        <v>3300</v>
      </c>
      <c r="G201" s="363"/>
      <c r="H201" s="434" t="s">
        <v>3301</v>
      </c>
      <c r="I201" s="434"/>
      <c r="J201" s="434"/>
      <c r="K201" s="287"/>
    </row>
    <row r="202" spans="2:11" s="1" customFormat="1" ht="5.25" customHeight="1">
      <c r="B202" s="317"/>
      <c r="C202" s="312"/>
      <c r="D202" s="312"/>
      <c r="E202" s="312"/>
      <c r="F202" s="312"/>
      <c r="G202" s="338"/>
      <c r="H202" s="312"/>
      <c r="I202" s="312"/>
      <c r="J202" s="312"/>
      <c r="K202" s="340"/>
    </row>
    <row r="203" spans="2:11" s="1" customFormat="1" ht="15" customHeight="1">
      <c r="B203" s="317"/>
      <c r="C203" s="294" t="s">
        <v>3291</v>
      </c>
      <c r="D203" s="294"/>
      <c r="E203" s="294"/>
      <c r="F203" s="315" t="s">
        <v>49</v>
      </c>
      <c r="G203" s="294"/>
      <c r="H203" s="432" t="s">
        <v>3302</v>
      </c>
      <c r="I203" s="432"/>
      <c r="J203" s="432"/>
      <c r="K203" s="340"/>
    </row>
    <row r="204" spans="2:11" s="1" customFormat="1" ht="15" customHeight="1">
      <c r="B204" s="317"/>
      <c r="C204" s="294"/>
      <c r="D204" s="294"/>
      <c r="E204" s="294"/>
      <c r="F204" s="315" t="s">
        <v>50</v>
      </c>
      <c r="G204" s="294"/>
      <c r="H204" s="432" t="s">
        <v>3303</v>
      </c>
      <c r="I204" s="432"/>
      <c r="J204" s="432"/>
      <c r="K204" s="340"/>
    </row>
    <row r="205" spans="2:11" s="1" customFormat="1" ht="15" customHeight="1">
      <c r="B205" s="317"/>
      <c r="C205" s="294"/>
      <c r="D205" s="294"/>
      <c r="E205" s="294"/>
      <c r="F205" s="315" t="s">
        <v>53</v>
      </c>
      <c r="G205" s="294"/>
      <c r="H205" s="432" t="s">
        <v>3304</v>
      </c>
      <c r="I205" s="432"/>
      <c r="J205" s="432"/>
      <c r="K205" s="340"/>
    </row>
    <row r="206" spans="2:11" s="1" customFormat="1" ht="15" customHeight="1">
      <c r="B206" s="317"/>
      <c r="C206" s="294"/>
      <c r="D206" s="294"/>
      <c r="E206" s="294"/>
      <c r="F206" s="315" t="s">
        <v>51</v>
      </c>
      <c r="G206" s="294"/>
      <c r="H206" s="432" t="s">
        <v>3305</v>
      </c>
      <c r="I206" s="432"/>
      <c r="J206" s="432"/>
      <c r="K206" s="340"/>
    </row>
    <row r="207" spans="2:11" s="1" customFormat="1" ht="15" customHeight="1">
      <c r="B207" s="317"/>
      <c r="C207" s="294"/>
      <c r="D207" s="294"/>
      <c r="E207" s="294"/>
      <c r="F207" s="315" t="s">
        <v>52</v>
      </c>
      <c r="G207" s="294"/>
      <c r="H207" s="432" t="s">
        <v>3306</v>
      </c>
      <c r="I207" s="432"/>
      <c r="J207" s="432"/>
      <c r="K207" s="340"/>
    </row>
    <row r="208" spans="2:11" s="1" customFormat="1" ht="15" customHeight="1">
      <c r="B208" s="317"/>
      <c r="C208" s="294"/>
      <c r="D208" s="294"/>
      <c r="E208" s="294"/>
      <c r="F208" s="315"/>
      <c r="G208" s="294"/>
      <c r="H208" s="294"/>
      <c r="I208" s="294"/>
      <c r="J208" s="294"/>
      <c r="K208" s="340"/>
    </row>
    <row r="209" spans="2:11" s="1" customFormat="1" ht="15" customHeight="1">
      <c r="B209" s="317"/>
      <c r="C209" s="294" t="s">
        <v>3245</v>
      </c>
      <c r="D209" s="294"/>
      <c r="E209" s="294"/>
      <c r="F209" s="315" t="s">
        <v>84</v>
      </c>
      <c r="G209" s="294"/>
      <c r="H209" s="432" t="s">
        <v>3307</v>
      </c>
      <c r="I209" s="432"/>
      <c r="J209" s="432"/>
      <c r="K209" s="340"/>
    </row>
    <row r="210" spans="2:11" s="1" customFormat="1" ht="15" customHeight="1">
      <c r="B210" s="317"/>
      <c r="C210" s="294"/>
      <c r="D210" s="294"/>
      <c r="E210" s="294"/>
      <c r="F210" s="315" t="s">
        <v>3145</v>
      </c>
      <c r="G210" s="294"/>
      <c r="H210" s="432" t="s">
        <v>3146</v>
      </c>
      <c r="I210" s="432"/>
      <c r="J210" s="432"/>
      <c r="K210" s="340"/>
    </row>
    <row r="211" spans="2:11" s="1" customFormat="1" ht="15" customHeight="1">
      <c r="B211" s="317"/>
      <c r="C211" s="294"/>
      <c r="D211" s="294"/>
      <c r="E211" s="294"/>
      <c r="F211" s="315" t="s">
        <v>3143</v>
      </c>
      <c r="G211" s="294"/>
      <c r="H211" s="432" t="s">
        <v>3308</v>
      </c>
      <c r="I211" s="432"/>
      <c r="J211" s="432"/>
      <c r="K211" s="340"/>
    </row>
    <row r="212" spans="2:11" s="1" customFormat="1" ht="15" customHeight="1">
      <c r="B212" s="364"/>
      <c r="C212" s="294"/>
      <c r="D212" s="294"/>
      <c r="E212" s="294"/>
      <c r="F212" s="315" t="s">
        <v>3147</v>
      </c>
      <c r="G212" s="353"/>
      <c r="H212" s="431" t="s">
        <v>3148</v>
      </c>
      <c r="I212" s="431"/>
      <c r="J212" s="431"/>
      <c r="K212" s="365"/>
    </row>
    <row r="213" spans="2:11" s="1" customFormat="1" ht="15" customHeight="1">
      <c r="B213" s="364"/>
      <c r="C213" s="294"/>
      <c r="D213" s="294"/>
      <c r="E213" s="294"/>
      <c r="F213" s="315" t="s">
        <v>2176</v>
      </c>
      <c r="G213" s="353"/>
      <c r="H213" s="431" t="s">
        <v>2890</v>
      </c>
      <c r="I213" s="431"/>
      <c r="J213" s="431"/>
      <c r="K213" s="365"/>
    </row>
    <row r="214" spans="2:11" s="1" customFormat="1" ht="15" customHeight="1">
      <c r="B214" s="364"/>
      <c r="C214" s="294"/>
      <c r="D214" s="294"/>
      <c r="E214" s="294"/>
      <c r="F214" s="315"/>
      <c r="G214" s="353"/>
      <c r="H214" s="344"/>
      <c r="I214" s="344"/>
      <c r="J214" s="344"/>
      <c r="K214" s="365"/>
    </row>
    <row r="215" spans="2:11" s="1" customFormat="1" ht="15" customHeight="1">
      <c r="B215" s="364"/>
      <c r="C215" s="294" t="s">
        <v>3269</v>
      </c>
      <c r="D215" s="294"/>
      <c r="E215" s="294"/>
      <c r="F215" s="315">
        <v>1</v>
      </c>
      <c r="G215" s="353"/>
      <c r="H215" s="431" t="s">
        <v>3309</v>
      </c>
      <c r="I215" s="431"/>
      <c r="J215" s="431"/>
      <c r="K215" s="365"/>
    </row>
    <row r="216" spans="2:11" s="1" customFormat="1" ht="15" customHeight="1">
      <c r="B216" s="364"/>
      <c r="C216" s="294"/>
      <c r="D216" s="294"/>
      <c r="E216" s="294"/>
      <c r="F216" s="315">
        <v>2</v>
      </c>
      <c r="G216" s="353"/>
      <c r="H216" s="431" t="s">
        <v>3310</v>
      </c>
      <c r="I216" s="431"/>
      <c r="J216" s="431"/>
      <c r="K216" s="365"/>
    </row>
    <row r="217" spans="2:11" s="1" customFormat="1" ht="15" customHeight="1">
      <c r="B217" s="364"/>
      <c r="C217" s="294"/>
      <c r="D217" s="294"/>
      <c r="E217" s="294"/>
      <c r="F217" s="315">
        <v>3</v>
      </c>
      <c r="G217" s="353"/>
      <c r="H217" s="431" t="s">
        <v>3311</v>
      </c>
      <c r="I217" s="431"/>
      <c r="J217" s="431"/>
      <c r="K217" s="365"/>
    </row>
    <row r="218" spans="2:11" s="1" customFormat="1" ht="15" customHeight="1">
      <c r="B218" s="364"/>
      <c r="C218" s="294"/>
      <c r="D218" s="294"/>
      <c r="E218" s="294"/>
      <c r="F218" s="315">
        <v>4</v>
      </c>
      <c r="G218" s="353"/>
      <c r="H218" s="431" t="s">
        <v>3312</v>
      </c>
      <c r="I218" s="431"/>
      <c r="J218" s="431"/>
      <c r="K218" s="365"/>
    </row>
    <row r="219" spans="2:11" s="1" customFormat="1" ht="12.75" customHeight="1">
      <c r="B219" s="366"/>
      <c r="C219" s="367"/>
      <c r="D219" s="367"/>
      <c r="E219" s="367"/>
      <c r="F219" s="367"/>
      <c r="G219" s="367"/>
      <c r="H219" s="367"/>
      <c r="I219" s="367"/>
      <c r="J219" s="367"/>
      <c r="K219" s="368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17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93</v>
      </c>
      <c r="AZ2" s="112" t="s">
        <v>129</v>
      </c>
      <c r="BA2" s="112" t="s">
        <v>130</v>
      </c>
      <c r="BB2" s="112" t="s">
        <v>19</v>
      </c>
      <c r="BC2" s="112" t="s">
        <v>131</v>
      </c>
      <c r="BD2" s="112" t="s">
        <v>132</v>
      </c>
    </row>
    <row r="3" spans="1:5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5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56" s="1" customFormat="1" ht="6.9" customHeight="1">
      <c r="B5" s="24"/>
      <c r="L5" s="24"/>
    </row>
    <row r="6" spans="1:56" s="1" customFormat="1" ht="12" customHeight="1">
      <c r="B6" s="24"/>
      <c r="D6" s="117" t="s">
        <v>16</v>
      </c>
      <c r="L6" s="24"/>
    </row>
    <row r="7" spans="1:5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56" s="1" customFormat="1" ht="12" customHeight="1">
      <c r="B8" s="24"/>
      <c r="D8" s="117" t="s">
        <v>134</v>
      </c>
      <c r="L8" s="24"/>
    </row>
    <row r="9" spans="1:5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5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56" s="2" customFormat="1" ht="16.5" customHeight="1">
      <c r="A11" s="38"/>
      <c r="B11" s="43"/>
      <c r="C11" s="38"/>
      <c r="D11" s="38"/>
      <c r="E11" s="426" t="s">
        <v>137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5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5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5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5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5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29" t="s">
        <v>19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ROUND(J111,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ROUND((SUM(BE111:BE1716)),  2)</f>
        <v>0</v>
      </c>
      <c r="G35" s="38"/>
      <c r="H35" s="38"/>
      <c r="I35" s="129">
        <v>0.21</v>
      </c>
      <c r="J35" s="128">
        <f>ROUND(((SUM(BE111:BE1716))*I35),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ROUND((SUM(BF111:BF1716)),  2)</f>
        <v>0</v>
      </c>
      <c r="G36" s="38"/>
      <c r="H36" s="38"/>
      <c r="I36" s="129">
        <v>0.12</v>
      </c>
      <c r="J36" s="128">
        <f>ROUND(((SUM(BF111:BF1716))*I36),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ROUND((SUM(BG111:BG1716)),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ROUND((SUM(BH111:BH1716)),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ROUND((SUM(BI111:BI1716)),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1.0 - Stavba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J111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142</v>
      </c>
      <c r="E64" s="148"/>
      <c r="F64" s="148"/>
      <c r="G64" s="148"/>
      <c r="H64" s="148"/>
      <c r="I64" s="148"/>
      <c r="J64" s="149">
        <f>J112</f>
        <v>0</v>
      </c>
      <c r="K64" s="146"/>
      <c r="L64" s="150"/>
    </row>
    <row r="65" spans="2:12" s="10" customFormat="1" ht="19.95" customHeight="1">
      <c r="B65" s="151"/>
      <c r="C65" s="100"/>
      <c r="D65" s="152" t="s">
        <v>143</v>
      </c>
      <c r="E65" s="153"/>
      <c r="F65" s="153"/>
      <c r="G65" s="153"/>
      <c r="H65" s="153"/>
      <c r="I65" s="153"/>
      <c r="J65" s="154">
        <f>J113</f>
        <v>0</v>
      </c>
      <c r="K65" s="100"/>
      <c r="L65" s="155"/>
    </row>
    <row r="66" spans="2:12" s="10" customFormat="1" ht="19.95" customHeight="1">
      <c r="B66" s="151"/>
      <c r="C66" s="100"/>
      <c r="D66" s="152" t="s">
        <v>144</v>
      </c>
      <c r="E66" s="153"/>
      <c r="F66" s="153"/>
      <c r="G66" s="153"/>
      <c r="H66" s="153"/>
      <c r="I66" s="153"/>
      <c r="J66" s="154">
        <f>J196</f>
        <v>0</v>
      </c>
      <c r="K66" s="100"/>
      <c r="L66" s="155"/>
    </row>
    <row r="67" spans="2:12" s="10" customFormat="1" ht="19.95" customHeight="1">
      <c r="B67" s="151"/>
      <c r="C67" s="100"/>
      <c r="D67" s="152" t="s">
        <v>145</v>
      </c>
      <c r="E67" s="153"/>
      <c r="F67" s="153"/>
      <c r="G67" s="153"/>
      <c r="H67" s="153"/>
      <c r="I67" s="153"/>
      <c r="J67" s="154">
        <f>J227</f>
        <v>0</v>
      </c>
      <c r="K67" s="100"/>
      <c r="L67" s="155"/>
    </row>
    <row r="68" spans="2:12" s="10" customFormat="1" ht="19.95" customHeight="1">
      <c r="B68" s="151"/>
      <c r="C68" s="100"/>
      <c r="D68" s="152" t="s">
        <v>146</v>
      </c>
      <c r="E68" s="153"/>
      <c r="F68" s="153"/>
      <c r="G68" s="153"/>
      <c r="H68" s="153"/>
      <c r="I68" s="153"/>
      <c r="J68" s="154">
        <f>J395</f>
        <v>0</v>
      </c>
      <c r="K68" s="100"/>
      <c r="L68" s="155"/>
    </row>
    <row r="69" spans="2:12" s="10" customFormat="1" ht="19.95" customHeight="1">
      <c r="B69" s="151"/>
      <c r="C69" s="100"/>
      <c r="D69" s="152" t="s">
        <v>147</v>
      </c>
      <c r="E69" s="153"/>
      <c r="F69" s="153"/>
      <c r="G69" s="153"/>
      <c r="H69" s="153"/>
      <c r="I69" s="153"/>
      <c r="J69" s="154">
        <f>J479</f>
        <v>0</v>
      </c>
      <c r="K69" s="100"/>
      <c r="L69" s="155"/>
    </row>
    <row r="70" spans="2:12" s="10" customFormat="1" ht="19.95" customHeight="1">
      <c r="B70" s="151"/>
      <c r="C70" s="100"/>
      <c r="D70" s="152" t="s">
        <v>148</v>
      </c>
      <c r="E70" s="153"/>
      <c r="F70" s="153"/>
      <c r="G70" s="153"/>
      <c r="H70" s="153"/>
      <c r="I70" s="153"/>
      <c r="J70" s="154">
        <f>J490</f>
        <v>0</v>
      </c>
      <c r="K70" s="100"/>
      <c r="L70" s="155"/>
    </row>
    <row r="71" spans="2:12" s="10" customFormat="1" ht="19.95" customHeight="1">
      <c r="B71" s="151"/>
      <c r="C71" s="100"/>
      <c r="D71" s="152" t="s">
        <v>149</v>
      </c>
      <c r="E71" s="153"/>
      <c r="F71" s="153"/>
      <c r="G71" s="153"/>
      <c r="H71" s="153"/>
      <c r="I71" s="153"/>
      <c r="J71" s="154">
        <f>J933</f>
        <v>0</v>
      </c>
      <c r="K71" s="100"/>
      <c r="L71" s="155"/>
    </row>
    <row r="72" spans="2:12" s="10" customFormat="1" ht="19.95" customHeight="1">
      <c r="B72" s="151"/>
      <c r="C72" s="100"/>
      <c r="D72" s="152" t="s">
        <v>150</v>
      </c>
      <c r="E72" s="153"/>
      <c r="F72" s="153"/>
      <c r="G72" s="153"/>
      <c r="H72" s="153"/>
      <c r="I72" s="153"/>
      <c r="J72" s="154">
        <f>J1023</f>
        <v>0</v>
      </c>
      <c r="K72" s="100"/>
      <c r="L72" s="155"/>
    </row>
    <row r="73" spans="2:12" s="10" customFormat="1" ht="19.95" customHeight="1">
      <c r="B73" s="151"/>
      <c r="C73" s="100"/>
      <c r="D73" s="152" t="s">
        <v>151</v>
      </c>
      <c r="E73" s="153"/>
      <c r="F73" s="153"/>
      <c r="G73" s="153"/>
      <c r="H73" s="153"/>
      <c r="I73" s="153"/>
      <c r="J73" s="154">
        <f>J1030</f>
        <v>0</v>
      </c>
      <c r="K73" s="100"/>
      <c r="L73" s="155"/>
    </row>
    <row r="74" spans="2:12" s="9" customFormat="1" ht="24.9" customHeight="1">
      <c r="B74" s="145"/>
      <c r="C74" s="146"/>
      <c r="D74" s="147" t="s">
        <v>152</v>
      </c>
      <c r="E74" s="148"/>
      <c r="F74" s="148"/>
      <c r="G74" s="148"/>
      <c r="H74" s="148"/>
      <c r="I74" s="148"/>
      <c r="J74" s="149">
        <f>J1033</f>
        <v>0</v>
      </c>
      <c r="K74" s="146"/>
      <c r="L74" s="150"/>
    </row>
    <row r="75" spans="2:12" s="10" customFormat="1" ht="19.95" customHeight="1">
      <c r="B75" s="151"/>
      <c r="C75" s="100"/>
      <c r="D75" s="152" t="s">
        <v>153</v>
      </c>
      <c r="E75" s="153"/>
      <c r="F75" s="153"/>
      <c r="G75" s="153"/>
      <c r="H75" s="153"/>
      <c r="I75" s="153"/>
      <c r="J75" s="154">
        <f>J1034</f>
        <v>0</v>
      </c>
      <c r="K75" s="100"/>
      <c r="L75" s="155"/>
    </row>
    <row r="76" spans="2:12" s="10" customFormat="1" ht="19.95" customHeight="1">
      <c r="B76" s="151"/>
      <c r="C76" s="100"/>
      <c r="D76" s="152" t="s">
        <v>154</v>
      </c>
      <c r="E76" s="153"/>
      <c r="F76" s="153"/>
      <c r="G76" s="153"/>
      <c r="H76" s="153"/>
      <c r="I76" s="153"/>
      <c r="J76" s="154">
        <f>J1075</f>
        <v>0</v>
      </c>
      <c r="K76" s="100"/>
      <c r="L76" s="155"/>
    </row>
    <row r="77" spans="2:12" s="10" customFormat="1" ht="19.95" customHeight="1">
      <c r="B77" s="151"/>
      <c r="C77" s="100"/>
      <c r="D77" s="152" t="s">
        <v>155</v>
      </c>
      <c r="E77" s="153"/>
      <c r="F77" s="153"/>
      <c r="G77" s="153"/>
      <c r="H77" s="153"/>
      <c r="I77" s="153"/>
      <c r="J77" s="154">
        <f>J1113</f>
        <v>0</v>
      </c>
      <c r="K77" s="100"/>
      <c r="L77" s="155"/>
    </row>
    <row r="78" spans="2:12" s="10" customFormat="1" ht="19.95" customHeight="1">
      <c r="B78" s="151"/>
      <c r="C78" s="100"/>
      <c r="D78" s="152" t="s">
        <v>156</v>
      </c>
      <c r="E78" s="153"/>
      <c r="F78" s="153"/>
      <c r="G78" s="153"/>
      <c r="H78" s="153"/>
      <c r="I78" s="153"/>
      <c r="J78" s="154">
        <f>J1142</f>
        <v>0</v>
      </c>
      <c r="K78" s="100"/>
      <c r="L78" s="155"/>
    </row>
    <row r="79" spans="2:12" s="10" customFormat="1" ht="19.95" customHeight="1">
      <c r="B79" s="151"/>
      <c r="C79" s="100"/>
      <c r="D79" s="152" t="s">
        <v>157</v>
      </c>
      <c r="E79" s="153"/>
      <c r="F79" s="153"/>
      <c r="G79" s="153"/>
      <c r="H79" s="153"/>
      <c r="I79" s="153"/>
      <c r="J79" s="154">
        <f>J1174</f>
        <v>0</v>
      </c>
      <c r="K79" s="100"/>
      <c r="L79" s="155"/>
    </row>
    <row r="80" spans="2:12" s="10" customFormat="1" ht="19.95" customHeight="1">
      <c r="B80" s="151"/>
      <c r="C80" s="100"/>
      <c r="D80" s="152" t="s">
        <v>158</v>
      </c>
      <c r="E80" s="153"/>
      <c r="F80" s="153"/>
      <c r="G80" s="153"/>
      <c r="H80" s="153"/>
      <c r="I80" s="153"/>
      <c r="J80" s="154">
        <f>J1179</f>
        <v>0</v>
      </c>
      <c r="K80" s="100"/>
      <c r="L80" s="155"/>
    </row>
    <row r="81" spans="1:31" s="10" customFormat="1" ht="19.95" customHeight="1">
      <c r="B81" s="151"/>
      <c r="C81" s="100"/>
      <c r="D81" s="152" t="s">
        <v>159</v>
      </c>
      <c r="E81" s="153"/>
      <c r="F81" s="153"/>
      <c r="G81" s="153"/>
      <c r="H81" s="153"/>
      <c r="I81" s="153"/>
      <c r="J81" s="154">
        <f>J1192</f>
        <v>0</v>
      </c>
      <c r="K81" s="100"/>
      <c r="L81" s="155"/>
    </row>
    <row r="82" spans="1:31" s="10" customFormat="1" ht="19.95" customHeight="1">
      <c r="B82" s="151"/>
      <c r="C82" s="100"/>
      <c r="D82" s="152" t="s">
        <v>160</v>
      </c>
      <c r="E82" s="153"/>
      <c r="F82" s="153"/>
      <c r="G82" s="153"/>
      <c r="H82" s="153"/>
      <c r="I82" s="153"/>
      <c r="J82" s="154">
        <f>J1207</f>
        <v>0</v>
      </c>
      <c r="K82" s="100"/>
      <c r="L82" s="155"/>
    </row>
    <row r="83" spans="1:31" s="10" customFormat="1" ht="19.95" customHeight="1">
      <c r="B83" s="151"/>
      <c r="C83" s="100"/>
      <c r="D83" s="152" t="s">
        <v>161</v>
      </c>
      <c r="E83" s="153"/>
      <c r="F83" s="153"/>
      <c r="G83" s="153"/>
      <c r="H83" s="153"/>
      <c r="I83" s="153"/>
      <c r="J83" s="154">
        <f>J1232</f>
        <v>0</v>
      </c>
      <c r="K83" s="100"/>
      <c r="L83" s="155"/>
    </row>
    <row r="84" spans="1:31" s="10" customFormat="1" ht="19.95" customHeight="1">
      <c r="B84" s="151"/>
      <c r="C84" s="100"/>
      <c r="D84" s="152" t="s">
        <v>162</v>
      </c>
      <c r="E84" s="153"/>
      <c r="F84" s="153"/>
      <c r="G84" s="153"/>
      <c r="H84" s="153"/>
      <c r="I84" s="153"/>
      <c r="J84" s="154">
        <f>J1305</f>
        <v>0</v>
      </c>
      <c r="K84" s="100"/>
      <c r="L84" s="155"/>
    </row>
    <row r="85" spans="1:31" s="10" customFormat="1" ht="19.95" customHeight="1">
      <c r="B85" s="151"/>
      <c r="C85" s="100"/>
      <c r="D85" s="152" t="s">
        <v>163</v>
      </c>
      <c r="E85" s="153"/>
      <c r="F85" s="153"/>
      <c r="G85" s="153"/>
      <c r="H85" s="153"/>
      <c r="I85" s="153"/>
      <c r="J85" s="154">
        <f>J1335</f>
        <v>0</v>
      </c>
      <c r="K85" s="100"/>
      <c r="L85" s="155"/>
    </row>
    <row r="86" spans="1:31" s="10" customFormat="1" ht="19.95" customHeight="1">
      <c r="B86" s="151"/>
      <c r="C86" s="100"/>
      <c r="D86" s="152" t="s">
        <v>164</v>
      </c>
      <c r="E86" s="153"/>
      <c r="F86" s="153"/>
      <c r="G86" s="153"/>
      <c r="H86" s="153"/>
      <c r="I86" s="153"/>
      <c r="J86" s="154">
        <f>J1464</f>
        <v>0</v>
      </c>
      <c r="K86" s="100"/>
      <c r="L86" s="155"/>
    </row>
    <row r="87" spans="1:31" s="10" customFormat="1" ht="19.95" customHeight="1">
      <c r="B87" s="151"/>
      <c r="C87" s="100"/>
      <c r="D87" s="152" t="s">
        <v>165</v>
      </c>
      <c r="E87" s="153"/>
      <c r="F87" s="153"/>
      <c r="G87" s="153"/>
      <c r="H87" s="153"/>
      <c r="I87" s="153"/>
      <c r="J87" s="154">
        <f>J1668</f>
        <v>0</v>
      </c>
      <c r="K87" s="100"/>
      <c r="L87" s="155"/>
    </row>
    <row r="88" spans="1:31" s="10" customFormat="1" ht="19.95" customHeight="1">
      <c r="B88" s="151"/>
      <c r="C88" s="100"/>
      <c r="D88" s="152" t="s">
        <v>166</v>
      </c>
      <c r="E88" s="153"/>
      <c r="F88" s="153"/>
      <c r="G88" s="153"/>
      <c r="H88" s="153"/>
      <c r="I88" s="153"/>
      <c r="J88" s="154">
        <f>J1693</f>
        <v>0</v>
      </c>
      <c r="K88" s="100"/>
      <c r="L88" s="155"/>
    </row>
    <row r="89" spans="1:31" s="10" customFormat="1" ht="19.95" customHeight="1">
      <c r="B89" s="151"/>
      <c r="C89" s="100"/>
      <c r="D89" s="152" t="s">
        <v>167</v>
      </c>
      <c r="E89" s="153"/>
      <c r="F89" s="153"/>
      <c r="G89" s="153"/>
      <c r="H89" s="153"/>
      <c r="I89" s="153"/>
      <c r="J89" s="154">
        <f>J1706</f>
        <v>0</v>
      </c>
      <c r="K89" s="100"/>
      <c r="L89" s="155"/>
    </row>
    <row r="90" spans="1:31" s="2" customFormat="1" ht="21.7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31" s="2" customFormat="1" ht="6.9" customHeight="1">
      <c r="A91" s="38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5" spans="1:31" s="2" customFormat="1" ht="6.9" customHeight="1">
      <c r="A95" s="38"/>
      <c r="B95" s="53"/>
      <c r="C95" s="54"/>
      <c r="D95" s="54"/>
      <c r="E95" s="54"/>
      <c r="F95" s="54"/>
      <c r="G95" s="54"/>
      <c r="H95" s="54"/>
      <c r="I95" s="54"/>
      <c r="J95" s="54"/>
      <c r="K95" s="54"/>
      <c r="L95" s="11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1:31" s="2" customFormat="1" ht="24.9" customHeight="1">
      <c r="A96" s="38"/>
      <c r="B96" s="39"/>
      <c r="C96" s="27" t="s">
        <v>168</v>
      </c>
      <c r="D96" s="40"/>
      <c r="E96" s="40"/>
      <c r="F96" s="40"/>
      <c r="G96" s="40"/>
      <c r="H96" s="40"/>
      <c r="I96" s="40"/>
      <c r="J96" s="40"/>
      <c r="K96" s="40"/>
      <c r="L96" s="11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pans="1:63" s="2" customFormat="1" ht="6.9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11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1:63" s="2" customFormat="1" ht="12" customHeight="1">
      <c r="A98" s="38"/>
      <c r="B98" s="39"/>
      <c r="C98" s="33" t="s">
        <v>16</v>
      </c>
      <c r="D98" s="40"/>
      <c r="E98" s="40"/>
      <c r="F98" s="40"/>
      <c r="G98" s="40"/>
      <c r="H98" s="40"/>
      <c r="I98" s="40"/>
      <c r="J98" s="40"/>
      <c r="K98" s="40"/>
      <c r="L98" s="11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1:63" s="2" customFormat="1" ht="26.25" customHeight="1">
      <c r="A99" s="38"/>
      <c r="B99" s="39"/>
      <c r="C99" s="40"/>
      <c r="D99" s="40"/>
      <c r="E99" s="421" t="str">
        <f>E7</f>
        <v>STAVEBNÍ ÚPRAVY A PŘÍSTAVBA OBJEKTU SLOVENSKÁ 984 V KOLÍNĚ II</v>
      </c>
      <c r="F99" s="422"/>
      <c r="G99" s="422"/>
      <c r="H99" s="422"/>
      <c r="I99" s="40"/>
      <c r="J99" s="40"/>
      <c r="K99" s="40"/>
      <c r="L99" s="11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pans="1:63" s="1" customFormat="1" ht="12" customHeight="1">
      <c r="B100" s="25"/>
      <c r="C100" s="33" t="s">
        <v>134</v>
      </c>
      <c r="D100" s="26"/>
      <c r="E100" s="26"/>
      <c r="F100" s="26"/>
      <c r="G100" s="26"/>
      <c r="H100" s="26"/>
      <c r="I100" s="26"/>
      <c r="J100" s="26"/>
      <c r="K100" s="26"/>
      <c r="L100" s="24"/>
    </row>
    <row r="101" spans="1:63" s="2" customFormat="1" ht="16.5" customHeight="1">
      <c r="A101" s="38"/>
      <c r="B101" s="39"/>
      <c r="C101" s="40"/>
      <c r="D101" s="40"/>
      <c r="E101" s="421" t="s">
        <v>135</v>
      </c>
      <c r="F101" s="420"/>
      <c r="G101" s="420"/>
      <c r="H101" s="420"/>
      <c r="I101" s="40"/>
      <c r="J101" s="40"/>
      <c r="K101" s="40"/>
      <c r="L101" s="11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1:63" s="2" customFormat="1" ht="12" customHeight="1">
      <c r="A102" s="38"/>
      <c r="B102" s="39"/>
      <c r="C102" s="33" t="s">
        <v>136</v>
      </c>
      <c r="D102" s="40"/>
      <c r="E102" s="40"/>
      <c r="F102" s="40"/>
      <c r="G102" s="40"/>
      <c r="H102" s="40"/>
      <c r="I102" s="40"/>
      <c r="J102" s="40"/>
      <c r="K102" s="40"/>
      <c r="L102" s="11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pans="1:63" s="2" customFormat="1" ht="16.5" customHeight="1">
      <c r="A103" s="38"/>
      <c r="B103" s="39"/>
      <c r="C103" s="40"/>
      <c r="D103" s="40"/>
      <c r="E103" s="414" t="str">
        <f>E11</f>
        <v>Objekt 1.0 - Stavba</v>
      </c>
      <c r="F103" s="420"/>
      <c r="G103" s="420"/>
      <c r="H103" s="420"/>
      <c r="I103" s="40"/>
      <c r="J103" s="40"/>
      <c r="K103" s="40"/>
      <c r="L103" s="11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pans="1:63" s="2" customFormat="1" ht="6.9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11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1:63" s="2" customFormat="1" ht="12" customHeight="1">
      <c r="A105" s="38"/>
      <c r="B105" s="39"/>
      <c r="C105" s="33" t="s">
        <v>21</v>
      </c>
      <c r="D105" s="40"/>
      <c r="E105" s="40"/>
      <c r="F105" s="31" t="str">
        <f>F14</f>
        <v>Kolín</v>
      </c>
      <c r="G105" s="40"/>
      <c r="H105" s="40"/>
      <c r="I105" s="33" t="s">
        <v>23</v>
      </c>
      <c r="J105" s="63" t="str">
        <f>IF(J14="","",J14)</f>
        <v>19. 5. 2025</v>
      </c>
      <c r="K105" s="40"/>
      <c r="L105" s="11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pans="1:63" s="2" customFormat="1" ht="6.9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11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63" s="2" customFormat="1" ht="25.65" customHeight="1">
      <c r="A107" s="38"/>
      <c r="B107" s="39"/>
      <c r="C107" s="33" t="s">
        <v>25</v>
      </c>
      <c r="D107" s="40"/>
      <c r="E107" s="40"/>
      <c r="F107" s="31" t="str">
        <f>E17</f>
        <v>MĚSTO KOLÍN, KARLOVO NÁMĚSTÍ 78, 280 12 KOLÍN I</v>
      </c>
      <c r="G107" s="40"/>
      <c r="H107" s="40"/>
      <c r="I107" s="33" t="s">
        <v>34</v>
      </c>
      <c r="J107" s="36" t="str">
        <f>E23</f>
        <v>AZ PROJECTspol. s r.o.</v>
      </c>
      <c r="K107" s="40"/>
      <c r="L107" s="11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63" s="2" customFormat="1" ht="15.15" customHeight="1">
      <c r="A108" s="38"/>
      <c r="B108" s="39"/>
      <c r="C108" s="33" t="s">
        <v>31</v>
      </c>
      <c r="D108" s="40"/>
      <c r="E108" s="40"/>
      <c r="F108" s="31" t="str">
        <f>IF(E20="","",E20)</f>
        <v>Vyplň údaj</v>
      </c>
      <c r="G108" s="40"/>
      <c r="H108" s="40"/>
      <c r="I108" s="33" t="s">
        <v>38</v>
      </c>
      <c r="J108" s="36" t="str">
        <f>E26</f>
        <v>Ing. Luboš Michalec</v>
      </c>
      <c r="K108" s="40"/>
      <c r="L108" s="11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63" s="2" customFormat="1" ht="10.35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11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63" s="11" customFormat="1" ht="29.25" customHeight="1">
      <c r="A110" s="156"/>
      <c r="B110" s="157"/>
      <c r="C110" s="158" t="s">
        <v>169</v>
      </c>
      <c r="D110" s="159" t="s">
        <v>63</v>
      </c>
      <c r="E110" s="159" t="s">
        <v>59</v>
      </c>
      <c r="F110" s="159" t="s">
        <v>60</v>
      </c>
      <c r="G110" s="159" t="s">
        <v>170</v>
      </c>
      <c r="H110" s="159" t="s">
        <v>171</v>
      </c>
      <c r="I110" s="159" t="s">
        <v>172</v>
      </c>
      <c r="J110" s="159" t="s">
        <v>140</v>
      </c>
      <c r="K110" s="160" t="s">
        <v>173</v>
      </c>
      <c r="L110" s="161"/>
      <c r="M110" s="72" t="s">
        <v>19</v>
      </c>
      <c r="N110" s="73" t="s">
        <v>48</v>
      </c>
      <c r="O110" s="73" t="s">
        <v>174</v>
      </c>
      <c r="P110" s="73" t="s">
        <v>175</v>
      </c>
      <c r="Q110" s="73" t="s">
        <v>176</v>
      </c>
      <c r="R110" s="73" t="s">
        <v>177</v>
      </c>
      <c r="S110" s="73" t="s">
        <v>178</v>
      </c>
      <c r="T110" s="74" t="s">
        <v>179</v>
      </c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</row>
    <row r="111" spans="1:63" s="2" customFormat="1" ht="22.8" customHeight="1">
      <c r="A111" s="38"/>
      <c r="B111" s="39"/>
      <c r="C111" s="79" t="s">
        <v>180</v>
      </c>
      <c r="D111" s="40"/>
      <c r="E111" s="40"/>
      <c r="F111" s="40"/>
      <c r="G111" s="40"/>
      <c r="H111" s="40"/>
      <c r="I111" s="40"/>
      <c r="J111" s="162">
        <f>BK111</f>
        <v>0</v>
      </c>
      <c r="K111" s="40"/>
      <c r="L111" s="43"/>
      <c r="M111" s="75"/>
      <c r="N111" s="163"/>
      <c r="O111" s="76"/>
      <c r="P111" s="164">
        <f>P112+P1033</f>
        <v>0</v>
      </c>
      <c r="Q111" s="76"/>
      <c r="R111" s="164">
        <f>R112+R1033</f>
        <v>541.6138180229309</v>
      </c>
      <c r="S111" s="76"/>
      <c r="T111" s="165">
        <f>T112+T1033</f>
        <v>20.294220180000003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21" t="s">
        <v>77</v>
      </c>
      <c r="AU111" s="21" t="s">
        <v>141</v>
      </c>
      <c r="BK111" s="166">
        <f>BK112+BK1033</f>
        <v>0</v>
      </c>
    </row>
    <row r="112" spans="1:63" s="12" customFormat="1" ht="25.95" customHeight="1">
      <c r="B112" s="167"/>
      <c r="C112" s="168"/>
      <c r="D112" s="169" t="s">
        <v>77</v>
      </c>
      <c r="E112" s="170" t="s">
        <v>181</v>
      </c>
      <c r="F112" s="170" t="s">
        <v>182</v>
      </c>
      <c r="G112" s="168"/>
      <c r="H112" s="168"/>
      <c r="I112" s="171"/>
      <c r="J112" s="172">
        <f>BK112</f>
        <v>0</v>
      </c>
      <c r="K112" s="168"/>
      <c r="L112" s="173"/>
      <c r="M112" s="174"/>
      <c r="N112" s="175"/>
      <c r="O112" s="175"/>
      <c r="P112" s="176">
        <f>P113+P196+P227+P395+P479+P490+P933+P1023+P1030</f>
        <v>0</v>
      </c>
      <c r="Q112" s="175"/>
      <c r="R112" s="176">
        <f>R113+R196+R227+R395+R479+R490+R933+R1023+R1030</f>
        <v>510.40286716099087</v>
      </c>
      <c r="S112" s="175"/>
      <c r="T112" s="177">
        <f>T113+T196+T227+T395+T479+T490+T933+T1023+T1030</f>
        <v>17.663136180000002</v>
      </c>
      <c r="AR112" s="178" t="s">
        <v>85</v>
      </c>
      <c r="AT112" s="179" t="s">
        <v>77</v>
      </c>
      <c r="AU112" s="179" t="s">
        <v>78</v>
      </c>
      <c r="AY112" s="178" t="s">
        <v>183</v>
      </c>
      <c r="BK112" s="180">
        <f>BK113+BK196+BK227+BK395+BK479+BK490+BK933+BK1023+BK1030</f>
        <v>0</v>
      </c>
    </row>
    <row r="113" spans="1:65" s="12" customFormat="1" ht="22.8" customHeight="1">
      <c r="B113" s="167"/>
      <c r="C113" s="168"/>
      <c r="D113" s="169" t="s">
        <v>77</v>
      </c>
      <c r="E113" s="181" t="s">
        <v>85</v>
      </c>
      <c r="F113" s="181" t="s">
        <v>184</v>
      </c>
      <c r="G113" s="168"/>
      <c r="H113" s="168"/>
      <c r="I113" s="171"/>
      <c r="J113" s="182">
        <f>BK113</f>
        <v>0</v>
      </c>
      <c r="K113" s="168"/>
      <c r="L113" s="173"/>
      <c r="M113" s="174"/>
      <c r="N113" s="175"/>
      <c r="O113" s="175"/>
      <c r="P113" s="176">
        <f>SUM(P114:P195)</f>
        <v>0</v>
      </c>
      <c r="Q113" s="175"/>
      <c r="R113" s="176">
        <f>SUM(R114:R195)</f>
        <v>1.5809999999999999E-3</v>
      </c>
      <c r="S113" s="175"/>
      <c r="T113" s="177">
        <f>SUM(T114:T195)</f>
        <v>1.59375</v>
      </c>
      <c r="AR113" s="178" t="s">
        <v>85</v>
      </c>
      <c r="AT113" s="179" t="s">
        <v>77</v>
      </c>
      <c r="AU113" s="179" t="s">
        <v>85</v>
      </c>
      <c r="AY113" s="178" t="s">
        <v>183</v>
      </c>
      <c r="BK113" s="180">
        <f>SUM(BK114:BK195)</f>
        <v>0</v>
      </c>
    </row>
    <row r="114" spans="1:65" s="2" customFormat="1" ht="76.349999999999994" customHeight="1">
      <c r="A114" s="38"/>
      <c r="B114" s="39"/>
      <c r="C114" s="183" t="s">
        <v>85</v>
      </c>
      <c r="D114" s="183" t="s">
        <v>185</v>
      </c>
      <c r="E114" s="184" t="s">
        <v>186</v>
      </c>
      <c r="F114" s="185" t="s">
        <v>187</v>
      </c>
      <c r="G114" s="186" t="s">
        <v>188</v>
      </c>
      <c r="H114" s="187">
        <v>6.25</v>
      </c>
      <c r="I114" s="188"/>
      <c r="J114" s="189">
        <f>ROUND(I114*H114,2)</f>
        <v>0</v>
      </c>
      <c r="K114" s="185" t="s">
        <v>189</v>
      </c>
      <c r="L114" s="43"/>
      <c r="M114" s="190" t="s">
        <v>19</v>
      </c>
      <c r="N114" s="191" t="s">
        <v>49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0.255</v>
      </c>
      <c r="T114" s="193">
        <f>S114*H114</f>
        <v>1.59375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190</v>
      </c>
      <c r="AT114" s="194" t="s">
        <v>185</v>
      </c>
      <c r="AU114" s="194" t="s">
        <v>87</v>
      </c>
      <c r="AY114" s="21" t="s">
        <v>183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85</v>
      </c>
      <c r="BK114" s="195">
        <f>ROUND(I114*H114,2)</f>
        <v>0</v>
      </c>
      <c r="BL114" s="21" t="s">
        <v>190</v>
      </c>
      <c r="BM114" s="194" t="s">
        <v>191</v>
      </c>
    </row>
    <row r="115" spans="1:65" s="2" customFormat="1">
      <c r="A115" s="38"/>
      <c r="B115" s="39"/>
      <c r="C115" s="40"/>
      <c r="D115" s="196" t="s">
        <v>192</v>
      </c>
      <c r="E115" s="40"/>
      <c r="F115" s="197" t="s">
        <v>193</v>
      </c>
      <c r="G115" s="40"/>
      <c r="H115" s="40"/>
      <c r="I115" s="198"/>
      <c r="J115" s="40"/>
      <c r="K115" s="40"/>
      <c r="L115" s="43"/>
      <c r="M115" s="199"/>
      <c r="N115" s="200"/>
      <c r="O115" s="68"/>
      <c r="P115" s="68"/>
      <c r="Q115" s="68"/>
      <c r="R115" s="68"/>
      <c r="S115" s="68"/>
      <c r="T115" s="69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21" t="s">
        <v>192</v>
      </c>
      <c r="AU115" s="21" t="s">
        <v>87</v>
      </c>
    </row>
    <row r="116" spans="1:65" s="2" customFormat="1" ht="24.15" customHeight="1">
      <c r="A116" s="38"/>
      <c r="B116" s="39"/>
      <c r="C116" s="183" t="s">
        <v>87</v>
      </c>
      <c r="D116" s="183" t="s">
        <v>185</v>
      </c>
      <c r="E116" s="184" t="s">
        <v>194</v>
      </c>
      <c r="F116" s="185" t="s">
        <v>195</v>
      </c>
      <c r="G116" s="186" t="s">
        <v>188</v>
      </c>
      <c r="H116" s="187">
        <v>79.06</v>
      </c>
      <c r="I116" s="188"/>
      <c r="J116" s="189">
        <f>ROUND(I116*H116,2)</f>
        <v>0</v>
      </c>
      <c r="K116" s="185" t="s">
        <v>189</v>
      </c>
      <c r="L116" s="43"/>
      <c r="M116" s="190" t="s">
        <v>19</v>
      </c>
      <c r="N116" s="191" t="s">
        <v>49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190</v>
      </c>
      <c r="AT116" s="194" t="s">
        <v>185</v>
      </c>
      <c r="AU116" s="194" t="s">
        <v>87</v>
      </c>
      <c r="AY116" s="21" t="s">
        <v>183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85</v>
      </c>
      <c r="BK116" s="195">
        <f>ROUND(I116*H116,2)</f>
        <v>0</v>
      </c>
      <c r="BL116" s="21" t="s">
        <v>190</v>
      </c>
      <c r="BM116" s="194" t="s">
        <v>196</v>
      </c>
    </row>
    <row r="117" spans="1:65" s="2" customFormat="1">
      <c r="A117" s="38"/>
      <c r="B117" s="39"/>
      <c r="C117" s="40"/>
      <c r="D117" s="196" t="s">
        <v>192</v>
      </c>
      <c r="E117" s="40"/>
      <c r="F117" s="197" t="s">
        <v>197</v>
      </c>
      <c r="G117" s="40"/>
      <c r="H117" s="40"/>
      <c r="I117" s="198"/>
      <c r="J117" s="40"/>
      <c r="K117" s="40"/>
      <c r="L117" s="43"/>
      <c r="M117" s="199"/>
      <c r="N117" s="200"/>
      <c r="O117" s="68"/>
      <c r="P117" s="68"/>
      <c r="Q117" s="68"/>
      <c r="R117" s="68"/>
      <c r="S117" s="68"/>
      <c r="T117" s="69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21" t="s">
        <v>192</v>
      </c>
      <c r="AU117" s="21" t="s">
        <v>87</v>
      </c>
    </row>
    <row r="118" spans="1:65" s="2" customFormat="1" ht="44.25" customHeight="1">
      <c r="A118" s="38"/>
      <c r="B118" s="39"/>
      <c r="C118" s="183" t="s">
        <v>132</v>
      </c>
      <c r="D118" s="183" t="s">
        <v>185</v>
      </c>
      <c r="E118" s="184" t="s">
        <v>198</v>
      </c>
      <c r="F118" s="185" t="s">
        <v>199</v>
      </c>
      <c r="G118" s="186" t="s">
        <v>200</v>
      </c>
      <c r="H118" s="187">
        <v>68.194000000000003</v>
      </c>
      <c r="I118" s="188"/>
      <c r="J118" s="189">
        <f>ROUND(I118*H118,2)</f>
        <v>0</v>
      </c>
      <c r="K118" s="185" t="s">
        <v>201</v>
      </c>
      <c r="L118" s="43"/>
      <c r="M118" s="190" t="s">
        <v>19</v>
      </c>
      <c r="N118" s="191" t="s">
        <v>49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190</v>
      </c>
      <c r="AT118" s="194" t="s">
        <v>185</v>
      </c>
      <c r="AU118" s="194" t="s">
        <v>87</v>
      </c>
      <c r="AY118" s="21" t="s">
        <v>183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85</v>
      </c>
      <c r="BK118" s="195">
        <f>ROUND(I118*H118,2)</f>
        <v>0</v>
      </c>
      <c r="BL118" s="21" t="s">
        <v>190</v>
      </c>
      <c r="BM118" s="194" t="s">
        <v>202</v>
      </c>
    </row>
    <row r="119" spans="1:65" s="2" customFormat="1">
      <c r="A119" s="38"/>
      <c r="B119" s="39"/>
      <c r="C119" s="40"/>
      <c r="D119" s="196" t="s">
        <v>192</v>
      </c>
      <c r="E119" s="40"/>
      <c r="F119" s="197" t="s">
        <v>203</v>
      </c>
      <c r="G119" s="40"/>
      <c r="H119" s="40"/>
      <c r="I119" s="198"/>
      <c r="J119" s="40"/>
      <c r="K119" s="40"/>
      <c r="L119" s="43"/>
      <c r="M119" s="199"/>
      <c r="N119" s="200"/>
      <c r="O119" s="68"/>
      <c r="P119" s="68"/>
      <c r="Q119" s="68"/>
      <c r="R119" s="68"/>
      <c r="S119" s="68"/>
      <c r="T119" s="6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192</v>
      </c>
      <c r="AU119" s="21" t="s">
        <v>87</v>
      </c>
    </row>
    <row r="120" spans="1:65" s="13" customFormat="1">
      <c r="B120" s="201"/>
      <c r="C120" s="202"/>
      <c r="D120" s="203" t="s">
        <v>204</v>
      </c>
      <c r="E120" s="204" t="s">
        <v>19</v>
      </c>
      <c r="F120" s="205" t="s">
        <v>205</v>
      </c>
      <c r="G120" s="202"/>
      <c r="H120" s="206">
        <v>150.214</v>
      </c>
      <c r="I120" s="207"/>
      <c r="J120" s="202"/>
      <c r="K120" s="202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204</v>
      </c>
      <c r="AU120" s="212" t="s">
        <v>87</v>
      </c>
      <c r="AV120" s="13" t="s">
        <v>87</v>
      </c>
      <c r="AW120" s="13" t="s">
        <v>33</v>
      </c>
      <c r="AX120" s="13" t="s">
        <v>78</v>
      </c>
      <c r="AY120" s="212" t="s">
        <v>183</v>
      </c>
    </row>
    <row r="121" spans="1:65" s="13" customFormat="1">
      <c r="B121" s="201"/>
      <c r="C121" s="202"/>
      <c r="D121" s="203" t="s">
        <v>204</v>
      </c>
      <c r="E121" s="204" t="s">
        <v>19</v>
      </c>
      <c r="F121" s="205" t="s">
        <v>206</v>
      </c>
      <c r="G121" s="202"/>
      <c r="H121" s="206">
        <v>20.271999999999998</v>
      </c>
      <c r="I121" s="207"/>
      <c r="J121" s="202"/>
      <c r="K121" s="202"/>
      <c r="L121" s="208"/>
      <c r="M121" s="209"/>
      <c r="N121" s="210"/>
      <c r="O121" s="210"/>
      <c r="P121" s="210"/>
      <c r="Q121" s="210"/>
      <c r="R121" s="210"/>
      <c r="S121" s="210"/>
      <c r="T121" s="211"/>
      <c r="AT121" s="212" t="s">
        <v>204</v>
      </c>
      <c r="AU121" s="212" t="s">
        <v>87</v>
      </c>
      <c r="AV121" s="13" t="s">
        <v>87</v>
      </c>
      <c r="AW121" s="13" t="s">
        <v>33</v>
      </c>
      <c r="AX121" s="13" t="s">
        <v>78</v>
      </c>
      <c r="AY121" s="212" t="s">
        <v>183</v>
      </c>
    </row>
    <row r="122" spans="1:65" s="14" customFormat="1">
      <c r="B122" s="213"/>
      <c r="C122" s="214"/>
      <c r="D122" s="203" t="s">
        <v>204</v>
      </c>
      <c r="E122" s="215" t="s">
        <v>19</v>
      </c>
      <c r="F122" s="216" t="s">
        <v>207</v>
      </c>
      <c r="G122" s="214"/>
      <c r="H122" s="217">
        <v>170.48599999999999</v>
      </c>
      <c r="I122" s="218"/>
      <c r="J122" s="214"/>
      <c r="K122" s="214"/>
      <c r="L122" s="219"/>
      <c r="M122" s="220"/>
      <c r="N122" s="221"/>
      <c r="O122" s="221"/>
      <c r="P122" s="221"/>
      <c r="Q122" s="221"/>
      <c r="R122" s="221"/>
      <c r="S122" s="221"/>
      <c r="T122" s="222"/>
      <c r="AT122" s="223" t="s">
        <v>204</v>
      </c>
      <c r="AU122" s="223" t="s">
        <v>87</v>
      </c>
      <c r="AV122" s="14" t="s">
        <v>132</v>
      </c>
      <c r="AW122" s="14" t="s">
        <v>33</v>
      </c>
      <c r="AX122" s="14" t="s">
        <v>78</v>
      </c>
      <c r="AY122" s="223" t="s">
        <v>183</v>
      </c>
    </row>
    <row r="123" spans="1:65" s="13" customFormat="1">
      <c r="B123" s="201"/>
      <c r="C123" s="202"/>
      <c r="D123" s="203" t="s">
        <v>204</v>
      </c>
      <c r="E123" s="204" t="s">
        <v>19</v>
      </c>
      <c r="F123" s="205" t="s">
        <v>208</v>
      </c>
      <c r="G123" s="202"/>
      <c r="H123" s="206">
        <v>68.194000000000003</v>
      </c>
      <c r="I123" s="207"/>
      <c r="J123" s="202"/>
      <c r="K123" s="202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204</v>
      </c>
      <c r="AU123" s="212" t="s">
        <v>87</v>
      </c>
      <c r="AV123" s="13" t="s">
        <v>87</v>
      </c>
      <c r="AW123" s="13" t="s">
        <v>33</v>
      </c>
      <c r="AX123" s="13" t="s">
        <v>85</v>
      </c>
      <c r="AY123" s="212" t="s">
        <v>183</v>
      </c>
    </row>
    <row r="124" spans="1:65" s="2" customFormat="1" ht="44.25" customHeight="1">
      <c r="A124" s="38"/>
      <c r="B124" s="39"/>
      <c r="C124" s="183" t="s">
        <v>190</v>
      </c>
      <c r="D124" s="183" t="s">
        <v>185</v>
      </c>
      <c r="E124" s="184" t="s">
        <v>209</v>
      </c>
      <c r="F124" s="185" t="s">
        <v>210</v>
      </c>
      <c r="G124" s="186" t="s">
        <v>200</v>
      </c>
      <c r="H124" s="187">
        <v>102.292</v>
      </c>
      <c r="I124" s="188"/>
      <c r="J124" s="189">
        <f>ROUND(I124*H124,2)</f>
        <v>0</v>
      </c>
      <c r="K124" s="185" t="s">
        <v>201</v>
      </c>
      <c r="L124" s="43"/>
      <c r="M124" s="190" t="s">
        <v>19</v>
      </c>
      <c r="N124" s="191" t="s">
        <v>49</v>
      </c>
      <c r="O124" s="68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190</v>
      </c>
      <c r="AT124" s="194" t="s">
        <v>185</v>
      </c>
      <c r="AU124" s="194" t="s">
        <v>87</v>
      </c>
      <c r="AY124" s="21" t="s">
        <v>183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21" t="s">
        <v>85</v>
      </c>
      <c r="BK124" s="195">
        <f>ROUND(I124*H124,2)</f>
        <v>0</v>
      </c>
      <c r="BL124" s="21" t="s">
        <v>190</v>
      </c>
      <c r="BM124" s="194" t="s">
        <v>211</v>
      </c>
    </row>
    <row r="125" spans="1:65" s="2" customFormat="1">
      <c r="A125" s="38"/>
      <c r="B125" s="39"/>
      <c r="C125" s="40"/>
      <c r="D125" s="196" t="s">
        <v>192</v>
      </c>
      <c r="E125" s="40"/>
      <c r="F125" s="197" t="s">
        <v>212</v>
      </c>
      <c r="G125" s="40"/>
      <c r="H125" s="40"/>
      <c r="I125" s="198"/>
      <c r="J125" s="40"/>
      <c r="K125" s="40"/>
      <c r="L125" s="43"/>
      <c r="M125" s="199"/>
      <c r="N125" s="200"/>
      <c r="O125" s="68"/>
      <c r="P125" s="68"/>
      <c r="Q125" s="68"/>
      <c r="R125" s="68"/>
      <c r="S125" s="68"/>
      <c r="T125" s="69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21" t="s">
        <v>192</v>
      </c>
      <c r="AU125" s="21" t="s">
        <v>87</v>
      </c>
    </row>
    <row r="126" spans="1:65" s="13" customFormat="1">
      <c r="B126" s="201"/>
      <c r="C126" s="202"/>
      <c r="D126" s="203" t="s">
        <v>204</v>
      </c>
      <c r="E126" s="204" t="s">
        <v>19</v>
      </c>
      <c r="F126" s="205" t="s">
        <v>205</v>
      </c>
      <c r="G126" s="202"/>
      <c r="H126" s="206">
        <v>150.214</v>
      </c>
      <c r="I126" s="207"/>
      <c r="J126" s="202"/>
      <c r="K126" s="202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204</v>
      </c>
      <c r="AU126" s="212" t="s">
        <v>87</v>
      </c>
      <c r="AV126" s="13" t="s">
        <v>87</v>
      </c>
      <c r="AW126" s="13" t="s">
        <v>33</v>
      </c>
      <c r="AX126" s="13" t="s">
        <v>78</v>
      </c>
      <c r="AY126" s="212" t="s">
        <v>183</v>
      </c>
    </row>
    <row r="127" spans="1:65" s="13" customFormat="1">
      <c r="B127" s="201"/>
      <c r="C127" s="202"/>
      <c r="D127" s="203" t="s">
        <v>204</v>
      </c>
      <c r="E127" s="204" t="s">
        <v>19</v>
      </c>
      <c r="F127" s="205" t="s">
        <v>206</v>
      </c>
      <c r="G127" s="202"/>
      <c r="H127" s="206">
        <v>20.271999999999998</v>
      </c>
      <c r="I127" s="207"/>
      <c r="J127" s="202"/>
      <c r="K127" s="202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204</v>
      </c>
      <c r="AU127" s="212" t="s">
        <v>87</v>
      </c>
      <c r="AV127" s="13" t="s">
        <v>87</v>
      </c>
      <c r="AW127" s="13" t="s">
        <v>33</v>
      </c>
      <c r="AX127" s="13" t="s">
        <v>78</v>
      </c>
      <c r="AY127" s="212" t="s">
        <v>183</v>
      </c>
    </row>
    <row r="128" spans="1:65" s="14" customFormat="1">
      <c r="B128" s="213"/>
      <c r="C128" s="214"/>
      <c r="D128" s="203" t="s">
        <v>204</v>
      </c>
      <c r="E128" s="215" t="s">
        <v>19</v>
      </c>
      <c r="F128" s="216" t="s">
        <v>207</v>
      </c>
      <c r="G128" s="214"/>
      <c r="H128" s="217">
        <v>170.48599999999999</v>
      </c>
      <c r="I128" s="218"/>
      <c r="J128" s="214"/>
      <c r="K128" s="214"/>
      <c r="L128" s="219"/>
      <c r="M128" s="220"/>
      <c r="N128" s="221"/>
      <c r="O128" s="221"/>
      <c r="P128" s="221"/>
      <c r="Q128" s="221"/>
      <c r="R128" s="221"/>
      <c r="S128" s="221"/>
      <c r="T128" s="222"/>
      <c r="AT128" s="223" t="s">
        <v>204</v>
      </c>
      <c r="AU128" s="223" t="s">
        <v>87</v>
      </c>
      <c r="AV128" s="14" t="s">
        <v>132</v>
      </c>
      <c r="AW128" s="14" t="s">
        <v>33</v>
      </c>
      <c r="AX128" s="14" t="s">
        <v>78</v>
      </c>
      <c r="AY128" s="223" t="s">
        <v>183</v>
      </c>
    </row>
    <row r="129" spans="1:65" s="13" customFormat="1">
      <c r="B129" s="201"/>
      <c r="C129" s="202"/>
      <c r="D129" s="203" t="s">
        <v>204</v>
      </c>
      <c r="E129" s="204" t="s">
        <v>19</v>
      </c>
      <c r="F129" s="205" t="s">
        <v>213</v>
      </c>
      <c r="G129" s="202"/>
      <c r="H129" s="206">
        <v>102.292</v>
      </c>
      <c r="I129" s="207"/>
      <c r="J129" s="202"/>
      <c r="K129" s="202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204</v>
      </c>
      <c r="AU129" s="212" t="s">
        <v>87</v>
      </c>
      <c r="AV129" s="13" t="s">
        <v>87</v>
      </c>
      <c r="AW129" s="13" t="s">
        <v>33</v>
      </c>
      <c r="AX129" s="13" t="s">
        <v>85</v>
      </c>
      <c r="AY129" s="212" t="s">
        <v>183</v>
      </c>
    </row>
    <row r="130" spans="1:65" s="2" customFormat="1" ht="49.05" customHeight="1">
      <c r="A130" s="38"/>
      <c r="B130" s="39"/>
      <c r="C130" s="183" t="s">
        <v>214</v>
      </c>
      <c r="D130" s="183" t="s">
        <v>185</v>
      </c>
      <c r="E130" s="184" t="s">
        <v>215</v>
      </c>
      <c r="F130" s="185" t="s">
        <v>216</v>
      </c>
      <c r="G130" s="186" t="s">
        <v>200</v>
      </c>
      <c r="H130" s="187">
        <v>8.4949999999999992</v>
      </c>
      <c r="I130" s="188"/>
      <c r="J130" s="189">
        <f>ROUND(I130*H130,2)</f>
        <v>0</v>
      </c>
      <c r="K130" s="185" t="s">
        <v>189</v>
      </c>
      <c r="L130" s="43"/>
      <c r="M130" s="190" t="s">
        <v>19</v>
      </c>
      <c r="N130" s="191" t="s">
        <v>49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190</v>
      </c>
      <c r="AT130" s="194" t="s">
        <v>185</v>
      </c>
      <c r="AU130" s="194" t="s">
        <v>87</v>
      </c>
      <c r="AY130" s="21" t="s">
        <v>183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85</v>
      </c>
      <c r="BK130" s="195">
        <f>ROUND(I130*H130,2)</f>
        <v>0</v>
      </c>
      <c r="BL130" s="21" t="s">
        <v>190</v>
      </c>
      <c r="BM130" s="194" t="s">
        <v>217</v>
      </c>
    </row>
    <row r="131" spans="1:65" s="2" customFormat="1">
      <c r="A131" s="38"/>
      <c r="B131" s="39"/>
      <c r="C131" s="40"/>
      <c r="D131" s="196" t="s">
        <v>192</v>
      </c>
      <c r="E131" s="40"/>
      <c r="F131" s="197" t="s">
        <v>218</v>
      </c>
      <c r="G131" s="40"/>
      <c r="H131" s="40"/>
      <c r="I131" s="198"/>
      <c r="J131" s="40"/>
      <c r="K131" s="40"/>
      <c r="L131" s="43"/>
      <c r="M131" s="199"/>
      <c r="N131" s="200"/>
      <c r="O131" s="68"/>
      <c r="P131" s="68"/>
      <c r="Q131" s="68"/>
      <c r="R131" s="68"/>
      <c r="S131" s="68"/>
      <c r="T131" s="69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21" t="s">
        <v>192</v>
      </c>
      <c r="AU131" s="21" t="s">
        <v>87</v>
      </c>
    </row>
    <row r="132" spans="1:65" s="13" customFormat="1" ht="20.399999999999999">
      <c r="B132" s="201"/>
      <c r="C132" s="202"/>
      <c r="D132" s="203" t="s">
        <v>204</v>
      </c>
      <c r="E132" s="204" t="s">
        <v>19</v>
      </c>
      <c r="F132" s="205" t="s">
        <v>219</v>
      </c>
      <c r="G132" s="202"/>
      <c r="H132" s="206">
        <v>10.622999999999999</v>
      </c>
      <c r="I132" s="207"/>
      <c r="J132" s="202"/>
      <c r="K132" s="202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204</v>
      </c>
      <c r="AU132" s="212" t="s">
        <v>87</v>
      </c>
      <c r="AV132" s="13" t="s">
        <v>87</v>
      </c>
      <c r="AW132" s="13" t="s">
        <v>33</v>
      </c>
      <c r="AX132" s="13" t="s">
        <v>78</v>
      </c>
      <c r="AY132" s="212" t="s">
        <v>183</v>
      </c>
    </row>
    <row r="133" spans="1:65" s="13" customFormat="1">
      <c r="B133" s="201"/>
      <c r="C133" s="202"/>
      <c r="D133" s="203" t="s">
        <v>204</v>
      </c>
      <c r="E133" s="204" t="s">
        <v>19</v>
      </c>
      <c r="F133" s="205" t="s">
        <v>220</v>
      </c>
      <c r="G133" s="202"/>
      <c r="H133" s="206">
        <v>0.47899999999999998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204</v>
      </c>
      <c r="AU133" s="212" t="s">
        <v>87</v>
      </c>
      <c r="AV133" s="13" t="s">
        <v>87</v>
      </c>
      <c r="AW133" s="13" t="s">
        <v>33</v>
      </c>
      <c r="AX133" s="13" t="s">
        <v>78</v>
      </c>
      <c r="AY133" s="212" t="s">
        <v>183</v>
      </c>
    </row>
    <row r="134" spans="1:65" s="13" customFormat="1">
      <c r="B134" s="201"/>
      <c r="C134" s="202"/>
      <c r="D134" s="203" t="s">
        <v>204</v>
      </c>
      <c r="E134" s="204" t="s">
        <v>19</v>
      </c>
      <c r="F134" s="205" t="s">
        <v>221</v>
      </c>
      <c r="G134" s="202"/>
      <c r="H134" s="206">
        <v>1.0329999999999999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204</v>
      </c>
      <c r="AU134" s="212" t="s">
        <v>87</v>
      </c>
      <c r="AV134" s="13" t="s">
        <v>87</v>
      </c>
      <c r="AW134" s="13" t="s">
        <v>33</v>
      </c>
      <c r="AX134" s="13" t="s">
        <v>78</v>
      </c>
      <c r="AY134" s="212" t="s">
        <v>183</v>
      </c>
    </row>
    <row r="135" spans="1:65" s="14" customFormat="1">
      <c r="B135" s="213"/>
      <c r="C135" s="214"/>
      <c r="D135" s="203" t="s">
        <v>204</v>
      </c>
      <c r="E135" s="215" t="s">
        <v>19</v>
      </c>
      <c r="F135" s="216" t="s">
        <v>207</v>
      </c>
      <c r="G135" s="214"/>
      <c r="H135" s="217">
        <v>12.135</v>
      </c>
      <c r="I135" s="218"/>
      <c r="J135" s="214"/>
      <c r="K135" s="214"/>
      <c r="L135" s="219"/>
      <c r="M135" s="220"/>
      <c r="N135" s="221"/>
      <c r="O135" s="221"/>
      <c r="P135" s="221"/>
      <c r="Q135" s="221"/>
      <c r="R135" s="221"/>
      <c r="S135" s="221"/>
      <c r="T135" s="222"/>
      <c r="AT135" s="223" t="s">
        <v>204</v>
      </c>
      <c r="AU135" s="223" t="s">
        <v>87</v>
      </c>
      <c r="AV135" s="14" t="s">
        <v>132</v>
      </c>
      <c r="AW135" s="14" t="s">
        <v>33</v>
      </c>
      <c r="AX135" s="14" t="s">
        <v>78</v>
      </c>
      <c r="AY135" s="223" t="s">
        <v>183</v>
      </c>
    </row>
    <row r="136" spans="1:65" s="13" customFormat="1">
      <c r="B136" s="201"/>
      <c r="C136" s="202"/>
      <c r="D136" s="203" t="s">
        <v>204</v>
      </c>
      <c r="E136" s="204" t="s">
        <v>19</v>
      </c>
      <c r="F136" s="205" t="s">
        <v>222</v>
      </c>
      <c r="G136" s="202"/>
      <c r="H136" s="206">
        <v>8.4949999999999992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204</v>
      </c>
      <c r="AU136" s="212" t="s">
        <v>87</v>
      </c>
      <c r="AV136" s="13" t="s">
        <v>87</v>
      </c>
      <c r="AW136" s="13" t="s">
        <v>33</v>
      </c>
      <c r="AX136" s="13" t="s">
        <v>85</v>
      </c>
      <c r="AY136" s="212" t="s">
        <v>183</v>
      </c>
    </row>
    <row r="137" spans="1:65" s="2" customFormat="1" ht="49.05" customHeight="1">
      <c r="A137" s="38"/>
      <c r="B137" s="39"/>
      <c r="C137" s="183" t="s">
        <v>223</v>
      </c>
      <c r="D137" s="183" t="s">
        <v>185</v>
      </c>
      <c r="E137" s="184" t="s">
        <v>224</v>
      </c>
      <c r="F137" s="185" t="s">
        <v>225</v>
      </c>
      <c r="G137" s="186" t="s">
        <v>200</v>
      </c>
      <c r="H137" s="187">
        <v>3.641</v>
      </c>
      <c r="I137" s="188"/>
      <c r="J137" s="189">
        <f>ROUND(I137*H137,2)</f>
        <v>0</v>
      </c>
      <c r="K137" s="185" t="s">
        <v>189</v>
      </c>
      <c r="L137" s="43"/>
      <c r="M137" s="190" t="s">
        <v>19</v>
      </c>
      <c r="N137" s="191" t="s">
        <v>49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190</v>
      </c>
      <c r="AT137" s="194" t="s">
        <v>185</v>
      </c>
      <c r="AU137" s="194" t="s">
        <v>87</v>
      </c>
      <c r="AY137" s="21" t="s">
        <v>183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85</v>
      </c>
      <c r="BK137" s="195">
        <f>ROUND(I137*H137,2)</f>
        <v>0</v>
      </c>
      <c r="BL137" s="21" t="s">
        <v>190</v>
      </c>
      <c r="BM137" s="194" t="s">
        <v>226</v>
      </c>
    </row>
    <row r="138" spans="1:65" s="2" customFormat="1">
      <c r="A138" s="38"/>
      <c r="B138" s="39"/>
      <c r="C138" s="40"/>
      <c r="D138" s="196" t="s">
        <v>192</v>
      </c>
      <c r="E138" s="40"/>
      <c r="F138" s="197" t="s">
        <v>227</v>
      </c>
      <c r="G138" s="40"/>
      <c r="H138" s="40"/>
      <c r="I138" s="198"/>
      <c r="J138" s="40"/>
      <c r="K138" s="40"/>
      <c r="L138" s="43"/>
      <c r="M138" s="199"/>
      <c r="N138" s="200"/>
      <c r="O138" s="68"/>
      <c r="P138" s="68"/>
      <c r="Q138" s="68"/>
      <c r="R138" s="68"/>
      <c r="S138" s="68"/>
      <c r="T138" s="69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21" t="s">
        <v>192</v>
      </c>
      <c r="AU138" s="21" t="s">
        <v>87</v>
      </c>
    </row>
    <row r="139" spans="1:65" s="13" customFormat="1" ht="20.399999999999999">
      <c r="B139" s="201"/>
      <c r="C139" s="202"/>
      <c r="D139" s="203" t="s">
        <v>204</v>
      </c>
      <c r="E139" s="204" t="s">
        <v>19</v>
      </c>
      <c r="F139" s="205" t="s">
        <v>219</v>
      </c>
      <c r="G139" s="202"/>
      <c r="H139" s="206">
        <v>10.622999999999999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204</v>
      </c>
      <c r="AU139" s="212" t="s">
        <v>87</v>
      </c>
      <c r="AV139" s="13" t="s">
        <v>87</v>
      </c>
      <c r="AW139" s="13" t="s">
        <v>33</v>
      </c>
      <c r="AX139" s="13" t="s">
        <v>78</v>
      </c>
      <c r="AY139" s="212" t="s">
        <v>183</v>
      </c>
    </row>
    <row r="140" spans="1:65" s="13" customFormat="1">
      <c r="B140" s="201"/>
      <c r="C140" s="202"/>
      <c r="D140" s="203" t="s">
        <v>204</v>
      </c>
      <c r="E140" s="204" t="s">
        <v>19</v>
      </c>
      <c r="F140" s="205" t="s">
        <v>220</v>
      </c>
      <c r="G140" s="202"/>
      <c r="H140" s="206">
        <v>0.47899999999999998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204</v>
      </c>
      <c r="AU140" s="212" t="s">
        <v>87</v>
      </c>
      <c r="AV140" s="13" t="s">
        <v>87</v>
      </c>
      <c r="AW140" s="13" t="s">
        <v>33</v>
      </c>
      <c r="AX140" s="13" t="s">
        <v>78</v>
      </c>
      <c r="AY140" s="212" t="s">
        <v>183</v>
      </c>
    </row>
    <row r="141" spans="1:65" s="13" customFormat="1">
      <c r="B141" s="201"/>
      <c r="C141" s="202"/>
      <c r="D141" s="203" t="s">
        <v>204</v>
      </c>
      <c r="E141" s="204" t="s">
        <v>19</v>
      </c>
      <c r="F141" s="205" t="s">
        <v>221</v>
      </c>
      <c r="G141" s="202"/>
      <c r="H141" s="206">
        <v>1.0329999999999999</v>
      </c>
      <c r="I141" s="207"/>
      <c r="J141" s="202"/>
      <c r="K141" s="202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204</v>
      </c>
      <c r="AU141" s="212" t="s">
        <v>87</v>
      </c>
      <c r="AV141" s="13" t="s">
        <v>87</v>
      </c>
      <c r="AW141" s="13" t="s">
        <v>33</v>
      </c>
      <c r="AX141" s="13" t="s">
        <v>78</v>
      </c>
      <c r="AY141" s="212" t="s">
        <v>183</v>
      </c>
    </row>
    <row r="142" spans="1:65" s="14" customFormat="1">
      <c r="B142" s="213"/>
      <c r="C142" s="214"/>
      <c r="D142" s="203" t="s">
        <v>204</v>
      </c>
      <c r="E142" s="215" t="s">
        <v>19</v>
      </c>
      <c r="F142" s="216" t="s">
        <v>207</v>
      </c>
      <c r="G142" s="214"/>
      <c r="H142" s="217">
        <v>12.135</v>
      </c>
      <c r="I142" s="218"/>
      <c r="J142" s="214"/>
      <c r="K142" s="214"/>
      <c r="L142" s="219"/>
      <c r="M142" s="220"/>
      <c r="N142" s="221"/>
      <c r="O142" s="221"/>
      <c r="P142" s="221"/>
      <c r="Q142" s="221"/>
      <c r="R142" s="221"/>
      <c r="S142" s="221"/>
      <c r="T142" s="222"/>
      <c r="AT142" s="223" t="s">
        <v>204</v>
      </c>
      <c r="AU142" s="223" t="s">
        <v>87</v>
      </c>
      <c r="AV142" s="14" t="s">
        <v>132</v>
      </c>
      <c r="AW142" s="14" t="s">
        <v>33</v>
      </c>
      <c r="AX142" s="14" t="s">
        <v>78</v>
      </c>
      <c r="AY142" s="223" t="s">
        <v>183</v>
      </c>
    </row>
    <row r="143" spans="1:65" s="13" customFormat="1">
      <c r="B143" s="201"/>
      <c r="C143" s="202"/>
      <c r="D143" s="203" t="s">
        <v>204</v>
      </c>
      <c r="E143" s="204" t="s">
        <v>19</v>
      </c>
      <c r="F143" s="205" t="s">
        <v>228</v>
      </c>
      <c r="G143" s="202"/>
      <c r="H143" s="206">
        <v>3.641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204</v>
      </c>
      <c r="AU143" s="212" t="s">
        <v>87</v>
      </c>
      <c r="AV143" s="13" t="s">
        <v>87</v>
      </c>
      <c r="AW143" s="13" t="s">
        <v>33</v>
      </c>
      <c r="AX143" s="13" t="s">
        <v>85</v>
      </c>
      <c r="AY143" s="212" t="s">
        <v>183</v>
      </c>
    </row>
    <row r="144" spans="1:65" s="2" customFormat="1" ht="37.799999999999997" customHeight="1">
      <c r="A144" s="38"/>
      <c r="B144" s="39"/>
      <c r="C144" s="183" t="s">
        <v>229</v>
      </c>
      <c r="D144" s="183" t="s">
        <v>185</v>
      </c>
      <c r="E144" s="184" t="s">
        <v>230</v>
      </c>
      <c r="F144" s="185" t="s">
        <v>231</v>
      </c>
      <c r="G144" s="186" t="s">
        <v>200</v>
      </c>
      <c r="H144" s="187">
        <v>20</v>
      </c>
      <c r="I144" s="188"/>
      <c r="J144" s="189">
        <f>ROUND(I144*H144,2)</f>
        <v>0</v>
      </c>
      <c r="K144" s="185" t="s">
        <v>189</v>
      </c>
      <c r="L144" s="43"/>
      <c r="M144" s="190" t="s">
        <v>19</v>
      </c>
      <c r="N144" s="191" t="s">
        <v>49</v>
      </c>
      <c r="O144" s="68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4" t="s">
        <v>190</v>
      </c>
      <c r="AT144" s="194" t="s">
        <v>185</v>
      </c>
      <c r="AU144" s="194" t="s">
        <v>87</v>
      </c>
      <c r="AY144" s="21" t="s">
        <v>183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21" t="s">
        <v>85</v>
      </c>
      <c r="BK144" s="195">
        <f>ROUND(I144*H144,2)</f>
        <v>0</v>
      </c>
      <c r="BL144" s="21" t="s">
        <v>190</v>
      </c>
      <c r="BM144" s="194" t="s">
        <v>232</v>
      </c>
    </row>
    <row r="145" spans="1:65" s="2" customFormat="1">
      <c r="A145" s="38"/>
      <c r="B145" s="39"/>
      <c r="C145" s="40"/>
      <c r="D145" s="196" t="s">
        <v>192</v>
      </c>
      <c r="E145" s="40"/>
      <c r="F145" s="197" t="s">
        <v>233</v>
      </c>
      <c r="G145" s="40"/>
      <c r="H145" s="40"/>
      <c r="I145" s="198"/>
      <c r="J145" s="40"/>
      <c r="K145" s="40"/>
      <c r="L145" s="43"/>
      <c r="M145" s="199"/>
      <c r="N145" s="200"/>
      <c r="O145" s="68"/>
      <c r="P145" s="68"/>
      <c r="Q145" s="68"/>
      <c r="R145" s="68"/>
      <c r="S145" s="68"/>
      <c r="T145" s="69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21" t="s">
        <v>192</v>
      </c>
      <c r="AU145" s="21" t="s">
        <v>87</v>
      </c>
    </row>
    <row r="146" spans="1:65" s="2" customFormat="1" ht="49.05" customHeight="1">
      <c r="A146" s="38"/>
      <c r="B146" s="39"/>
      <c r="C146" s="183" t="s">
        <v>234</v>
      </c>
      <c r="D146" s="183" t="s">
        <v>185</v>
      </c>
      <c r="E146" s="184" t="s">
        <v>235</v>
      </c>
      <c r="F146" s="185" t="s">
        <v>236</v>
      </c>
      <c r="G146" s="186" t="s">
        <v>237</v>
      </c>
      <c r="H146" s="187">
        <v>35</v>
      </c>
      <c r="I146" s="188"/>
      <c r="J146" s="189">
        <f t="shared" ref="J146:J151" si="0">ROUND(I146*H146,2)</f>
        <v>0</v>
      </c>
      <c r="K146" s="185" t="s">
        <v>19</v>
      </c>
      <c r="L146" s="43"/>
      <c r="M146" s="190" t="s">
        <v>19</v>
      </c>
      <c r="N146" s="191" t="s">
        <v>49</v>
      </c>
      <c r="O146" s="68"/>
      <c r="P146" s="192">
        <f t="shared" ref="P146:P151" si="1">O146*H146</f>
        <v>0</v>
      </c>
      <c r="Q146" s="192">
        <v>0</v>
      </c>
      <c r="R146" s="192">
        <f t="shared" ref="R146:R151" si="2">Q146*H146</f>
        <v>0</v>
      </c>
      <c r="S146" s="192">
        <v>0</v>
      </c>
      <c r="T146" s="193">
        <f t="shared" ref="T146:T151" si="3"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4" t="s">
        <v>190</v>
      </c>
      <c r="AT146" s="194" t="s">
        <v>185</v>
      </c>
      <c r="AU146" s="194" t="s">
        <v>87</v>
      </c>
      <c r="AY146" s="21" t="s">
        <v>183</v>
      </c>
      <c r="BE146" s="195">
        <f t="shared" ref="BE146:BE151" si="4">IF(N146="základní",J146,0)</f>
        <v>0</v>
      </c>
      <c r="BF146" s="195">
        <f t="shared" ref="BF146:BF151" si="5">IF(N146="snížená",J146,0)</f>
        <v>0</v>
      </c>
      <c r="BG146" s="195">
        <f t="shared" ref="BG146:BG151" si="6">IF(N146="zákl. přenesená",J146,0)</f>
        <v>0</v>
      </c>
      <c r="BH146" s="195">
        <f t="shared" ref="BH146:BH151" si="7">IF(N146="sníž. přenesená",J146,0)</f>
        <v>0</v>
      </c>
      <c r="BI146" s="195">
        <f t="shared" ref="BI146:BI151" si="8">IF(N146="nulová",J146,0)</f>
        <v>0</v>
      </c>
      <c r="BJ146" s="21" t="s">
        <v>85</v>
      </c>
      <c r="BK146" s="195">
        <f t="shared" ref="BK146:BK151" si="9">ROUND(I146*H146,2)</f>
        <v>0</v>
      </c>
      <c r="BL146" s="21" t="s">
        <v>190</v>
      </c>
      <c r="BM146" s="194" t="s">
        <v>238</v>
      </c>
    </row>
    <row r="147" spans="1:65" s="2" customFormat="1" ht="21.75" customHeight="1">
      <c r="A147" s="38"/>
      <c r="B147" s="39"/>
      <c r="C147" s="224" t="s">
        <v>239</v>
      </c>
      <c r="D147" s="224" t="s">
        <v>240</v>
      </c>
      <c r="E147" s="225" t="s">
        <v>241</v>
      </c>
      <c r="F147" s="226" t="s">
        <v>242</v>
      </c>
      <c r="G147" s="227" t="s">
        <v>243</v>
      </c>
      <c r="H147" s="228">
        <v>0.65300000000000002</v>
      </c>
      <c r="I147" s="229"/>
      <c r="J147" s="230">
        <f t="shared" si="0"/>
        <v>0</v>
      </c>
      <c r="K147" s="226" t="s">
        <v>19</v>
      </c>
      <c r="L147" s="231"/>
      <c r="M147" s="232" t="s">
        <v>19</v>
      </c>
      <c r="N147" s="233" t="s">
        <v>49</v>
      </c>
      <c r="O147" s="68"/>
      <c r="P147" s="192">
        <f t="shared" si="1"/>
        <v>0</v>
      </c>
      <c r="Q147" s="192">
        <v>0</v>
      </c>
      <c r="R147" s="192">
        <f t="shared" si="2"/>
        <v>0</v>
      </c>
      <c r="S147" s="192">
        <v>0</v>
      </c>
      <c r="T147" s="193">
        <f t="shared" si="3"/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4" t="s">
        <v>234</v>
      </c>
      <c r="AT147" s="194" t="s">
        <v>240</v>
      </c>
      <c r="AU147" s="194" t="s">
        <v>87</v>
      </c>
      <c r="AY147" s="21" t="s">
        <v>183</v>
      </c>
      <c r="BE147" s="195">
        <f t="shared" si="4"/>
        <v>0</v>
      </c>
      <c r="BF147" s="195">
        <f t="shared" si="5"/>
        <v>0</v>
      </c>
      <c r="BG147" s="195">
        <f t="shared" si="6"/>
        <v>0</v>
      </c>
      <c r="BH147" s="195">
        <f t="shared" si="7"/>
        <v>0</v>
      </c>
      <c r="BI147" s="195">
        <f t="shared" si="8"/>
        <v>0</v>
      </c>
      <c r="BJ147" s="21" t="s">
        <v>85</v>
      </c>
      <c r="BK147" s="195">
        <f t="shared" si="9"/>
        <v>0</v>
      </c>
      <c r="BL147" s="21" t="s">
        <v>190</v>
      </c>
      <c r="BM147" s="194" t="s">
        <v>244</v>
      </c>
    </row>
    <row r="148" spans="1:65" s="2" customFormat="1" ht="21.75" customHeight="1">
      <c r="A148" s="38"/>
      <c r="B148" s="39"/>
      <c r="C148" s="183" t="s">
        <v>245</v>
      </c>
      <c r="D148" s="183" t="s">
        <v>185</v>
      </c>
      <c r="E148" s="184" t="s">
        <v>246</v>
      </c>
      <c r="F148" s="185" t="s">
        <v>247</v>
      </c>
      <c r="G148" s="186" t="s">
        <v>237</v>
      </c>
      <c r="H148" s="187">
        <v>35</v>
      </c>
      <c r="I148" s="188"/>
      <c r="J148" s="189">
        <f t="shared" si="0"/>
        <v>0</v>
      </c>
      <c r="K148" s="185" t="s">
        <v>19</v>
      </c>
      <c r="L148" s="43"/>
      <c r="M148" s="190" t="s">
        <v>19</v>
      </c>
      <c r="N148" s="191" t="s">
        <v>49</v>
      </c>
      <c r="O148" s="68"/>
      <c r="P148" s="192">
        <f t="shared" si="1"/>
        <v>0</v>
      </c>
      <c r="Q148" s="192">
        <v>0</v>
      </c>
      <c r="R148" s="192">
        <f t="shared" si="2"/>
        <v>0</v>
      </c>
      <c r="S148" s="192">
        <v>0</v>
      </c>
      <c r="T148" s="193">
        <f t="shared" si="3"/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4" t="s">
        <v>190</v>
      </c>
      <c r="AT148" s="194" t="s">
        <v>185</v>
      </c>
      <c r="AU148" s="194" t="s">
        <v>87</v>
      </c>
      <c r="AY148" s="21" t="s">
        <v>183</v>
      </c>
      <c r="BE148" s="195">
        <f t="shared" si="4"/>
        <v>0</v>
      </c>
      <c r="BF148" s="195">
        <f t="shared" si="5"/>
        <v>0</v>
      </c>
      <c r="BG148" s="195">
        <f t="shared" si="6"/>
        <v>0</v>
      </c>
      <c r="BH148" s="195">
        <f t="shared" si="7"/>
        <v>0</v>
      </c>
      <c r="BI148" s="195">
        <f t="shared" si="8"/>
        <v>0</v>
      </c>
      <c r="BJ148" s="21" t="s">
        <v>85</v>
      </c>
      <c r="BK148" s="195">
        <f t="shared" si="9"/>
        <v>0</v>
      </c>
      <c r="BL148" s="21" t="s">
        <v>190</v>
      </c>
      <c r="BM148" s="194" t="s">
        <v>248</v>
      </c>
    </row>
    <row r="149" spans="1:65" s="2" customFormat="1" ht="24.15" customHeight="1">
      <c r="A149" s="38"/>
      <c r="B149" s="39"/>
      <c r="C149" s="183" t="s">
        <v>249</v>
      </c>
      <c r="D149" s="183" t="s">
        <v>185</v>
      </c>
      <c r="E149" s="184" t="s">
        <v>250</v>
      </c>
      <c r="F149" s="185" t="s">
        <v>251</v>
      </c>
      <c r="G149" s="186" t="s">
        <v>237</v>
      </c>
      <c r="H149" s="187">
        <v>20</v>
      </c>
      <c r="I149" s="188"/>
      <c r="J149" s="189">
        <f t="shared" si="0"/>
        <v>0</v>
      </c>
      <c r="K149" s="185" t="s">
        <v>19</v>
      </c>
      <c r="L149" s="43"/>
      <c r="M149" s="190" t="s">
        <v>19</v>
      </c>
      <c r="N149" s="191" t="s">
        <v>49</v>
      </c>
      <c r="O149" s="68"/>
      <c r="P149" s="192">
        <f t="shared" si="1"/>
        <v>0</v>
      </c>
      <c r="Q149" s="192">
        <v>0</v>
      </c>
      <c r="R149" s="192">
        <f t="shared" si="2"/>
        <v>0</v>
      </c>
      <c r="S149" s="192">
        <v>0</v>
      </c>
      <c r="T149" s="193">
        <f t="shared" si="3"/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4" t="s">
        <v>190</v>
      </c>
      <c r="AT149" s="194" t="s">
        <v>185</v>
      </c>
      <c r="AU149" s="194" t="s">
        <v>87</v>
      </c>
      <c r="AY149" s="21" t="s">
        <v>183</v>
      </c>
      <c r="BE149" s="195">
        <f t="shared" si="4"/>
        <v>0</v>
      </c>
      <c r="BF149" s="195">
        <f t="shared" si="5"/>
        <v>0</v>
      </c>
      <c r="BG149" s="195">
        <f t="shared" si="6"/>
        <v>0</v>
      </c>
      <c r="BH149" s="195">
        <f t="shared" si="7"/>
        <v>0</v>
      </c>
      <c r="BI149" s="195">
        <f t="shared" si="8"/>
        <v>0</v>
      </c>
      <c r="BJ149" s="21" t="s">
        <v>85</v>
      </c>
      <c r="BK149" s="195">
        <f t="shared" si="9"/>
        <v>0</v>
      </c>
      <c r="BL149" s="21" t="s">
        <v>190</v>
      </c>
      <c r="BM149" s="194" t="s">
        <v>252</v>
      </c>
    </row>
    <row r="150" spans="1:65" s="2" customFormat="1" ht="33" customHeight="1">
      <c r="A150" s="38"/>
      <c r="B150" s="39"/>
      <c r="C150" s="183" t="s">
        <v>8</v>
      </c>
      <c r="D150" s="183" t="s">
        <v>185</v>
      </c>
      <c r="E150" s="184" t="s">
        <v>253</v>
      </c>
      <c r="F150" s="185" t="s">
        <v>254</v>
      </c>
      <c r="G150" s="186" t="s">
        <v>237</v>
      </c>
      <c r="H150" s="187">
        <v>20</v>
      </c>
      <c r="I150" s="188"/>
      <c r="J150" s="189">
        <f t="shared" si="0"/>
        <v>0</v>
      </c>
      <c r="K150" s="185" t="s">
        <v>19</v>
      </c>
      <c r="L150" s="43"/>
      <c r="M150" s="190" t="s">
        <v>19</v>
      </c>
      <c r="N150" s="191" t="s">
        <v>49</v>
      </c>
      <c r="O150" s="68"/>
      <c r="P150" s="192">
        <f t="shared" si="1"/>
        <v>0</v>
      </c>
      <c r="Q150" s="192">
        <v>0</v>
      </c>
      <c r="R150" s="192">
        <f t="shared" si="2"/>
        <v>0</v>
      </c>
      <c r="S150" s="192">
        <v>0</v>
      </c>
      <c r="T150" s="193">
        <f t="shared" si="3"/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4" t="s">
        <v>190</v>
      </c>
      <c r="AT150" s="194" t="s">
        <v>185</v>
      </c>
      <c r="AU150" s="194" t="s">
        <v>87</v>
      </c>
      <c r="AY150" s="21" t="s">
        <v>183</v>
      </c>
      <c r="BE150" s="195">
        <f t="shared" si="4"/>
        <v>0</v>
      </c>
      <c r="BF150" s="195">
        <f t="shared" si="5"/>
        <v>0</v>
      </c>
      <c r="BG150" s="195">
        <f t="shared" si="6"/>
        <v>0</v>
      </c>
      <c r="BH150" s="195">
        <f t="shared" si="7"/>
        <v>0</v>
      </c>
      <c r="BI150" s="195">
        <f t="shared" si="8"/>
        <v>0</v>
      </c>
      <c r="BJ150" s="21" t="s">
        <v>85</v>
      </c>
      <c r="BK150" s="195">
        <f t="shared" si="9"/>
        <v>0</v>
      </c>
      <c r="BL150" s="21" t="s">
        <v>190</v>
      </c>
      <c r="BM150" s="194" t="s">
        <v>255</v>
      </c>
    </row>
    <row r="151" spans="1:65" s="2" customFormat="1" ht="33" customHeight="1">
      <c r="A151" s="38"/>
      <c r="B151" s="39"/>
      <c r="C151" s="183" t="s">
        <v>256</v>
      </c>
      <c r="D151" s="183" t="s">
        <v>185</v>
      </c>
      <c r="E151" s="184" t="s">
        <v>257</v>
      </c>
      <c r="F151" s="185" t="s">
        <v>258</v>
      </c>
      <c r="G151" s="186" t="s">
        <v>188</v>
      </c>
      <c r="H151" s="187">
        <v>51.834000000000003</v>
      </c>
      <c r="I151" s="188"/>
      <c r="J151" s="189">
        <f t="shared" si="0"/>
        <v>0</v>
      </c>
      <c r="K151" s="185" t="s">
        <v>19</v>
      </c>
      <c r="L151" s="43"/>
      <c r="M151" s="190" t="s">
        <v>19</v>
      </c>
      <c r="N151" s="191" t="s">
        <v>49</v>
      </c>
      <c r="O151" s="68"/>
      <c r="P151" s="192">
        <f t="shared" si="1"/>
        <v>0</v>
      </c>
      <c r="Q151" s="192">
        <v>0</v>
      </c>
      <c r="R151" s="192">
        <f t="shared" si="2"/>
        <v>0</v>
      </c>
      <c r="S151" s="192">
        <v>0</v>
      </c>
      <c r="T151" s="193">
        <f t="shared" si="3"/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4" t="s">
        <v>190</v>
      </c>
      <c r="AT151" s="194" t="s">
        <v>185</v>
      </c>
      <c r="AU151" s="194" t="s">
        <v>87</v>
      </c>
      <c r="AY151" s="21" t="s">
        <v>183</v>
      </c>
      <c r="BE151" s="195">
        <f t="shared" si="4"/>
        <v>0</v>
      </c>
      <c r="BF151" s="195">
        <f t="shared" si="5"/>
        <v>0</v>
      </c>
      <c r="BG151" s="195">
        <f t="shared" si="6"/>
        <v>0</v>
      </c>
      <c r="BH151" s="195">
        <f t="shared" si="7"/>
        <v>0</v>
      </c>
      <c r="BI151" s="195">
        <f t="shared" si="8"/>
        <v>0</v>
      </c>
      <c r="BJ151" s="21" t="s">
        <v>85</v>
      </c>
      <c r="BK151" s="195">
        <f t="shared" si="9"/>
        <v>0</v>
      </c>
      <c r="BL151" s="21" t="s">
        <v>190</v>
      </c>
      <c r="BM151" s="194" t="s">
        <v>259</v>
      </c>
    </row>
    <row r="152" spans="1:65" s="13" customFormat="1">
      <c r="B152" s="201"/>
      <c r="C152" s="202"/>
      <c r="D152" s="203" t="s">
        <v>204</v>
      </c>
      <c r="E152" s="204" t="s">
        <v>19</v>
      </c>
      <c r="F152" s="205" t="s">
        <v>260</v>
      </c>
      <c r="G152" s="202"/>
      <c r="H152" s="206">
        <v>51.834000000000003</v>
      </c>
      <c r="I152" s="207"/>
      <c r="J152" s="202"/>
      <c r="K152" s="202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204</v>
      </c>
      <c r="AU152" s="212" t="s">
        <v>87</v>
      </c>
      <c r="AV152" s="13" t="s">
        <v>87</v>
      </c>
      <c r="AW152" s="13" t="s">
        <v>33</v>
      </c>
      <c r="AX152" s="13" t="s">
        <v>85</v>
      </c>
      <c r="AY152" s="212" t="s">
        <v>183</v>
      </c>
    </row>
    <row r="153" spans="1:65" s="2" customFormat="1" ht="62.7" customHeight="1">
      <c r="A153" s="38"/>
      <c r="B153" s="39"/>
      <c r="C153" s="183" t="s">
        <v>261</v>
      </c>
      <c r="D153" s="183" t="s">
        <v>185</v>
      </c>
      <c r="E153" s="184" t="s">
        <v>262</v>
      </c>
      <c r="F153" s="185" t="s">
        <v>263</v>
      </c>
      <c r="G153" s="186" t="s">
        <v>200</v>
      </c>
      <c r="H153" s="187">
        <v>182.62100000000001</v>
      </c>
      <c r="I153" s="188"/>
      <c r="J153" s="189">
        <f>ROUND(I153*H153,2)</f>
        <v>0</v>
      </c>
      <c r="K153" s="185" t="s">
        <v>189</v>
      </c>
      <c r="L153" s="43"/>
      <c r="M153" s="190" t="s">
        <v>19</v>
      </c>
      <c r="N153" s="191" t="s">
        <v>49</v>
      </c>
      <c r="O153" s="68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4" t="s">
        <v>190</v>
      </c>
      <c r="AT153" s="194" t="s">
        <v>185</v>
      </c>
      <c r="AU153" s="194" t="s">
        <v>87</v>
      </c>
      <c r="AY153" s="21" t="s">
        <v>183</v>
      </c>
      <c r="BE153" s="195">
        <f>IF(N153="základní",J153,0)</f>
        <v>0</v>
      </c>
      <c r="BF153" s="195">
        <f>IF(N153="snížená",J153,0)</f>
        <v>0</v>
      </c>
      <c r="BG153" s="195">
        <f>IF(N153="zákl. přenesená",J153,0)</f>
        <v>0</v>
      </c>
      <c r="BH153" s="195">
        <f>IF(N153="sníž. přenesená",J153,0)</f>
        <v>0</v>
      </c>
      <c r="BI153" s="195">
        <f>IF(N153="nulová",J153,0)</f>
        <v>0</v>
      </c>
      <c r="BJ153" s="21" t="s">
        <v>85</v>
      </c>
      <c r="BK153" s="195">
        <f>ROUND(I153*H153,2)</f>
        <v>0</v>
      </c>
      <c r="BL153" s="21" t="s">
        <v>190</v>
      </c>
      <c r="BM153" s="194" t="s">
        <v>264</v>
      </c>
    </row>
    <row r="154" spans="1:65" s="2" customFormat="1">
      <c r="A154" s="38"/>
      <c r="B154" s="39"/>
      <c r="C154" s="40"/>
      <c r="D154" s="196" t="s">
        <v>192</v>
      </c>
      <c r="E154" s="40"/>
      <c r="F154" s="197" t="s">
        <v>265</v>
      </c>
      <c r="G154" s="40"/>
      <c r="H154" s="40"/>
      <c r="I154" s="198"/>
      <c r="J154" s="40"/>
      <c r="K154" s="40"/>
      <c r="L154" s="43"/>
      <c r="M154" s="199"/>
      <c r="N154" s="200"/>
      <c r="O154" s="68"/>
      <c r="P154" s="68"/>
      <c r="Q154" s="68"/>
      <c r="R154" s="68"/>
      <c r="S154" s="68"/>
      <c r="T154" s="69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21" t="s">
        <v>192</v>
      </c>
      <c r="AU154" s="21" t="s">
        <v>87</v>
      </c>
    </row>
    <row r="155" spans="1:65" s="13" customFormat="1">
      <c r="B155" s="201"/>
      <c r="C155" s="202"/>
      <c r="D155" s="203" t="s">
        <v>204</v>
      </c>
      <c r="E155" s="204" t="s">
        <v>19</v>
      </c>
      <c r="F155" s="205" t="s">
        <v>205</v>
      </c>
      <c r="G155" s="202"/>
      <c r="H155" s="206">
        <v>150.214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204</v>
      </c>
      <c r="AU155" s="212" t="s">
        <v>87</v>
      </c>
      <c r="AV155" s="13" t="s">
        <v>87</v>
      </c>
      <c r="AW155" s="13" t="s">
        <v>33</v>
      </c>
      <c r="AX155" s="13" t="s">
        <v>78</v>
      </c>
      <c r="AY155" s="212" t="s">
        <v>183</v>
      </c>
    </row>
    <row r="156" spans="1:65" s="13" customFormat="1">
      <c r="B156" s="201"/>
      <c r="C156" s="202"/>
      <c r="D156" s="203" t="s">
        <v>204</v>
      </c>
      <c r="E156" s="204" t="s">
        <v>19</v>
      </c>
      <c r="F156" s="205" t="s">
        <v>206</v>
      </c>
      <c r="G156" s="202"/>
      <c r="H156" s="206">
        <v>20.271999999999998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204</v>
      </c>
      <c r="AU156" s="212" t="s">
        <v>87</v>
      </c>
      <c r="AV156" s="13" t="s">
        <v>87</v>
      </c>
      <c r="AW156" s="13" t="s">
        <v>33</v>
      </c>
      <c r="AX156" s="13" t="s">
        <v>78</v>
      </c>
      <c r="AY156" s="212" t="s">
        <v>183</v>
      </c>
    </row>
    <row r="157" spans="1:65" s="13" customFormat="1" ht="20.399999999999999">
      <c r="B157" s="201"/>
      <c r="C157" s="202"/>
      <c r="D157" s="203" t="s">
        <v>204</v>
      </c>
      <c r="E157" s="204" t="s">
        <v>19</v>
      </c>
      <c r="F157" s="205" t="s">
        <v>219</v>
      </c>
      <c r="G157" s="202"/>
      <c r="H157" s="206">
        <v>10.622999999999999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204</v>
      </c>
      <c r="AU157" s="212" t="s">
        <v>87</v>
      </c>
      <c r="AV157" s="13" t="s">
        <v>87</v>
      </c>
      <c r="AW157" s="13" t="s">
        <v>33</v>
      </c>
      <c r="AX157" s="13" t="s">
        <v>78</v>
      </c>
      <c r="AY157" s="212" t="s">
        <v>183</v>
      </c>
    </row>
    <row r="158" spans="1:65" s="13" customFormat="1">
      <c r="B158" s="201"/>
      <c r="C158" s="202"/>
      <c r="D158" s="203" t="s">
        <v>204</v>
      </c>
      <c r="E158" s="204" t="s">
        <v>19</v>
      </c>
      <c r="F158" s="205" t="s">
        <v>220</v>
      </c>
      <c r="G158" s="202"/>
      <c r="H158" s="206">
        <v>0.47899999999999998</v>
      </c>
      <c r="I158" s="207"/>
      <c r="J158" s="202"/>
      <c r="K158" s="202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204</v>
      </c>
      <c r="AU158" s="212" t="s">
        <v>87</v>
      </c>
      <c r="AV158" s="13" t="s">
        <v>87</v>
      </c>
      <c r="AW158" s="13" t="s">
        <v>33</v>
      </c>
      <c r="AX158" s="13" t="s">
        <v>78</v>
      </c>
      <c r="AY158" s="212" t="s">
        <v>183</v>
      </c>
    </row>
    <row r="159" spans="1:65" s="13" customFormat="1">
      <c r="B159" s="201"/>
      <c r="C159" s="202"/>
      <c r="D159" s="203" t="s">
        <v>204</v>
      </c>
      <c r="E159" s="204" t="s">
        <v>19</v>
      </c>
      <c r="F159" s="205" t="s">
        <v>221</v>
      </c>
      <c r="G159" s="202"/>
      <c r="H159" s="206">
        <v>1.0329999999999999</v>
      </c>
      <c r="I159" s="207"/>
      <c r="J159" s="202"/>
      <c r="K159" s="202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204</v>
      </c>
      <c r="AU159" s="212" t="s">
        <v>87</v>
      </c>
      <c r="AV159" s="13" t="s">
        <v>87</v>
      </c>
      <c r="AW159" s="13" t="s">
        <v>33</v>
      </c>
      <c r="AX159" s="13" t="s">
        <v>78</v>
      </c>
      <c r="AY159" s="212" t="s">
        <v>183</v>
      </c>
    </row>
    <row r="160" spans="1:65" s="15" customFormat="1">
      <c r="B160" s="234"/>
      <c r="C160" s="235"/>
      <c r="D160" s="203" t="s">
        <v>204</v>
      </c>
      <c r="E160" s="236" t="s">
        <v>19</v>
      </c>
      <c r="F160" s="237" t="s">
        <v>266</v>
      </c>
      <c r="G160" s="235"/>
      <c r="H160" s="238">
        <v>182.62099999999998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AT160" s="244" t="s">
        <v>204</v>
      </c>
      <c r="AU160" s="244" t="s">
        <v>87</v>
      </c>
      <c r="AV160" s="15" t="s">
        <v>190</v>
      </c>
      <c r="AW160" s="15" t="s">
        <v>33</v>
      </c>
      <c r="AX160" s="15" t="s">
        <v>85</v>
      </c>
      <c r="AY160" s="244" t="s">
        <v>183</v>
      </c>
    </row>
    <row r="161" spans="1:65" s="2" customFormat="1" ht="44.25" customHeight="1">
      <c r="A161" s="38"/>
      <c r="B161" s="39"/>
      <c r="C161" s="183" t="s">
        <v>267</v>
      </c>
      <c r="D161" s="183" t="s">
        <v>185</v>
      </c>
      <c r="E161" s="184" t="s">
        <v>268</v>
      </c>
      <c r="F161" s="185" t="s">
        <v>269</v>
      </c>
      <c r="G161" s="186" t="s">
        <v>200</v>
      </c>
      <c r="H161" s="187">
        <v>109.57299999999999</v>
      </c>
      <c r="I161" s="188"/>
      <c r="J161" s="189">
        <f>ROUND(I161*H161,2)</f>
        <v>0</v>
      </c>
      <c r="K161" s="185" t="s">
        <v>189</v>
      </c>
      <c r="L161" s="43"/>
      <c r="M161" s="190" t="s">
        <v>19</v>
      </c>
      <c r="N161" s="191" t="s">
        <v>49</v>
      </c>
      <c r="O161" s="68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4" t="s">
        <v>190</v>
      </c>
      <c r="AT161" s="194" t="s">
        <v>185</v>
      </c>
      <c r="AU161" s="194" t="s">
        <v>87</v>
      </c>
      <c r="AY161" s="21" t="s">
        <v>183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21" t="s">
        <v>85</v>
      </c>
      <c r="BK161" s="195">
        <f>ROUND(I161*H161,2)</f>
        <v>0</v>
      </c>
      <c r="BL161" s="21" t="s">
        <v>190</v>
      </c>
      <c r="BM161" s="194" t="s">
        <v>270</v>
      </c>
    </row>
    <row r="162" spans="1:65" s="2" customFormat="1">
      <c r="A162" s="38"/>
      <c r="B162" s="39"/>
      <c r="C162" s="40"/>
      <c r="D162" s="196" t="s">
        <v>192</v>
      </c>
      <c r="E162" s="40"/>
      <c r="F162" s="197" t="s">
        <v>271</v>
      </c>
      <c r="G162" s="40"/>
      <c r="H162" s="40"/>
      <c r="I162" s="198"/>
      <c r="J162" s="40"/>
      <c r="K162" s="40"/>
      <c r="L162" s="43"/>
      <c r="M162" s="199"/>
      <c r="N162" s="200"/>
      <c r="O162" s="68"/>
      <c r="P162" s="68"/>
      <c r="Q162" s="68"/>
      <c r="R162" s="68"/>
      <c r="S162" s="68"/>
      <c r="T162" s="69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21" t="s">
        <v>192</v>
      </c>
      <c r="AU162" s="21" t="s">
        <v>87</v>
      </c>
    </row>
    <row r="163" spans="1:65" s="13" customFormat="1">
      <c r="B163" s="201"/>
      <c r="C163" s="202"/>
      <c r="D163" s="203" t="s">
        <v>204</v>
      </c>
      <c r="E163" s="204" t="s">
        <v>19</v>
      </c>
      <c r="F163" s="205" t="s">
        <v>205</v>
      </c>
      <c r="G163" s="202"/>
      <c r="H163" s="206">
        <v>150.214</v>
      </c>
      <c r="I163" s="207"/>
      <c r="J163" s="202"/>
      <c r="K163" s="202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204</v>
      </c>
      <c r="AU163" s="212" t="s">
        <v>87</v>
      </c>
      <c r="AV163" s="13" t="s">
        <v>87</v>
      </c>
      <c r="AW163" s="13" t="s">
        <v>33</v>
      </c>
      <c r="AX163" s="13" t="s">
        <v>78</v>
      </c>
      <c r="AY163" s="212" t="s">
        <v>183</v>
      </c>
    </row>
    <row r="164" spans="1:65" s="13" customFormat="1">
      <c r="B164" s="201"/>
      <c r="C164" s="202"/>
      <c r="D164" s="203" t="s">
        <v>204</v>
      </c>
      <c r="E164" s="204" t="s">
        <v>19</v>
      </c>
      <c r="F164" s="205" t="s">
        <v>206</v>
      </c>
      <c r="G164" s="202"/>
      <c r="H164" s="206">
        <v>20.271999999999998</v>
      </c>
      <c r="I164" s="207"/>
      <c r="J164" s="202"/>
      <c r="K164" s="202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204</v>
      </c>
      <c r="AU164" s="212" t="s">
        <v>87</v>
      </c>
      <c r="AV164" s="13" t="s">
        <v>87</v>
      </c>
      <c r="AW164" s="13" t="s">
        <v>33</v>
      </c>
      <c r="AX164" s="13" t="s">
        <v>78</v>
      </c>
      <c r="AY164" s="212" t="s">
        <v>183</v>
      </c>
    </row>
    <row r="165" spans="1:65" s="13" customFormat="1" ht="20.399999999999999">
      <c r="B165" s="201"/>
      <c r="C165" s="202"/>
      <c r="D165" s="203" t="s">
        <v>204</v>
      </c>
      <c r="E165" s="204" t="s">
        <v>19</v>
      </c>
      <c r="F165" s="205" t="s">
        <v>219</v>
      </c>
      <c r="G165" s="202"/>
      <c r="H165" s="206">
        <v>10.622999999999999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204</v>
      </c>
      <c r="AU165" s="212" t="s">
        <v>87</v>
      </c>
      <c r="AV165" s="13" t="s">
        <v>87</v>
      </c>
      <c r="AW165" s="13" t="s">
        <v>33</v>
      </c>
      <c r="AX165" s="13" t="s">
        <v>78</v>
      </c>
      <c r="AY165" s="212" t="s">
        <v>183</v>
      </c>
    </row>
    <row r="166" spans="1:65" s="13" customFormat="1">
      <c r="B166" s="201"/>
      <c r="C166" s="202"/>
      <c r="D166" s="203" t="s">
        <v>204</v>
      </c>
      <c r="E166" s="204" t="s">
        <v>19</v>
      </c>
      <c r="F166" s="205" t="s">
        <v>220</v>
      </c>
      <c r="G166" s="202"/>
      <c r="H166" s="206">
        <v>0.47899999999999998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204</v>
      </c>
      <c r="AU166" s="212" t="s">
        <v>87</v>
      </c>
      <c r="AV166" s="13" t="s">
        <v>87</v>
      </c>
      <c r="AW166" s="13" t="s">
        <v>33</v>
      </c>
      <c r="AX166" s="13" t="s">
        <v>78</v>
      </c>
      <c r="AY166" s="212" t="s">
        <v>183</v>
      </c>
    </row>
    <row r="167" spans="1:65" s="13" customFormat="1">
      <c r="B167" s="201"/>
      <c r="C167" s="202"/>
      <c r="D167" s="203" t="s">
        <v>204</v>
      </c>
      <c r="E167" s="204" t="s">
        <v>19</v>
      </c>
      <c r="F167" s="205" t="s">
        <v>221</v>
      </c>
      <c r="G167" s="202"/>
      <c r="H167" s="206">
        <v>1.0329999999999999</v>
      </c>
      <c r="I167" s="207"/>
      <c r="J167" s="202"/>
      <c r="K167" s="202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204</v>
      </c>
      <c r="AU167" s="212" t="s">
        <v>87</v>
      </c>
      <c r="AV167" s="13" t="s">
        <v>87</v>
      </c>
      <c r="AW167" s="13" t="s">
        <v>33</v>
      </c>
      <c r="AX167" s="13" t="s">
        <v>78</v>
      </c>
      <c r="AY167" s="212" t="s">
        <v>183</v>
      </c>
    </row>
    <row r="168" spans="1:65" s="14" customFormat="1">
      <c r="B168" s="213"/>
      <c r="C168" s="214"/>
      <c r="D168" s="203" t="s">
        <v>204</v>
      </c>
      <c r="E168" s="215" t="s">
        <v>19</v>
      </c>
      <c r="F168" s="216" t="s">
        <v>207</v>
      </c>
      <c r="G168" s="214"/>
      <c r="H168" s="217">
        <v>182.62099999999998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204</v>
      </c>
      <c r="AU168" s="223" t="s">
        <v>87</v>
      </c>
      <c r="AV168" s="14" t="s">
        <v>132</v>
      </c>
      <c r="AW168" s="14" t="s">
        <v>33</v>
      </c>
      <c r="AX168" s="14" t="s">
        <v>78</v>
      </c>
      <c r="AY168" s="223" t="s">
        <v>183</v>
      </c>
    </row>
    <row r="169" spans="1:65" s="13" customFormat="1">
      <c r="B169" s="201"/>
      <c r="C169" s="202"/>
      <c r="D169" s="203" t="s">
        <v>204</v>
      </c>
      <c r="E169" s="204" t="s">
        <v>19</v>
      </c>
      <c r="F169" s="205" t="s">
        <v>272</v>
      </c>
      <c r="G169" s="202"/>
      <c r="H169" s="206">
        <v>109.57299999999999</v>
      </c>
      <c r="I169" s="207"/>
      <c r="J169" s="202"/>
      <c r="K169" s="202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204</v>
      </c>
      <c r="AU169" s="212" t="s">
        <v>87</v>
      </c>
      <c r="AV169" s="13" t="s">
        <v>87</v>
      </c>
      <c r="AW169" s="13" t="s">
        <v>33</v>
      </c>
      <c r="AX169" s="13" t="s">
        <v>85</v>
      </c>
      <c r="AY169" s="212" t="s">
        <v>183</v>
      </c>
    </row>
    <row r="170" spans="1:65" s="2" customFormat="1" ht="44.25" customHeight="1">
      <c r="A170" s="38"/>
      <c r="B170" s="39"/>
      <c r="C170" s="183" t="s">
        <v>273</v>
      </c>
      <c r="D170" s="183" t="s">
        <v>185</v>
      </c>
      <c r="E170" s="184" t="s">
        <v>274</v>
      </c>
      <c r="F170" s="185" t="s">
        <v>275</v>
      </c>
      <c r="G170" s="186" t="s">
        <v>243</v>
      </c>
      <c r="H170" s="187">
        <v>109.57299999999999</v>
      </c>
      <c r="I170" s="188"/>
      <c r="J170" s="189">
        <f>ROUND(I170*H170,2)</f>
        <v>0</v>
      </c>
      <c r="K170" s="185" t="s">
        <v>189</v>
      </c>
      <c r="L170" s="43"/>
      <c r="M170" s="190" t="s">
        <v>19</v>
      </c>
      <c r="N170" s="191" t="s">
        <v>49</v>
      </c>
      <c r="O170" s="68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4" t="s">
        <v>190</v>
      </c>
      <c r="AT170" s="194" t="s">
        <v>185</v>
      </c>
      <c r="AU170" s="194" t="s">
        <v>87</v>
      </c>
      <c r="AY170" s="21" t="s">
        <v>183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21" t="s">
        <v>85</v>
      </c>
      <c r="BK170" s="195">
        <f>ROUND(I170*H170,2)</f>
        <v>0</v>
      </c>
      <c r="BL170" s="21" t="s">
        <v>190</v>
      </c>
      <c r="BM170" s="194" t="s">
        <v>276</v>
      </c>
    </row>
    <row r="171" spans="1:65" s="2" customFormat="1">
      <c r="A171" s="38"/>
      <c r="B171" s="39"/>
      <c r="C171" s="40"/>
      <c r="D171" s="196" t="s">
        <v>192</v>
      </c>
      <c r="E171" s="40"/>
      <c r="F171" s="197" t="s">
        <v>277</v>
      </c>
      <c r="G171" s="40"/>
      <c r="H171" s="40"/>
      <c r="I171" s="198"/>
      <c r="J171" s="40"/>
      <c r="K171" s="40"/>
      <c r="L171" s="43"/>
      <c r="M171" s="199"/>
      <c r="N171" s="200"/>
      <c r="O171" s="68"/>
      <c r="P171" s="68"/>
      <c r="Q171" s="68"/>
      <c r="R171" s="68"/>
      <c r="S171" s="68"/>
      <c r="T171" s="69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21" t="s">
        <v>192</v>
      </c>
      <c r="AU171" s="21" t="s">
        <v>87</v>
      </c>
    </row>
    <row r="172" spans="1:65" s="13" customFormat="1">
      <c r="B172" s="201"/>
      <c r="C172" s="202"/>
      <c r="D172" s="203" t="s">
        <v>204</v>
      </c>
      <c r="E172" s="204" t="s">
        <v>19</v>
      </c>
      <c r="F172" s="205" t="s">
        <v>205</v>
      </c>
      <c r="G172" s="202"/>
      <c r="H172" s="206">
        <v>150.214</v>
      </c>
      <c r="I172" s="207"/>
      <c r="J172" s="202"/>
      <c r="K172" s="202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204</v>
      </c>
      <c r="AU172" s="212" t="s">
        <v>87</v>
      </c>
      <c r="AV172" s="13" t="s">
        <v>87</v>
      </c>
      <c r="AW172" s="13" t="s">
        <v>33</v>
      </c>
      <c r="AX172" s="13" t="s">
        <v>78</v>
      </c>
      <c r="AY172" s="212" t="s">
        <v>183</v>
      </c>
    </row>
    <row r="173" spans="1:65" s="13" customFormat="1">
      <c r="B173" s="201"/>
      <c r="C173" s="202"/>
      <c r="D173" s="203" t="s">
        <v>204</v>
      </c>
      <c r="E173" s="204" t="s">
        <v>19</v>
      </c>
      <c r="F173" s="205" t="s">
        <v>206</v>
      </c>
      <c r="G173" s="202"/>
      <c r="H173" s="206">
        <v>20.271999999999998</v>
      </c>
      <c r="I173" s="207"/>
      <c r="J173" s="202"/>
      <c r="K173" s="202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204</v>
      </c>
      <c r="AU173" s="212" t="s">
        <v>87</v>
      </c>
      <c r="AV173" s="13" t="s">
        <v>87</v>
      </c>
      <c r="AW173" s="13" t="s">
        <v>33</v>
      </c>
      <c r="AX173" s="13" t="s">
        <v>78</v>
      </c>
      <c r="AY173" s="212" t="s">
        <v>183</v>
      </c>
    </row>
    <row r="174" spans="1:65" s="13" customFormat="1" ht="20.399999999999999">
      <c r="B174" s="201"/>
      <c r="C174" s="202"/>
      <c r="D174" s="203" t="s">
        <v>204</v>
      </c>
      <c r="E174" s="204" t="s">
        <v>19</v>
      </c>
      <c r="F174" s="205" t="s">
        <v>219</v>
      </c>
      <c r="G174" s="202"/>
      <c r="H174" s="206">
        <v>10.622999999999999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204</v>
      </c>
      <c r="AU174" s="212" t="s">
        <v>87</v>
      </c>
      <c r="AV174" s="13" t="s">
        <v>87</v>
      </c>
      <c r="AW174" s="13" t="s">
        <v>33</v>
      </c>
      <c r="AX174" s="13" t="s">
        <v>78</v>
      </c>
      <c r="AY174" s="212" t="s">
        <v>183</v>
      </c>
    </row>
    <row r="175" spans="1:65" s="13" customFormat="1">
      <c r="B175" s="201"/>
      <c r="C175" s="202"/>
      <c r="D175" s="203" t="s">
        <v>204</v>
      </c>
      <c r="E175" s="204" t="s">
        <v>19</v>
      </c>
      <c r="F175" s="205" t="s">
        <v>220</v>
      </c>
      <c r="G175" s="202"/>
      <c r="H175" s="206">
        <v>0.47899999999999998</v>
      </c>
      <c r="I175" s="207"/>
      <c r="J175" s="202"/>
      <c r="K175" s="202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204</v>
      </c>
      <c r="AU175" s="212" t="s">
        <v>87</v>
      </c>
      <c r="AV175" s="13" t="s">
        <v>87</v>
      </c>
      <c r="AW175" s="13" t="s">
        <v>33</v>
      </c>
      <c r="AX175" s="13" t="s">
        <v>78</v>
      </c>
      <c r="AY175" s="212" t="s">
        <v>183</v>
      </c>
    </row>
    <row r="176" spans="1:65" s="13" customFormat="1">
      <c r="B176" s="201"/>
      <c r="C176" s="202"/>
      <c r="D176" s="203" t="s">
        <v>204</v>
      </c>
      <c r="E176" s="204" t="s">
        <v>19</v>
      </c>
      <c r="F176" s="205" t="s">
        <v>221</v>
      </c>
      <c r="G176" s="202"/>
      <c r="H176" s="206">
        <v>1.0329999999999999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204</v>
      </c>
      <c r="AU176" s="212" t="s">
        <v>87</v>
      </c>
      <c r="AV176" s="13" t="s">
        <v>87</v>
      </c>
      <c r="AW176" s="13" t="s">
        <v>33</v>
      </c>
      <c r="AX176" s="13" t="s">
        <v>78</v>
      </c>
      <c r="AY176" s="212" t="s">
        <v>183</v>
      </c>
    </row>
    <row r="177" spans="1:65" s="14" customFormat="1">
      <c r="B177" s="213"/>
      <c r="C177" s="214"/>
      <c r="D177" s="203" t="s">
        <v>204</v>
      </c>
      <c r="E177" s="215" t="s">
        <v>19</v>
      </c>
      <c r="F177" s="216" t="s">
        <v>207</v>
      </c>
      <c r="G177" s="214"/>
      <c r="H177" s="217">
        <v>182.62099999999998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204</v>
      </c>
      <c r="AU177" s="223" t="s">
        <v>87</v>
      </c>
      <c r="AV177" s="14" t="s">
        <v>132</v>
      </c>
      <c r="AW177" s="14" t="s">
        <v>33</v>
      </c>
      <c r="AX177" s="14" t="s">
        <v>78</v>
      </c>
      <c r="AY177" s="223" t="s">
        <v>183</v>
      </c>
    </row>
    <row r="178" spans="1:65" s="13" customFormat="1">
      <c r="B178" s="201"/>
      <c r="C178" s="202"/>
      <c r="D178" s="203" t="s">
        <v>204</v>
      </c>
      <c r="E178" s="204" t="s">
        <v>19</v>
      </c>
      <c r="F178" s="205" t="s">
        <v>272</v>
      </c>
      <c r="G178" s="202"/>
      <c r="H178" s="206">
        <v>109.57299999999999</v>
      </c>
      <c r="I178" s="207"/>
      <c r="J178" s="202"/>
      <c r="K178" s="202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204</v>
      </c>
      <c r="AU178" s="212" t="s">
        <v>87</v>
      </c>
      <c r="AV178" s="13" t="s">
        <v>87</v>
      </c>
      <c r="AW178" s="13" t="s">
        <v>33</v>
      </c>
      <c r="AX178" s="13" t="s">
        <v>85</v>
      </c>
      <c r="AY178" s="212" t="s">
        <v>183</v>
      </c>
    </row>
    <row r="179" spans="1:65" s="2" customFormat="1" ht="44.25" customHeight="1">
      <c r="A179" s="38"/>
      <c r="B179" s="39"/>
      <c r="C179" s="183" t="s">
        <v>278</v>
      </c>
      <c r="D179" s="183" t="s">
        <v>185</v>
      </c>
      <c r="E179" s="184" t="s">
        <v>279</v>
      </c>
      <c r="F179" s="185" t="s">
        <v>280</v>
      </c>
      <c r="G179" s="186" t="s">
        <v>200</v>
      </c>
      <c r="H179" s="187">
        <v>73.048000000000002</v>
      </c>
      <c r="I179" s="188"/>
      <c r="J179" s="189">
        <f>ROUND(I179*H179,2)</f>
        <v>0</v>
      </c>
      <c r="K179" s="185" t="s">
        <v>189</v>
      </c>
      <c r="L179" s="43"/>
      <c r="M179" s="190" t="s">
        <v>19</v>
      </c>
      <c r="N179" s="191" t="s">
        <v>49</v>
      </c>
      <c r="O179" s="68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4" t="s">
        <v>190</v>
      </c>
      <c r="AT179" s="194" t="s">
        <v>185</v>
      </c>
      <c r="AU179" s="194" t="s">
        <v>87</v>
      </c>
      <c r="AY179" s="21" t="s">
        <v>183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21" t="s">
        <v>85</v>
      </c>
      <c r="BK179" s="195">
        <f>ROUND(I179*H179,2)</f>
        <v>0</v>
      </c>
      <c r="BL179" s="21" t="s">
        <v>190</v>
      </c>
      <c r="BM179" s="194" t="s">
        <v>281</v>
      </c>
    </row>
    <row r="180" spans="1:65" s="2" customFormat="1">
      <c r="A180" s="38"/>
      <c r="B180" s="39"/>
      <c r="C180" s="40"/>
      <c r="D180" s="196" t="s">
        <v>192</v>
      </c>
      <c r="E180" s="40"/>
      <c r="F180" s="197" t="s">
        <v>282</v>
      </c>
      <c r="G180" s="40"/>
      <c r="H180" s="40"/>
      <c r="I180" s="198"/>
      <c r="J180" s="40"/>
      <c r="K180" s="40"/>
      <c r="L180" s="43"/>
      <c r="M180" s="199"/>
      <c r="N180" s="200"/>
      <c r="O180" s="68"/>
      <c r="P180" s="68"/>
      <c r="Q180" s="68"/>
      <c r="R180" s="68"/>
      <c r="S180" s="68"/>
      <c r="T180" s="69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21" t="s">
        <v>192</v>
      </c>
      <c r="AU180" s="21" t="s">
        <v>87</v>
      </c>
    </row>
    <row r="181" spans="1:65" s="13" customFormat="1">
      <c r="B181" s="201"/>
      <c r="C181" s="202"/>
      <c r="D181" s="203" t="s">
        <v>204</v>
      </c>
      <c r="E181" s="204" t="s">
        <v>19</v>
      </c>
      <c r="F181" s="205" t="s">
        <v>205</v>
      </c>
      <c r="G181" s="202"/>
      <c r="H181" s="206">
        <v>150.214</v>
      </c>
      <c r="I181" s="207"/>
      <c r="J181" s="202"/>
      <c r="K181" s="202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204</v>
      </c>
      <c r="AU181" s="212" t="s">
        <v>87</v>
      </c>
      <c r="AV181" s="13" t="s">
        <v>87</v>
      </c>
      <c r="AW181" s="13" t="s">
        <v>33</v>
      </c>
      <c r="AX181" s="13" t="s">
        <v>78</v>
      </c>
      <c r="AY181" s="212" t="s">
        <v>183</v>
      </c>
    </row>
    <row r="182" spans="1:65" s="13" customFormat="1">
      <c r="B182" s="201"/>
      <c r="C182" s="202"/>
      <c r="D182" s="203" t="s">
        <v>204</v>
      </c>
      <c r="E182" s="204" t="s">
        <v>19</v>
      </c>
      <c r="F182" s="205" t="s">
        <v>206</v>
      </c>
      <c r="G182" s="202"/>
      <c r="H182" s="206">
        <v>20.271999999999998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204</v>
      </c>
      <c r="AU182" s="212" t="s">
        <v>87</v>
      </c>
      <c r="AV182" s="13" t="s">
        <v>87</v>
      </c>
      <c r="AW182" s="13" t="s">
        <v>33</v>
      </c>
      <c r="AX182" s="13" t="s">
        <v>78</v>
      </c>
      <c r="AY182" s="212" t="s">
        <v>183</v>
      </c>
    </row>
    <row r="183" spans="1:65" s="13" customFormat="1" ht="20.399999999999999">
      <c r="B183" s="201"/>
      <c r="C183" s="202"/>
      <c r="D183" s="203" t="s">
        <v>204</v>
      </c>
      <c r="E183" s="204" t="s">
        <v>19</v>
      </c>
      <c r="F183" s="205" t="s">
        <v>219</v>
      </c>
      <c r="G183" s="202"/>
      <c r="H183" s="206">
        <v>10.622999999999999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204</v>
      </c>
      <c r="AU183" s="212" t="s">
        <v>87</v>
      </c>
      <c r="AV183" s="13" t="s">
        <v>87</v>
      </c>
      <c r="AW183" s="13" t="s">
        <v>33</v>
      </c>
      <c r="AX183" s="13" t="s">
        <v>78</v>
      </c>
      <c r="AY183" s="212" t="s">
        <v>183</v>
      </c>
    </row>
    <row r="184" spans="1:65" s="13" customFormat="1">
      <c r="B184" s="201"/>
      <c r="C184" s="202"/>
      <c r="D184" s="203" t="s">
        <v>204</v>
      </c>
      <c r="E184" s="204" t="s">
        <v>19</v>
      </c>
      <c r="F184" s="205" t="s">
        <v>220</v>
      </c>
      <c r="G184" s="202"/>
      <c r="H184" s="206">
        <v>0.47899999999999998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204</v>
      </c>
      <c r="AU184" s="212" t="s">
        <v>87</v>
      </c>
      <c r="AV184" s="13" t="s">
        <v>87</v>
      </c>
      <c r="AW184" s="13" t="s">
        <v>33</v>
      </c>
      <c r="AX184" s="13" t="s">
        <v>78</v>
      </c>
      <c r="AY184" s="212" t="s">
        <v>183</v>
      </c>
    </row>
    <row r="185" spans="1:65" s="13" customFormat="1">
      <c r="B185" s="201"/>
      <c r="C185" s="202"/>
      <c r="D185" s="203" t="s">
        <v>204</v>
      </c>
      <c r="E185" s="204" t="s">
        <v>19</v>
      </c>
      <c r="F185" s="205" t="s">
        <v>221</v>
      </c>
      <c r="G185" s="202"/>
      <c r="H185" s="206">
        <v>1.0329999999999999</v>
      </c>
      <c r="I185" s="207"/>
      <c r="J185" s="202"/>
      <c r="K185" s="202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204</v>
      </c>
      <c r="AU185" s="212" t="s">
        <v>87</v>
      </c>
      <c r="AV185" s="13" t="s">
        <v>87</v>
      </c>
      <c r="AW185" s="13" t="s">
        <v>33</v>
      </c>
      <c r="AX185" s="13" t="s">
        <v>78</v>
      </c>
      <c r="AY185" s="212" t="s">
        <v>183</v>
      </c>
    </row>
    <row r="186" spans="1:65" s="14" customFormat="1">
      <c r="B186" s="213"/>
      <c r="C186" s="214"/>
      <c r="D186" s="203" t="s">
        <v>204</v>
      </c>
      <c r="E186" s="215" t="s">
        <v>19</v>
      </c>
      <c r="F186" s="216" t="s">
        <v>207</v>
      </c>
      <c r="G186" s="214"/>
      <c r="H186" s="217">
        <v>182.62099999999998</v>
      </c>
      <c r="I186" s="218"/>
      <c r="J186" s="214"/>
      <c r="K186" s="214"/>
      <c r="L186" s="219"/>
      <c r="M186" s="220"/>
      <c r="N186" s="221"/>
      <c r="O186" s="221"/>
      <c r="P186" s="221"/>
      <c r="Q186" s="221"/>
      <c r="R186" s="221"/>
      <c r="S186" s="221"/>
      <c r="T186" s="222"/>
      <c r="AT186" s="223" t="s">
        <v>204</v>
      </c>
      <c r="AU186" s="223" t="s">
        <v>87</v>
      </c>
      <c r="AV186" s="14" t="s">
        <v>132</v>
      </c>
      <c r="AW186" s="14" t="s">
        <v>33</v>
      </c>
      <c r="AX186" s="14" t="s">
        <v>78</v>
      </c>
      <c r="AY186" s="223" t="s">
        <v>183</v>
      </c>
    </row>
    <row r="187" spans="1:65" s="13" customFormat="1">
      <c r="B187" s="201"/>
      <c r="C187" s="202"/>
      <c r="D187" s="203" t="s">
        <v>204</v>
      </c>
      <c r="E187" s="204" t="s">
        <v>19</v>
      </c>
      <c r="F187" s="205" t="s">
        <v>283</v>
      </c>
      <c r="G187" s="202"/>
      <c r="H187" s="206">
        <v>73.048000000000002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204</v>
      </c>
      <c r="AU187" s="212" t="s">
        <v>87</v>
      </c>
      <c r="AV187" s="13" t="s">
        <v>87</v>
      </c>
      <c r="AW187" s="13" t="s">
        <v>33</v>
      </c>
      <c r="AX187" s="13" t="s">
        <v>85</v>
      </c>
      <c r="AY187" s="212" t="s">
        <v>183</v>
      </c>
    </row>
    <row r="188" spans="1:65" s="2" customFormat="1" ht="33" customHeight="1">
      <c r="A188" s="38"/>
      <c r="B188" s="39"/>
      <c r="C188" s="183" t="s">
        <v>284</v>
      </c>
      <c r="D188" s="183" t="s">
        <v>185</v>
      </c>
      <c r="E188" s="184" t="s">
        <v>285</v>
      </c>
      <c r="F188" s="185" t="s">
        <v>286</v>
      </c>
      <c r="G188" s="186" t="s">
        <v>188</v>
      </c>
      <c r="H188" s="187">
        <v>79.06</v>
      </c>
      <c r="I188" s="188"/>
      <c r="J188" s="189">
        <f>ROUND(I188*H188,2)</f>
        <v>0</v>
      </c>
      <c r="K188" s="185" t="s">
        <v>189</v>
      </c>
      <c r="L188" s="43"/>
      <c r="M188" s="190" t="s">
        <v>19</v>
      </c>
      <c r="N188" s="191" t="s">
        <v>49</v>
      </c>
      <c r="O188" s="68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4" t="s">
        <v>190</v>
      </c>
      <c r="AT188" s="194" t="s">
        <v>185</v>
      </c>
      <c r="AU188" s="194" t="s">
        <v>87</v>
      </c>
      <c r="AY188" s="21" t="s">
        <v>183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21" t="s">
        <v>85</v>
      </c>
      <c r="BK188" s="195">
        <f>ROUND(I188*H188,2)</f>
        <v>0</v>
      </c>
      <c r="BL188" s="21" t="s">
        <v>190</v>
      </c>
      <c r="BM188" s="194" t="s">
        <v>287</v>
      </c>
    </row>
    <row r="189" spans="1:65" s="2" customFormat="1">
      <c r="A189" s="38"/>
      <c r="B189" s="39"/>
      <c r="C189" s="40"/>
      <c r="D189" s="196" t="s">
        <v>192</v>
      </c>
      <c r="E189" s="40"/>
      <c r="F189" s="197" t="s">
        <v>288</v>
      </c>
      <c r="G189" s="40"/>
      <c r="H189" s="40"/>
      <c r="I189" s="198"/>
      <c r="J189" s="40"/>
      <c r="K189" s="40"/>
      <c r="L189" s="43"/>
      <c r="M189" s="199"/>
      <c r="N189" s="200"/>
      <c r="O189" s="68"/>
      <c r="P189" s="68"/>
      <c r="Q189" s="68"/>
      <c r="R189" s="68"/>
      <c r="S189" s="68"/>
      <c r="T189" s="69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21" t="s">
        <v>192</v>
      </c>
      <c r="AU189" s="21" t="s">
        <v>87</v>
      </c>
    </row>
    <row r="190" spans="1:65" s="2" customFormat="1" ht="37.799999999999997" customHeight="1">
      <c r="A190" s="38"/>
      <c r="B190" s="39"/>
      <c r="C190" s="183" t="s">
        <v>289</v>
      </c>
      <c r="D190" s="183" t="s">
        <v>185</v>
      </c>
      <c r="E190" s="184" t="s">
        <v>290</v>
      </c>
      <c r="F190" s="185" t="s">
        <v>291</v>
      </c>
      <c r="G190" s="186" t="s">
        <v>188</v>
      </c>
      <c r="H190" s="187">
        <v>79.06</v>
      </c>
      <c r="I190" s="188"/>
      <c r="J190" s="189">
        <f>ROUND(I190*H190,2)</f>
        <v>0</v>
      </c>
      <c r="K190" s="185" t="s">
        <v>189</v>
      </c>
      <c r="L190" s="43"/>
      <c r="M190" s="190" t="s">
        <v>19</v>
      </c>
      <c r="N190" s="191" t="s">
        <v>49</v>
      </c>
      <c r="O190" s="68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4" t="s">
        <v>190</v>
      </c>
      <c r="AT190" s="194" t="s">
        <v>185</v>
      </c>
      <c r="AU190" s="194" t="s">
        <v>87</v>
      </c>
      <c r="AY190" s="21" t="s">
        <v>183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21" t="s">
        <v>85</v>
      </c>
      <c r="BK190" s="195">
        <f>ROUND(I190*H190,2)</f>
        <v>0</v>
      </c>
      <c r="BL190" s="21" t="s">
        <v>190</v>
      </c>
      <c r="BM190" s="194" t="s">
        <v>292</v>
      </c>
    </row>
    <row r="191" spans="1:65" s="2" customFormat="1">
      <c r="A191" s="38"/>
      <c r="B191" s="39"/>
      <c r="C191" s="40"/>
      <c r="D191" s="196" t="s">
        <v>192</v>
      </c>
      <c r="E191" s="40"/>
      <c r="F191" s="197" t="s">
        <v>293</v>
      </c>
      <c r="G191" s="40"/>
      <c r="H191" s="40"/>
      <c r="I191" s="198"/>
      <c r="J191" s="40"/>
      <c r="K191" s="40"/>
      <c r="L191" s="43"/>
      <c r="M191" s="199"/>
      <c r="N191" s="200"/>
      <c r="O191" s="68"/>
      <c r="P191" s="68"/>
      <c r="Q191" s="68"/>
      <c r="R191" s="68"/>
      <c r="S191" s="68"/>
      <c r="T191" s="69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21" t="s">
        <v>192</v>
      </c>
      <c r="AU191" s="21" t="s">
        <v>87</v>
      </c>
    </row>
    <row r="192" spans="1:65" s="2" customFormat="1" ht="37.799999999999997" customHeight="1">
      <c r="A192" s="38"/>
      <c r="B192" s="39"/>
      <c r="C192" s="183" t="s">
        <v>294</v>
      </c>
      <c r="D192" s="183" t="s">
        <v>185</v>
      </c>
      <c r="E192" s="184" t="s">
        <v>295</v>
      </c>
      <c r="F192" s="185" t="s">
        <v>296</v>
      </c>
      <c r="G192" s="186" t="s">
        <v>188</v>
      </c>
      <c r="H192" s="187">
        <v>79.06</v>
      </c>
      <c r="I192" s="188"/>
      <c r="J192" s="189">
        <f>ROUND(I192*H192,2)</f>
        <v>0</v>
      </c>
      <c r="K192" s="185" t="s">
        <v>201</v>
      </c>
      <c r="L192" s="43"/>
      <c r="M192" s="190" t="s">
        <v>19</v>
      </c>
      <c r="N192" s="191" t="s">
        <v>49</v>
      </c>
      <c r="O192" s="68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4" t="s">
        <v>190</v>
      </c>
      <c r="AT192" s="194" t="s">
        <v>185</v>
      </c>
      <c r="AU192" s="194" t="s">
        <v>87</v>
      </c>
      <c r="AY192" s="21" t="s">
        <v>183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21" t="s">
        <v>85</v>
      </c>
      <c r="BK192" s="195">
        <f>ROUND(I192*H192,2)</f>
        <v>0</v>
      </c>
      <c r="BL192" s="21" t="s">
        <v>190</v>
      </c>
      <c r="BM192" s="194" t="s">
        <v>297</v>
      </c>
    </row>
    <row r="193" spans="1:65" s="2" customFormat="1">
      <c r="A193" s="38"/>
      <c r="B193" s="39"/>
      <c r="C193" s="40"/>
      <c r="D193" s="196" t="s">
        <v>192</v>
      </c>
      <c r="E193" s="40"/>
      <c r="F193" s="197" t="s">
        <v>298</v>
      </c>
      <c r="G193" s="40"/>
      <c r="H193" s="40"/>
      <c r="I193" s="198"/>
      <c r="J193" s="40"/>
      <c r="K193" s="40"/>
      <c r="L193" s="43"/>
      <c r="M193" s="199"/>
      <c r="N193" s="200"/>
      <c r="O193" s="68"/>
      <c r="P193" s="68"/>
      <c r="Q193" s="68"/>
      <c r="R193" s="68"/>
      <c r="S193" s="68"/>
      <c r="T193" s="69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21" t="s">
        <v>192</v>
      </c>
      <c r="AU193" s="21" t="s">
        <v>87</v>
      </c>
    </row>
    <row r="194" spans="1:65" s="2" customFormat="1" ht="16.5" customHeight="1">
      <c r="A194" s="38"/>
      <c r="B194" s="39"/>
      <c r="C194" s="224" t="s">
        <v>7</v>
      </c>
      <c r="D194" s="224" t="s">
        <v>240</v>
      </c>
      <c r="E194" s="225" t="s">
        <v>299</v>
      </c>
      <c r="F194" s="226" t="s">
        <v>300</v>
      </c>
      <c r="G194" s="227" t="s">
        <v>301</v>
      </c>
      <c r="H194" s="228">
        <v>1.581</v>
      </c>
      <c r="I194" s="229"/>
      <c r="J194" s="230">
        <f>ROUND(I194*H194,2)</f>
        <v>0</v>
      </c>
      <c r="K194" s="226" t="s">
        <v>201</v>
      </c>
      <c r="L194" s="231"/>
      <c r="M194" s="232" t="s">
        <v>19</v>
      </c>
      <c r="N194" s="233" t="s">
        <v>49</v>
      </c>
      <c r="O194" s="68"/>
      <c r="P194" s="192">
        <f>O194*H194</f>
        <v>0</v>
      </c>
      <c r="Q194" s="192">
        <v>1E-3</v>
      </c>
      <c r="R194" s="192">
        <f>Q194*H194</f>
        <v>1.5809999999999999E-3</v>
      </c>
      <c r="S194" s="192">
        <v>0</v>
      </c>
      <c r="T194" s="19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4" t="s">
        <v>234</v>
      </c>
      <c r="AT194" s="194" t="s">
        <v>240</v>
      </c>
      <c r="AU194" s="194" t="s">
        <v>87</v>
      </c>
      <c r="AY194" s="21" t="s">
        <v>183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21" t="s">
        <v>85</v>
      </c>
      <c r="BK194" s="195">
        <f>ROUND(I194*H194,2)</f>
        <v>0</v>
      </c>
      <c r="BL194" s="21" t="s">
        <v>190</v>
      </c>
      <c r="BM194" s="194" t="s">
        <v>302</v>
      </c>
    </row>
    <row r="195" spans="1:65" s="13" customFormat="1">
      <c r="B195" s="201"/>
      <c r="C195" s="202"/>
      <c r="D195" s="203" t="s">
        <v>204</v>
      </c>
      <c r="E195" s="202"/>
      <c r="F195" s="205" t="s">
        <v>303</v>
      </c>
      <c r="G195" s="202"/>
      <c r="H195" s="206">
        <v>1.581</v>
      </c>
      <c r="I195" s="207"/>
      <c r="J195" s="202"/>
      <c r="K195" s="202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204</v>
      </c>
      <c r="AU195" s="212" t="s">
        <v>87</v>
      </c>
      <c r="AV195" s="13" t="s">
        <v>87</v>
      </c>
      <c r="AW195" s="13" t="s">
        <v>4</v>
      </c>
      <c r="AX195" s="13" t="s">
        <v>85</v>
      </c>
      <c r="AY195" s="212" t="s">
        <v>183</v>
      </c>
    </row>
    <row r="196" spans="1:65" s="12" customFormat="1" ht="22.8" customHeight="1">
      <c r="B196" s="167"/>
      <c r="C196" s="168"/>
      <c r="D196" s="169" t="s">
        <v>77</v>
      </c>
      <c r="E196" s="181" t="s">
        <v>87</v>
      </c>
      <c r="F196" s="181" t="s">
        <v>304</v>
      </c>
      <c r="G196" s="168"/>
      <c r="H196" s="168"/>
      <c r="I196" s="171"/>
      <c r="J196" s="182">
        <f>BK196</f>
        <v>0</v>
      </c>
      <c r="K196" s="168"/>
      <c r="L196" s="173"/>
      <c r="M196" s="174"/>
      <c r="N196" s="175"/>
      <c r="O196" s="175"/>
      <c r="P196" s="176">
        <f>SUM(P197:P226)</f>
        <v>0</v>
      </c>
      <c r="Q196" s="175"/>
      <c r="R196" s="176">
        <f>SUM(R197:R226)</f>
        <v>80.306918375127992</v>
      </c>
      <c r="S196" s="175"/>
      <c r="T196" s="177">
        <f>SUM(T197:T226)</f>
        <v>0</v>
      </c>
      <c r="AR196" s="178" t="s">
        <v>85</v>
      </c>
      <c r="AT196" s="179" t="s">
        <v>77</v>
      </c>
      <c r="AU196" s="179" t="s">
        <v>85</v>
      </c>
      <c r="AY196" s="178" t="s">
        <v>183</v>
      </c>
      <c r="BK196" s="180">
        <f>SUM(BK197:BK226)</f>
        <v>0</v>
      </c>
    </row>
    <row r="197" spans="1:65" s="2" customFormat="1" ht="37.799999999999997" customHeight="1">
      <c r="A197" s="38"/>
      <c r="B197" s="39"/>
      <c r="C197" s="183" t="s">
        <v>305</v>
      </c>
      <c r="D197" s="183" t="s">
        <v>185</v>
      </c>
      <c r="E197" s="184" t="s">
        <v>306</v>
      </c>
      <c r="F197" s="185" t="s">
        <v>307</v>
      </c>
      <c r="G197" s="186" t="s">
        <v>188</v>
      </c>
      <c r="H197" s="187">
        <v>83.700999999999993</v>
      </c>
      <c r="I197" s="188"/>
      <c r="J197" s="189">
        <f>ROUND(I197*H197,2)</f>
        <v>0</v>
      </c>
      <c r="K197" s="185" t="s">
        <v>189</v>
      </c>
      <c r="L197" s="43"/>
      <c r="M197" s="190" t="s">
        <v>19</v>
      </c>
      <c r="N197" s="191" t="s">
        <v>49</v>
      </c>
      <c r="O197" s="68"/>
      <c r="P197" s="192">
        <f>O197*H197</f>
        <v>0</v>
      </c>
      <c r="Q197" s="192">
        <v>9.8999999999999994E-5</v>
      </c>
      <c r="R197" s="192">
        <f>Q197*H197</f>
        <v>8.2863989999999981E-3</v>
      </c>
      <c r="S197" s="192">
        <v>0</v>
      </c>
      <c r="T197" s="193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4" t="s">
        <v>190</v>
      </c>
      <c r="AT197" s="194" t="s">
        <v>185</v>
      </c>
      <c r="AU197" s="194" t="s">
        <v>87</v>
      </c>
      <c r="AY197" s="21" t="s">
        <v>183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21" t="s">
        <v>85</v>
      </c>
      <c r="BK197" s="195">
        <f>ROUND(I197*H197,2)</f>
        <v>0</v>
      </c>
      <c r="BL197" s="21" t="s">
        <v>190</v>
      </c>
      <c r="BM197" s="194" t="s">
        <v>308</v>
      </c>
    </row>
    <row r="198" spans="1:65" s="2" customFormat="1">
      <c r="A198" s="38"/>
      <c r="B198" s="39"/>
      <c r="C198" s="40"/>
      <c r="D198" s="196" t="s">
        <v>192</v>
      </c>
      <c r="E198" s="40"/>
      <c r="F198" s="197" t="s">
        <v>309</v>
      </c>
      <c r="G198" s="40"/>
      <c r="H198" s="40"/>
      <c r="I198" s="198"/>
      <c r="J198" s="40"/>
      <c r="K198" s="40"/>
      <c r="L198" s="43"/>
      <c r="M198" s="199"/>
      <c r="N198" s="200"/>
      <c r="O198" s="68"/>
      <c r="P198" s="68"/>
      <c r="Q198" s="68"/>
      <c r="R198" s="68"/>
      <c r="S198" s="68"/>
      <c r="T198" s="69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21" t="s">
        <v>192</v>
      </c>
      <c r="AU198" s="21" t="s">
        <v>87</v>
      </c>
    </row>
    <row r="199" spans="1:65" s="13" customFormat="1">
      <c r="B199" s="201"/>
      <c r="C199" s="202"/>
      <c r="D199" s="203" t="s">
        <v>204</v>
      </c>
      <c r="E199" s="204" t="s">
        <v>19</v>
      </c>
      <c r="F199" s="205" t="s">
        <v>310</v>
      </c>
      <c r="G199" s="202"/>
      <c r="H199" s="206">
        <v>58.441000000000003</v>
      </c>
      <c r="I199" s="207"/>
      <c r="J199" s="202"/>
      <c r="K199" s="202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204</v>
      </c>
      <c r="AU199" s="212" t="s">
        <v>87</v>
      </c>
      <c r="AV199" s="13" t="s">
        <v>87</v>
      </c>
      <c r="AW199" s="13" t="s">
        <v>33</v>
      </c>
      <c r="AX199" s="13" t="s">
        <v>78</v>
      </c>
      <c r="AY199" s="212" t="s">
        <v>183</v>
      </c>
    </row>
    <row r="200" spans="1:65" s="13" customFormat="1">
      <c r="B200" s="201"/>
      <c r="C200" s="202"/>
      <c r="D200" s="203" t="s">
        <v>204</v>
      </c>
      <c r="E200" s="204" t="s">
        <v>19</v>
      </c>
      <c r="F200" s="205" t="s">
        <v>311</v>
      </c>
      <c r="G200" s="202"/>
      <c r="H200" s="206">
        <v>25.26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204</v>
      </c>
      <c r="AU200" s="212" t="s">
        <v>87</v>
      </c>
      <c r="AV200" s="13" t="s">
        <v>87</v>
      </c>
      <c r="AW200" s="13" t="s">
        <v>33</v>
      </c>
      <c r="AX200" s="13" t="s">
        <v>78</v>
      </c>
      <c r="AY200" s="212" t="s">
        <v>183</v>
      </c>
    </row>
    <row r="201" spans="1:65" s="2" customFormat="1" ht="24.15" customHeight="1">
      <c r="A201" s="38"/>
      <c r="B201" s="39"/>
      <c r="C201" s="224" t="s">
        <v>312</v>
      </c>
      <c r="D201" s="224" t="s">
        <v>240</v>
      </c>
      <c r="E201" s="225" t="s">
        <v>313</v>
      </c>
      <c r="F201" s="226" t="s">
        <v>314</v>
      </c>
      <c r="G201" s="227" t="s">
        <v>188</v>
      </c>
      <c r="H201" s="228">
        <v>99.144000000000005</v>
      </c>
      <c r="I201" s="229"/>
      <c r="J201" s="230">
        <f>ROUND(I201*H201,2)</f>
        <v>0</v>
      </c>
      <c r="K201" s="226" t="s">
        <v>189</v>
      </c>
      <c r="L201" s="231"/>
      <c r="M201" s="232" t="s">
        <v>19</v>
      </c>
      <c r="N201" s="233" t="s">
        <v>49</v>
      </c>
      <c r="O201" s="68"/>
      <c r="P201" s="192">
        <f>O201*H201</f>
        <v>0</v>
      </c>
      <c r="Q201" s="192">
        <v>1.4999999999999999E-4</v>
      </c>
      <c r="R201" s="192">
        <f>Q201*H201</f>
        <v>1.4871599999999999E-2</v>
      </c>
      <c r="S201" s="192">
        <v>0</v>
      </c>
      <c r="T201" s="193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4" t="s">
        <v>234</v>
      </c>
      <c r="AT201" s="194" t="s">
        <v>240</v>
      </c>
      <c r="AU201" s="194" t="s">
        <v>87</v>
      </c>
      <c r="AY201" s="21" t="s">
        <v>183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21" t="s">
        <v>85</v>
      </c>
      <c r="BK201" s="195">
        <f>ROUND(I201*H201,2)</f>
        <v>0</v>
      </c>
      <c r="BL201" s="21" t="s">
        <v>190</v>
      </c>
      <c r="BM201" s="194" t="s">
        <v>315</v>
      </c>
    </row>
    <row r="202" spans="1:65" s="13" customFormat="1">
      <c r="B202" s="201"/>
      <c r="C202" s="202"/>
      <c r="D202" s="203" t="s">
        <v>204</v>
      </c>
      <c r="E202" s="202"/>
      <c r="F202" s="205" t="s">
        <v>316</v>
      </c>
      <c r="G202" s="202"/>
      <c r="H202" s="206">
        <v>99.144000000000005</v>
      </c>
      <c r="I202" s="207"/>
      <c r="J202" s="202"/>
      <c r="K202" s="202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204</v>
      </c>
      <c r="AU202" s="212" t="s">
        <v>87</v>
      </c>
      <c r="AV202" s="13" t="s">
        <v>87</v>
      </c>
      <c r="AW202" s="13" t="s">
        <v>4</v>
      </c>
      <c r="AX202" s="13" t="s">
        <v>85</v>
      </c>
      <c r="AY202" s="212" t="s">
        <v>183</v>
      </c>
    </row>
    <row r="203" spans="1:65" s="2" customFormat="1" ht="24.15" customHeight="1">
      <c r="A203" s="38"/>
      <c r="B203" s="39"/>
      <c r="C203" s="183" t="s">
        <v>317</v>
      </c>
      <c r="D203" s="183" t="s">
        <v>185</v>
      </c>
      <c r="E203" s="184" t="s">
        <v>318</v>
      </c>
      <c r="F203" s="185" t="s">
        <v>319</v>
      </c>
      <c r="G203" s="186" t="s">
        <v>200</v>
      </c>
      <c r="H203" s="187">
        <v>2.54</v>
      </c>
      <c r="I203" s="188"/>
      <c r="J203" s="189">
        <f>ROUND(I203*H203,2)</f>
        <v>0</v>
      </c>
      <c r="K203" s="185" t="s">
        <v>189</v>
      </c>
      <c r="L203" s="43"/>
      <c r="M203" s="190" t="s">
        <v>19</v>
      </c>
      <c r="N203" s="191" t="s">
        <v>49</v>
      </c>
      <c r="O203" s="68"/>
      <c r="P203" s="192">
        <f>O203*H203</f>
        <v>0</v>
      </c>
      <c r="Q203" s="192">
        <v>1.98</v>
      </c>
      <c r="R203" s="192">
        <f>Q203*H203</f>
        <v>5.0292000000000003</v>
      </c>
      <c r="S203" s="192">
        <v>0</v>
      </c>
      <c r="T203" s="193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4" t="s">
        <v>190</v>
      </c>
      <c r="AT203" s="194" t="s">
        <v>185</v>
      </c>
      <c r="AU203" s="194" t="s">
        <v>87</v>
      </c>
      <c r="AY203" s="21" t="s">
        <v>183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21" t="s">
        <v>85</v>
      </c>
      <c r="BK203" s="195">
        <f>ROUND(I203*H203,2)</f>
        <v>0</v>
      </c>
      <c r="BL203" s="21" t="s">
        <v>190</v>
      </c>
      <c r="BM203" s="194" t="s">
        <v>320</v>
      </c>
    </row>
    <row r="204" spans="1:65" s="2" customFormat="1">
      <c r="A204" s="38"/>
      <c r="B204" s="39"/>
      <c r="C204" s="40"/>
      <c r="D204" s="196" t="s">
        <v>192</v>
      </c>
      <c r="E204" s="40"/>
      <c r="F204" s="197" t="s">
        <v>321</v>
      </c>
      <c r="G204" s="40"/>
      <c r="H204" s="40"/>
      <c r="I204" s="198"/>
      <c r="J204" s="40"/>
      <c r="K204" s="40"/>
      <c r="L204" s="43"/>
      <c r="M204" s="199"/>
      <c r="N204" s="200"/>
      <c r="O204" s="68"/>
      <c r="P204" s="68"/>
      <c r="Q204" s="68"/>
      <c r="R204" s="68"/>
      <c r="S204" s="68"/>
      <c r="T204" s="69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21" t="s">
        <v>192</v>
      </c>
      <c r="AU204" s="21" t="s">
        <v>87</v>
      </c>
    </row>
    <row r="205" spans="1:65" s="13" customFormat="1">
      <c r="B205" s="201"/>
      <c r="C205" s="202"/>
      <c r="D205" s="203" t="s">
        <v>204</v>
      </c>
      <c r="E205" s="204" t="s">
        <v>19</v>
      </c>
      <c r="F205" s="205" t="s">
        <v>322</v>
      </c>
      <c r="G205" s="202"/>
      <c r="H205" s="206">
        <v>2.54</v>
      </c>
      <c r="I205" s="207"/>
      <c r="J205" s="202"/>
      <c r="K205" s="202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204</v>
      </c>
      <c r="AU205" s="212" t="s">
        <v>87</v>
      </c>
      <c r="AV205" s="13" t="s">
        <v>87</v>
      </c>
      <c r="AW205" s="13" t="s">
        <v>33</v>
      </c>
      <c r="AX205" s="13" t="s">
        <v>85</v>
      </c>
      <c r="AY205" s="212" t="s">
        <v>183</v>
      </c>
    </row>
    <row r="206" spans="1:65" s="2" customFormat="1" ht="33" customHeight="1">
      <c r="A206" s="38"/>
      <c r="B206" s="39"/>
      <c r="C206" s="183" t="s">
        <v>323</v>
      </c>
      <c r="D206" s="183" t="s">
        <v>185</v>
      </c>
      <c r="E206" s="184" t="s">
        <v>324</v>
      </c>
      <c r="F206" s="185" t="s">
        <v>325</v>
      </c>
      <c r="G206" s="186" t="s">
        <v>200</v>
      </c>
      <c r="H206" s="187">
        <v>17.097000000000001</v>
      </c>
      <c r="I206" s="188"/>
      <c r="J206" s="189">
        <f>ROUND(I206*H206,2)</f>
        <v>0</v>
      </c>
      <c r="K206" s="185" t="s">
        <v>189</v>
      </c>
      <c r="L206" s="43"/>
      <c r="M206" s="190" t="s">
        <v>19</v>
      </c>
      <c r="N206" s="191" t="s">
        <v>49</v>
      </c>
      <c r="O206" s="68"/>
      <c r="P206" s="192">
        <f>O206*H206</f>
        <v>0</v>
      </c>
      <c r="Q206" s="192">
        <v>2.5018722040000001</v>
      </c>
      <c r="R206" s="192">
        <f>Q206*H206</f>
        <v>42.774509071788003</v>
      </c>
      <c r="S206" s="192">
        <v>0</v>
      </c>
      <c r="T206" s="19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4" t="s">
        <v>190</v>
      </c>
      <c r="AT206" s="194" t="s">
        <v>185</v>
      </c>
      <c r="AU206" s="194" t="s">
        <v>87</v>
      </c>
      <c r="AY206" s="21" t="s">
        <v>183</v>
      </c>
      <c r="BE206" s="195">
        <f>IF(N206="základní",J206,0)</f>
        <v>0</v>
      </c>
      <c r="BF206" s="195">
        <f>IF(N206="snížená",J206,0)</f>
        <v>0</v>
      </c>
      <c r="BG206" s="195">
        <f>IF(N206="zákl. přenesená",J206,0)</f>
        <v>0</v>
      </c>
      <c r="BH206" s="195">
        <f>IF(N206="sníž. přenesená",J206,0)</f>
        <v>0</v>
      </c>
      <c r="BI206" s="195">
        <f>IF(N206="nulová",J206,0)</f>
        <v>0</v>
      </c>
      <c r="BJ206" s="21" t="s">
        <v>85</v>
      </c>
      <c r="BK206" s="195">
        <f>ROUND(I206*H206,2)</f>
        <v>0</v>
      </c>
      <c r="BL206" s="21" t="s">
        <v>190</v>
      </c>
      <c r="BM206" s="194" t="s">
        <v>326</v>
      </c>
    </row>
    <row r="207" spans="1:65" s="2" customFormat="1">
      <c r="A207" s="38"/>
      <c r="B207" s="39"/>
      <c r="C207" s="40"/>
      <c r="D207" s="196" t="s">
        <v>192</v>
      </c>
      <c r="E207" s="40"/>
      <c r="F207" s="197" t="s">
        <v>327</v>
      </c>
      <c r="G207" s="40"/>
      <c r="H207" s="40"/>
      <c r="I207" s="198"/>
      <c r="J207" s="40"/>
      <c r="K207" s="40"/>
      <c r="L207" s="43"/>
      <c r="M207" s="199"/>
      <c r="N207" s="200"/>
      <c r="O207" s="68"/>
      <c r="P207" s="68"/>
      <c r="Q207" s="68"/>
      <c r="R207" s="68"/>
      <c r="S207" s="68"/>
      <c r="T207" s="69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21" t="s">
        <v>192</v>
      </c>
      <c r="AU207" s="21" t="s">
        <v>87</v>
      </c>
    </row>
    <row r="208" spans="1:65" s="16" customFormat="1">
      <c r="B208" s="245"/>
      <c r="C208" s="246"/>
      <c r="D208" s="203" t="s">
        <v>204</v>
      </c>
      <c r="E208" s="247" t="s">
        <v>19</v>
      </c>
      <c r="F208" s="248" t="s">
        <v>328</v>
      </c>
      <c r="G208" s="246"/>
      <c r="H208" s="247" t="s">
        <v>19</v>
      </c>
      <c r="I208" s="249"/>
      <c r="J208" s="246"/>
      <c r="K208" s="246"/>
      <c r="L208" s="250"/>
      <c r="M208" s="251"/>
      <c r="N208" s="252"/>
      <c r="O208" s="252"/>
      <c r="P208" s="252"/>
      <c r="Q208" s="252"/>
      <c r="R208" s="252"/>
      <c r="S208" s="252"/>
      <c r="T208" s="253"/>
      <c r="AT208" s="254" t="s">
        <v>204</v>
      </c>
      <c r="AU208" s="254" t="s">
        <v>87</v>
      </c>
      <c r="AV208" s="16" t="s">
        <v>85</v>
      </c>
      <c r="AW208" s="16" t="s">
        <v>33</v>
      </c>
      <c r="AX208" s="16" t="s">
        <v>78</v>
      </c>
      <c r="AY208" s="254" t="s">
        <v>183</v>
      </c>
    </row>
    <row r="209" spans="1:65" s="13" customFormat="1">
      <c r="B209" s="201"/>
      <c r="C209" s="202"/>
      <c r="D209" s="203" t="s">
        <v>204</v>
      </c>
      <c r="E209" s="204" t="s">
        <v>19</v>
      </c>
      <c r="F209" s="205" t="s">
        <v>329</v>
      </c>
      <c r="G209" s="202"/>
      <c r="H209" s="206">
        <v>5.7919999999999998</v>
      </c>
      <c r="I209" s="207"/>
      <c r="J209" s="202"/>
      <c r="K209" s="202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204</v>
      </c>
      <c r="AU209" s="212" t="s">
        <v>87</v>
      </c>
      <c r="AV209" s="13" t="s">
        <v>87</v>
      </c>
      <c r="AW209" s="13" t="s">
        <v>33</v>
      </c>
      <c r="AX209" s="13" t="s">
        <v>78</v>
      </c>
      <c r="AY209" s="212" t="s">
        <v>183</v>
      </c>
    </row>
    <row r="210" spans="1:65" s="16" customFormat="1">
      <c r="B210" s="245"/>
      <c r="C210" s="246"/>
      <c r="D210" s="203" t="s">
        <v>204</v>
      </c>
      <c r="E210" s="247" t="s">
        <v>19</v>
      </c>
      <c r="F210" s="248" t="s">
        <v>330</v>
      </c>
      <c r="G210" s="246"/>
      <c r="H210" s="247" t="s">
        <v>19</v>
      </c>
      <c r="I210" s="249"/>
      <c r="J210" s="246"/>
      <c r="K210" s="246"/>
      <c r="L210" s="250"/>
      <c r="M210" s="251"/>
      <c r="N210" s="252"/>
      <c r="O210" s="252"/>
      <c r="P210" s="252"/>
      <c r="Q210" s="252"/>
      <c r="R210" s="252"/>
      <c r="S210" s="252"/>
      <c r="T210" s="253"/>
      <c r="AT210" s="254" t="s">
        <v>204</v>
      </c>
      <c r="AU210" s="254" t="s">
        <v>87</v>
      </c>
      <c r="AV210" s="16" t="s">
        <v>85</v>
      </c>
      <c r="AW210" s="16" t="s">
        <v>33</v>
      </c>
      <c r="AX210" s="16" t="s">
        <v>78</v>
      </c>
      <c r="AY210" s="254" t="s">
        <v>183</v>
      </c>
    </row>
    <row r="211" spans="1:65" s="13" customFormat="1">
      <c r="B211" s="201"/>
      <c r="C211" s="202"/>
      <c r="D211" s="203" t="s">
        <v>204</v>
      </c>
      <c r="E211" s="204" t="s">
        <v>19</v>
      </c>
      <c r="F211" s="205" t="s">
        <v>331</v>
      </c>
      <c r="G211" s="202"/>
      <c r="H211" s="206">
        <v>11.305</v>
      </c>
      <c r="I211" s="207"/>
      <c r="J211" s="202"/>
      <c r="K211" s="202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204</v>
      </c>
      <c r="AU211" s="212" t="s">
        <v>87</v>
      </c>
      <c r="AV211" s="13" t="s">
        <v>87</v>
      </c>
      <c r="AW211" s="13" t="s">
        <v>33</v>
      </c>
      <c r="AX211" s="13" t="s">
        <v>78</v>
      </c>
      <c r="AY211" s="212" t="s">
        <v>183</v>
      </c>
    </row>
    <row r="212" spans="1:65" s="2" customFormat="1" ht="16.5" customHeight="1">
      <c r="A212" s="38"/>
      <c r="B212" s="39"/>
      <c r="C212" s="183" t="s">
        <v>332</v>
      </c>
      <c r="D212" s="183" t="s">
        <v>185</v>
      </c>
      <c r="E212" s="184" t="s">
        <v>333</v>
      </c>
      <c r="F212" s="185" t="s">
        <v>334</v>
      </c>
      <c r="G212" s="186" t="s">
        <v>188</v>
      </c>
      <c r="H212" s="187">
        <v>10.005000000000001</v>
      </c>
      <c r="I212" s="188"/>
      <c r="J212" s="189">
        <f>ROUND(I212*H212,2)</f>
        <v>0</v>
      </c>
      <c r="K212" s="185" t="s">
        <v>189</v>
      </c>
      <c r="L212" s="43"/>
      <c r="M212" s="190" t="s">
        <v>19</v>
      </c>
      <c r="N212" s="191" t="s">
        <v>49</v>
      </c>
      <c r="O212" s="68"/>
      <c r="P212" s="192">
        <f>O212*H212</f>
        <v>0</v>
      </c>
      <c r="Q212" s="192">
        <v>2.944E-3</v>
      </c>
      <c r="R212" s="192">
        <f>Q212*H212</f>
        <v>2.9454720000000004E-2</v>
      </c>
      <c r="S212" s="192">
        <v>0</v>
      </c>
      <c r="T212" s="19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4" t="s">
        <v>190</v>
      </c>
      <c r="AT212" s="194" t="s">
        <v>185</v>
      </c>
      <c r="AU212" s="194" t="s">
        <v>87</v>
      </c>
      <c r="AY212" s="21" t="s">
        <v>183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21" t="s">
        <v>85</v>
      </c>
      <c r="BK212" s="195">
        <f>ROUND(I212*H212,2)</f>
        <v>0</v>
      </c>
      <c r="BL212" s="21" t="s">
        <v>190</v>
      </c>
      <c r="BM212" s="194" t="s">
        <v>335</v>
      </c>
    </row>
    <row r="213" spans="1:65" s="2" customFormat="1">
      <c r="A213" s="38"/>
      <c r="B213" s="39"/>
      <c r="C213" s="40"/>
      <c r="D213" s="196" t="s">
        <v>192</v>
      </c>
      <c r="E213" s="40"/>
      <c r="F213" s="197" t="s">
        <v>336</v>
      </c>
      <c r="G213" s="40"/>
      <c r="H213" s="40"/>
      <c r="I213" s="198"/>
      <c r="J213" s="40"/>
      <c r="K213" s="40"/>
      <c r="L213" s="43"/>
      <c r="M213" s="199"/>
      <c r="N213" s="200"/>
      <c r="O213" s="68"/>
      <c r="P213" s="68"/>
      <c r="Q213" s="68"/>
      <c r="R213" s="68"/>
      <c r="S213" s="68"/>
      <c r="T213" s="69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21" t="s">
        <v>192</v>
      </c>
      <c r="AU213" s="21" t="s">
        <v>87</v>
      </c>
    </row>
    <row r="214" spans="1:65" s="13" customFormat="1">
      <c r="B214" s="201"/>
      <c r="C214" s="202"/>
      <c r="D214" s="203" t="s">
        <v>204</v>
      </c>
      <c r="E214" s="204" t="s">
        <v>19</v>
      </c>
      <c r="F214" s="205" t="s">
        <v>337</v>
      </c>
      <c r="G214" s="202"/>
      <c r="H214" s="206">
        <v>10.005000000000001</v>
      </c>
      <c r="I214" s="207"/>
      <c r="J214" s="202"/>
      <c r="K214" s="202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204</v>
      </c>
      <c r="AU214" s="212" t="s">
        <v>87</v>
      </c>
      <c r="AV214" s="13" t="s">
        <v>87</v>
      </c>
      <c r="AW214" s="13" t="s">
        <v>33</v>
      </c>
      <c r="AX214" s="13" t="s">
        <v>78</v>
      </c>
      <c r="AY214" s="212" t="s">
        <v>183</v>
      </c>
    </row>
    <row r="215" spans="1:65" s="2" customFormat="1" ht="16.5" customHeight="1">
      <c r="A215" s="38"/>
      <c r="B215" s="39"/>
      <c r="C215" s="183" t="s">
        <v>338</v>
      </c>
      <c r="D215" s="183" t="s">
        <v>185</v>
      </c>
      <c r="E215" s="184" t="s">
        <v>339</v>
      </c>
      <c r="F215" s="185" t="s">
        <v>340</v>
      </c>
      <c r="G215" s="186" t="s">
        <v>188</v>
      </c>
      <c r="H215" s="187">
        <v>10.005000000000001</v>
      </c>
      <c r="I215" s="188"/>
      <c r="J215" s="189">
        <f>ROUND(I215*H215,2)</f>
        <v>0</v>
      </c>
      <c r="K215" s="185" t="s">
        <v>189</v>
      </c>
      <c r="L215" s="43"/>
      <c r="M215" s="190" t="s">
        <v>19</v>
      </c>
      <c r="N215" s="191" t="s">
        <v>49</v>
      </c>
      <c r="O215" s="68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4" t="s">
        <v>190</v>
      </c>
      <c r="AT215" s="194" t="s">
        <v>185</v>
      </c>
      <c r="AU215" s="194" t="s">
        <v>87</v>
      </c>
      <c r="AY215" s="21" t="s">
        <v>183</v>
      </c>
      <c r="BE215" s="195">
        <f>IF(N215="základní",J215,0)</f>
        <v>0</v>
      </c>
      <c r="BF215" s="195">
        <f>IF(N215="snížená",J215,0)</f>
        <v>0</v>
      </c>
      <c r="BG215" s="195">
        <f>IF(N215="zákl. přenesená",J215,0)</f>
        <v>0</v>
      </c>
      <c r="BH215" s="195">
        <f>IF(N215="sníž. přenesená",J215,0)</f>
        <v>0</v>
      </c>
      <c r="BI215" s="195">
        <f>IF(N215="nulová",J215,0)</f>
        <v>0</v>
      </c>
      <c r="BJ215" s="21" t="s">
        <v>85</v>
      </c>
      <c r="BK215" s="195">
        <f>ROUND(I215*H215,2)</f>
        <v>0</v>
      </c>
      <c r="BL215" s="21" t="s">
        <v>190</v>
      </c>
      <c r="BM215" s="194" t="s">
        <v>341</v>
      </c>
    </row>
    <row r="216" spans="1:65" s="2" customFormat="1">
      <c r="A216" s="38"/>
      <c r="B216" s="39"/>
      <c r="C216" s="40"/>
      <c r="D216" s="196" t="s">
        <v>192</v>
      </c>
      <c r="E216" s="40"/>
      <c r="F216" s="197" t="s">
        <v>342</v>
      </c>
      <c r="G216" s="40"/>
      <c r="H216" s="40"/>
      <c r="I216" s="198"/>
      <c r="J216" s="40"/>
      <c r="K216" s="40"/>
      <c r="L216" s="43"/>
      <c r="M216" s="199"/>
      <c r="N216" s="200"/>
      <c r="O216" s="68"/>
      <c r="P216" s="68"/>
      <c r="Q216" s="68"/>
      <c r="R216" s="68"/>
      <c r="S216" s="68"/>
      <c r="T216" s="69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21" t="s">
        <v>192</v>
      </c>
      <c r="AU216" s="21" t="s">
        <v>87</v>
      </c>
    </row>
    <row r="217" spans="1:65" s="13" customFormat="1">
      <c r="B217" s="201"/>
      <c r="C217" s="202"/>
      <c r="D217" s="203" t="s">
        <v>204</v>
      </c>
      <c r="E217" s="204" t="s">
        <v>19</v>
      </c>
      <c r="F217" s="205" t="s">
        <v>337</v>
      </c>
      <c r="G217" s="202"/>
      <c r="H217" s="206">
        <v>10.005000000000001</v>
      </c>
      <c r="I217" s="207"/>
      <c r="J217" s="202"/>
      <c r="K217" s="202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204</v>
      </c>
      <c r="AU217" s="212" t="s">
        <v>87</v>
      </c>
      <c r="AV217" s="13" t="s">
        <v>87</v>
      </c>
      <c r="AW217" s="13" t="s">
        <v>33</v>
      </c>
      <c r="AX217" s="13" t="s">
        <v>78</v>
      </c>
      <c r="AY217" s="212" t="s">
        <v>183</v>
      </c>
    </row>
    <row r="218" spans="1:65" s="2" customFormat="1" ht="24.15" customHeight="1">
      <c r="A218" s="38"/>
      <c r="B218" s="39"/>
      <c r="C218" s="183" t="s">
        <v>343</v>
      </c>
      <c r="D218" s="183" t="s">
        <v>185</v>
      </c>
      <c r="E218" s="184" t="s">
        <v>344</v>
      </c>
      <c r="F218" s="185" t="s">
        <v>345</v>
      </c>
      <c r="G218" s="186" t="s">
        <v>243</v>
      </c>
      <c r="H218" s="187">
        <v>1.9610000000000001</v>
      </c>
      <c r="I218" s="188"/>
      <c r="J218" s="189">
        <f>ROUND(I218*H218,2)</f>
        <v>0</v>
      </c>
      <c r="K218" s="185" t="s">
        <v>189</v>
      </c>
      <c r="L218" s="43"/>
      <c r="M218" s="190" t="s">
        <v>19</v>
      </c>
      <c r="N218" s="191" t="s">
        <v>49</v>
      </c>
      <c r="O218" s="68"/>
      <c r="P218" s="192">
        <f>O218*H218</f>
        <v>0</v>
      </c>
      <c r="Q218" s="192">
        <v>1.0606207999999999</v>
      </c>
      <c r="R218" s="192">
        <f>Q218*H218</f>
        <v>2.0798773887999999</v>
      </c>
      <c r="S218" s="192">
        <v>0</v>
      </c>
      <c r="T218" s="19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4" t="s">
        <v>190</v>
      </c>
      <c r="AT218" s="194" t="s">
        <v>185</v>
      </c>
      <c r="AU218" s="194" t="s">
        <v>87</v>
      </c>
      <c r="AY218" s="21" t="s">
        <v>183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21" t="s">
        <v>85</v>
      </c>
      <c r="BK218" s="195">
        <f>ROUND(I218*H218,2)</f>
        <v>0</v>
      </c>
      <c r="BL218" s="21" t="s">
        <v>190</v>
      </c>
      <c r="BM218" s="194" t="s">
        <v>346</v>
      </c>
    </row>
    <row r="219" spans="1:65" s="2" customFormat="1">
      <c r="A219" s="38"/>
      <c r="B219" s="39"/>
      <c r="C219" s="40"/>
      <c r="D219" s="196" t="s">
        <v>192</v>
      </c>
      <c r="E219" s="40"/>
      <c r="F219" s="197" t="s">
        <v>347</v>
      </c>
      <c r="G219" s="40"/>
      <c r="H219" s="40"/>
      <c r="I219" s="198"/>
      <c r="J219" s="40"/>
      <c r="K219" s="40"/>
      <c r="L219" s="43"/>
      <c r="M219" s="199"/>
      <c r="N219" s="200"/>
      <c r="O219" s="68"/>
      <c r="P219" s="68"/>
      <c r="Q219" s="68"/>
      <c r="R219" s="68"/>
      <c r="S219" s="68"/>
      <c r="T219" s="69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21" t="s">
        <v>192</v>
      </c>
      <c r="AU219" s="21" t="s">
        <v>87</v>
      </c>
    </row>
    <row r="220" spans="1:65" s="2" customFormat="1" ht="24.15" customHeight="1">
      <c r="A220" s="38"/>
      <c r="B220" s="39"/>
      <c r="C220" s="183" t="s">
        <v>348</v>
      </c>
      <c r="D220" s="183" t="s">
        <v>185</v>
      </c>
      <c r="E220" s="184" t="s">
        <v>349</v>
      </c>
      <c r="F220" s="185" t="s">
        <v>350</v>
      </c>
      <c r="G220" s="186" t="s">
        <v>200</v>
      </c>
      <c r="H220" s="187">
        <v>12.135</v>
      </c>
      <c r="I220" s="188"/>
      <c r="J220" s="189">
        <f>ROUND(I220*H220,2)</f>
        <v>0</v>
      </c>
      <c r="K220" s="185" t="s">
        <v>189</v>
      </c>
      <c r="L220" s="43"/>
      <c r="M220" s="190" t="s">
        <v>19</v>
      </c>
      <c r="N220" s="191" t="s">
        <v>49</v>
      </c>
      <c r="O220" s="68"/>
      <c r="P220" s="192">
        <f>O220*H220</f>
        <v>0</v>
      </c>
      <c r="Q220" s="192">
        <v>2.5018722040000001</v>
      </c>
      <c r="R220" s="192">
        <f>Q220*H220</f>
        <v>30.360219195540001</v>
      </c>
      <c r="S220" s="192">
        <v>0</v>
      </c>
      <c r="T220" s="19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4" t="s">
        <v>190</v>
      </c>
      <c r="AT220" s="194" t="s">
        <v>185</v>
      </c>
      <c r="AU220" s="194" t="s">
        <v>87</v>
      </c>
      <c r="AY220" s="21" t="s">
        <v>183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21" t="s">
        <v>85</v>
      </c>
      <c r="BK220" s="195">
        <f>ROUND(I220*H220,2)</f>
        <v>0</v>
      </c>
      <c r="BL220" s="21" t="s">
        <v>190</v>
      </c>
      <c r="BM220" s="194" t="s">
        <v>351</v>
      </c>
    </row>
    <row r="221" spans="1:65" s="2" customFormat="1">
      <c r="A221" s="38"/>
      <c r="B221" s="39"/>
      <c r="C221" s="40"/>
      <c r="D221" s="196" t="s">
        <v>192</v>
      </c>
      <c r="E221" s="40"/>
      <c r="F221" s="197" t="s">
        <v>352</v>
      </c>
      <c r="G221" s="40"/>
      <c r="H221" s="40"/>
      <c r="I221" s="198"/>
      <c r="J221" s="40"/>
      <c r="K221" s="40"/>
      <c r="L221" s="43"/>
      <c r="M221" s="199"/>
      <c r="N221" s="200"/>
      <c r="O221" s="68"/>
      <c r="P221" s="68"/>
      <c r="Q221" s="68"/>
      <c r="R221" s="68"/>
      <c r="S221" s="68"/>
      <c r="T221" s="69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21" t="s">
        <v>192</v>
      </c>
      <c r="AU221" s="21" t="s">
        <v>87</v>
      </c>
    </row>
    <row r="222" spans="1:65" s="13" customFormat="1" ht="20.399999999999999">
      <c r="B222" s="201"/>
      <c r="C222" s="202"/>
      <c r="D222" s="203" t="s">
        <v>204</v>
      </c>
      <c r="E222" s="204" t="s">
        <v>19</v>
      </c>
      <c r="F222" s="205" t="s">
        <v>219</v>
      </c>
      <c r="G222" s="202"/>
      <c r="H222" s="206">
        <v>10.622999999999999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204</v>
      </c>
      <c r="AU222" s="212" t="s">
        <v>87</v>
      </c>
      <c r="AV222" s="13" t="s">
        <v>87</v>
      </c>
      <c r="AW222" s="13" t="s">
        <v>33</v>
      </c>
      <c r="AX222" s="13" t="s">
        <v>78</v>
      </c>
      <c r="AY222" s="212" t="s">
        <v>183</v>
      </c>
    </row>
    <row r="223" spans="1:65" s="13" customFormat="1">
      <c r="B223" s="201"/>
      <c r="C223" s="202"/>
      <c r="D223" s="203" t="s">
        <v>204</v>
      </c>
      <c r="E223" s="204" t="s">
        <v>19</v>
      </c>
      <c r="F223" s="205" t="s">
        <v>220</v>
      </c>
      <c r="G223" s="202"/>
      <c r="H223" s="206">
        <v>0.47899999999999998</v>
      </c>
      <c r="I223" s="207"/>
      <c r="J223" s="202"/>
      <c r="K223" s="202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204</v>
      </c>
      <c r="AU223" s="212" t="s">
        <v>87</v>
      </c>
      <c r="AV223" s="13" t="s">
        <v>87</v>
      </c>
      <c r="AW223" s="13" t="s">
        <v>33</v>
      </c>
      <c r="AX223" s="13" t="s">
        <v>78</v>
      </c>
      <c r="AY223" s="212" t="s">
        <v>183</v>
      </c>
    </row>
    <row r="224" spans="1:65" s="13" customFormat="1">
      <c r="B224" s="201"/>
      <c r="C224" s="202"/>
      <c r="D224" s="203" t="s">
        <v>204</v>
      </c>
      <c r="E224" s="204" t="s">
        <v>19</v>
      </c>
      <c r="F224" s="205" t="s">
        <v>221</v>
      </c>
      <c r="G224" s="202"/>
      <c r="H224" s="206">
        <v>1.0329999999999999</v>
      </c>
      <c r="I224" s="207"/>
      <c r="J224" s="202"/>
      <c r="K224" s="202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204</v>
      </c>
      <c r="AU224" s="212" t="s">
        <v>87</v>
      </c>
      <c r="AV224" s="13" t="s">
        <v>87</v>
      </c>
      <c r="AW224" s="13" t="s">
        <v>33</v>
      </c>
      <c r="AX224" s="13" t="s">
        <v>78</v>
      </c>
      <c r="AY224" s="212" t="s">
        <v>183</v>
      </c>
    </row>
    <row r="225" spans="1:65" s="15" customFormat="1">
      <c r="B225" s="234"/>
      <c r="C225" s="235"/>
      <c r="D225" s="203" t="s">
        <v>204</v>
      </c>
      <c r="E225" s="236" t="s">
        <v>19</v>
      </c>
      <c r="F225" s="237" t="s">
        <v>266</v>
      </c>
      <c r="G225" s="235"/>
      <c r="H225" s="238">
        <v>12.135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AT225" s="244" t="s">
        <v>204</v>
      </c>
      <c r="AU225" s="244" t="s">
        <v>87</v>
      </c>
      <c r="AV225" s="15" t="s">
        <v>190</v>
      </c>
      <c r="AW225" s="15" t="s">
        <v>33</v>
      </c>
      <c r="AX225" s="15" t="s">
        <v>85</v>
      </c>
      <c r="AY225" s="244" t="s">
        <v>183</v>
      </c>
    </row>
    <row r="226" spans="1:65" s="2" customFormat="1" ht="16.5" customHeight="1">
      <c r="A226" s="38"/>
      <c r="B226" s="39"/>
      <c r="C226" s="183" t="s">
        <v>353</v>
      </c>
      <c r="D226" s="183" t="s">
        <v>185</v>
      </c>
      <c r="E226" s="184" t="s">
        <v>354</v>
      </c>
      <c r="F226" s="185" t="s">
        <v>355</v>
      </c>
      <c r="G226" s="186" t="s">
        <v>237</v>
      </c>
      <c r="H226" s="187">
        <v>14</v>
      </c>
      <c r="I226" s="188"/>
      <c r="J226" s="189">
        <f>ROUND(I226*H226,2)</f>
        <v>0</v>
      </c>
      <c r="K226" s="185" t="s">
        <v>19</v>
      </c>
      <c r="L226" s="43"/>
      <c r="M226" s="190" t="s">
        <v>19</v>
      </c>
      <c r="N226" s="191" t="s">
        <v>49</v>
      </c>
      <c r="O226" s="68"/>
      <c r="P226" s="192">
        <f>O226*H226</f>
        <v>0</v>
      </c>
      <c r="Q226" s="192">
        <v>7.5000000000000002E-4</v>
      </c>
      <c r="R226" s="192">
        <f>Q226*H226</f>
        <v>1.0500000000000001E-2</v>
      </c>
      <c r="S226" s="192">
        <v>0</v>
      </c>
      <c r="T226" s="19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4" t="s">
        <v>190</v>
      </c>
      <c r="AT226" s="194" t="s">
        <v>185</v>
      </c>
      <c r="AU226" s="194" t="s">
        <v>87</v>
      </c>
      <c r="AY226" s="21" t="s">
        <v>183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21" t="s">
        <v>85</v>
      </c>
      <c r="BK226" s="195">
        <f>ROUND(I226*H226,2)</f>
        <v>0</v>
      </c>
      <c r="BL226" s="21" t="s">
        <v>190</v>
      </c>
      <c r="BM226" s="194" t="s">
        <v>356</v>
      </c>
    </row>
    <row r="227" spans="1:65" s="12" customFormat="1" ht="22.8" customHeight="1">
      <c r="B227" s="167"/>
      <c r="C227" s="168"/>
      <c r="D227" s="169" t="s">
        <v>77</v>
      </c>
      <c r="E227" s="181" t="s">
        <v>132</v>
      </c>
      <c r="F227" s="181" t="s">
        <v>357</v>
      </c>
      <c r="G227" s="168"/>
      <c r="H227" s="168"/>
      <c r="I227" s="171"/>
      <c r="J227" s="182">
        <f>BK227</f>
        <v>0</v>
      </c>
      <c r="K227" s="168"/>
      <c r="L227" s="173"/>
      <c r="M227" s="174"/>
      <c r="N227" s="175"/>
      <c r="O227" s="175"/>
      <c r="P227" s="176">
        <f>SUM(P228:P394)</f>
        <v>0</v>
      </c>
      <c r="Q227" s="175"/>
      <c r="R227" s="176">
        <f>SUM(R228:R394)</f>
        <v>200.85320989255001</v>
      </c>
      <c r="S227" s="175"/>
      <c r="T227" s="177">
        <f>SUM(T228:T394)</f>
        <v>0</v>
      </c>
      <c r="AR227" s="178" t="s">
        <v>85</v>
      </c>
      <c r="AT227" s="179" t="s">
        <v>77</v>
      </c>
      <c r="AU227" s="179" t="s">
        <v>85</v>
      </c>
      <c r="AY227" s="178" t="s">
        <v>183</v>
      </c>
      <c r="BK227" s="180">
        <f>SUM(BK228:BK394)</f>
        <v>0</v>
      </c>
    </row>
    <row r="228" spans="1:65" s="2" customFormat="1" ht="37.799999999999997" customHeight="1">
      <c r="A228" s="38"/>
      <c r="B228" s="39"/>
      <c r="C228" s="183" t="s">
        <v>358</v>
      </c>
      <c r="D228" s="183" t="s">
        <v>185</v>
      </c>
      <c r="E228" s="184" t="s">
        <v>359</v>
      </c>
      <c r="F228" s="185" t="s">
        <v>360</v>
      </c>
      <c r="G228" s="186" t="s">
        <v>188</v>
      </c>
      <c r="H228" s="187">
        <v>3.835</v>
      </c>
      <c r="I228" s="188"/>
      <c r="J228" s="189">
        <f>ROUND(I228*H228,2)</f>
        <v>0</v>
      </c>
      <c r="K228" s="185" t="s">
        <v>189</v>
      </c>
      <c r="L228" s="43"/>
      <c r="M228" s="190" t="s">
        <v>19</v>
      </c>
      <c r="N228" s="191" t="s">
        <v>49</v>
      </c>
      <c r="O228" s="68"/>
      <c r="P228" s="192">
        <f>O228*H228</f>
        <v>0</v>
      </c>
      <c r="Q228" s="192">
        <v>0.73558274000000001</v>
      </c>
      <c r="R228" s="192">
        <f>Q228*H228</f>
        <v>2.8209598079</v>
      </c>
      <c r="S228" s="192">
        <v>0</v>
      </c>
      <c r="T228" s="193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4" t="s">
        <v>190</v>
      </c>
      <c r="AT228" s="194" t="s">
        <v>185</v>
      </c>
      <c r="AU228" s="194" t="s">
        <v>87</v>
      </c>
      <c r="AY228" s="21" t="s">
        <v>183</v>
      </c>
      <c r="BE228" s="195">
        <f>IF(N228="základní",J228,0)</f>
        <v>0</v>
      </c>
      <c r="BF228" s="195">
        <f>IF(N228="snížená",J228,0)</f>
        <v>0</v>
      </c>
      <c r="BG228" s="195">
        <f>IF(N228="zákl. přenesená",J228,0)</f>
        <v>0</v>
      </c>
      <c r="BH228" s="195">
        <f>IF(N228="sníž. přenesená",J228,0)</f>
        <v>0</v>
      </c>
      <c r="BI228" s="195">
        <f>IF(N228="nulová",J228,0)</f>
        <v>0</v>
      </c>
      <c r="BJ228" s="21" t="s">
        <v>85</v>
      </c>
      <c r="BK228" s="195">
        <f>ROUND(I228*H228,2)</f>
        <v>0</v>
      </c>
      <c r="BL228" s="21" t="s">
        <v>190</v>
      </c>
      <c r="BM228" s="194" t="s">
        <v>361</v>
      </c>
    </row>
    <row r="229" spans="1:65" s="2" customFormat="1">
      <c r="A229" s="38"/>
      <c r="B229" s="39"/>
      <c r="C229" s="40"/>
      <c r="D229" s="196" t="s">
        <v>192</v>
      </c>
      <c r="E229" s="40"/>
      <c r="F229" s="197" t="s">
        <v>362</v>
      </c>
      <c r="G229" s="40"/>
      <c r="H229" s="40"/>
      <c r="I229" s="198"/>
      <c r="J229" s="40"/>
      <c r="K229" s="40"/>
      <c r="L229" s="43"/>
      <c r="M229" s="199"/>
      <c r="N229" s="200"/>
      <c r="O229" s="68"/>
      <c r="P229" s="68"/>
      <c r="Q229" s="68"/>
      <c r="R229" s="68"/>
      <c r="S229" s="68"/>
      <c r="T229" s="69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21" t="s">
        <v>192</v>
      </c>
      <c r="AU229" s="21" t="s">
        <v>87</v>
      </c>
    </row>
    <row r="230" spans="1:65" s="16" customFormat="1">
      <c r="B230" s="245"/>
      <c r="C230" s="246"/>
      <c r="D230" s="203" t="s">
        <v>204</v>
      </c>
      <c r="E230" s="247" t="s">
        <v>19</v>
      </c>
      <c r="F230" s="248" t="s">
        <v>363</v>
      </c>
      <c r="G230" s="246"/>
      <c r="H230" s="247" t="s">
        <v>19</v>
      </c>
      <c r="I230" s="249"/>
      <c r="J230" s="246"/>
      <c r="K230" s="246"/>
      <c r="L230" s="250"/>
      <c r="M230" s="251"/>
      <c r="N230" s="252"/>
      <c r="O230" s="252"/>
      <c r="P230" s="252"/>
      <c r="Q230" s="252"/>
      <c r="R230" s="252"/>
      <c r="S230" s="252"/>
      <c r="T230" s="253"/>
      <c r="AT230" s="254" t="s">
        <v>204</v>
      </c>
      <c r="AU230" s="254" t="s">
        <v>87</v>
      </c>
      <c r="AV230" s="16" t="s">
        <v>85</v>
      </c>
      <c r="AW230" s="16" t="s">
        <v>33</v>
      </c>
      <c r="AX230" s="16" t="s">
        <v>78</v>
      </c>
      <c r="AY230" s="254" t="s">
        <v>183</v>
      </c>
    </row>
    <row r="231" spans="1:65" s="13" customFormat="1">
      <c r="B231" s="201"/>
      <c r="C231" s="202"/>
      <c r="D231" s="203" t="s">
        <v>204</v>
      </c>
      <c r="E231" s="204" t="s">
        <v>19</v>
      </c>
      <c r="F231" s="205" t="s">
        <v>364</v>
      </c>
      <c r="G231" s="202"/>
      <c r="H231" s="206">
        <v>3.835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204</v>
      </c>
      <c r="AU231" s="212" t="s">
        <v>87</v>
      </c>
      <c r="AV231" s="13" t="s">
        <v>87</v>
      </c>
      <c r="AW231" s="13" t="s">
        <v>33</v>
      </c>
      <c r="AX231" s="13" t="s">
        <v>78</v>
      </c>
      <c r="AY231" s="212" t="s">
        <v>183</v>
      </c>
    </row>
    <row r="232" spans="1:65" s="2" customFormat="1" ht="37.799999999999997" customHeight="1">
      <c r="A232" s="38"/>
      <c r="B232" s="39"/>
      <c r="C232" s="183" t="s">
        <v>365</v>
      </c>
      <c r="D232" s="183" t="s">
        <v>185</v>
      </c>
      <c r="E232" s="184" t="s">
        <v>366</v>
      </c>
      <c r="F232" s="185" t="s">
        <v>367</v>
      </c>
      <c r="G232" s="186" t="s">
        <v>188</v>
      </c>
      <c r="H232" s="187">
        <v>14.728999999999999</v>
      </c>
      <c r="I232" s="188"/>
      <c r="J232" s="189">
        <f>ROUND(I232*H232,2)</f>
        <v>0</v>
      </c>
      <c r="K232" s="185" t="s">
        <v>189</v>
      </c>
      <c r="L232" s="43"/>
      <c r="M232" s="190" t="s">
        <v>19</v>
      </c>
      <c r="N232" s="191" t="s">
        <v>49</v>
      </c>
      <c r="O232" s="68"/>
      <c r="P232" s="192">
        <f>O232*H232</f>
        <v>0</v>
      </c>
      <c r="Q232" s="192">
        <v>1.23815085</v>
      </c>
      <c r="R232" s="192">
        <f>Q232*H232</f>
        <v>18.23672386965</v>
      </c>
      <c r="S232" s="192">
        <v>0</v>
      </c>
      <c r="T232" s="19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4" t="s">
        <v>190</v>
      </c>
      <c r="AT232" s="194" t="s">
        <v>185</v>
      </c>
      <c r="AU232" s="194" t="s">
        <v>87</v>
      </c>
      <c r="AY232" s="21" t="s">
        <v>183</v>
      </c>
      <c r="BE232" s="195">
        <f>IF(N232="základní",J232,0)</f>
        <v>0</v>
      </c>
      <c r="BF232" s="195">
        <f>IF(N232="snížená",J232,0)</f>
        <v>0</v>
      </c>
      <c r="BG232" s="195">
        <f>IF(N232="zákl. přenesená",J232,0)</f>
        <v>0</v>
      </c>
      <c r="BH232" s="195">
        <f>IF(N232="sníž. přenesená",J232,0)</f>
        <v>0</v>
      </c>
      <c r="BI232" s="195">
        <f>IF(N232="nulová",J232,0)</f>
        <v>0</v>
      </c>
      <c r="BJ232" s="21" t="s">
        <v>85</v>
      </c>
      <c r="BK232" s="195">
        <f>ROUND(I232*H232,2)</f>
        <v>0</v>
      </c>
      <c r="BL232" s="21" t="s">
        <v>190</v>
      </c>
      <c r="BM232" s="194" t="s">
        <v>368</v>
      </c>
    </row>
    <row r="233" spans="1:65" s="2" customFormat="1">
      <c r="A233" s="38"/>
      <c r="B233" s="39"/>
      <c r="C233" s="40"/>
      <c r="D233" s="196" t="s">
        <v>192</v>
      </c>
      <c r="E233" s="40"/>
      <c r="F233" s="197" t="s">
        <v>369</v>
      </c>
      <c r="G233" s="40"/>
      <c r="H233" s="40"/>
      <c r="I233" s="198"/>
      <c r="J233" s="40"/>
      <c r="K233" s="40"/>
      <c r="L233" s="43"/>
      <c r="M233" s="199"/>
      <c r="N233" s="200"/>
      <c r="O233" s="68"/>
      <c r="P233" s="68"/>
      <c r="Q233" s="68"/>
      <c r="R233" s="68"/>
      <c r="S233" s="68"/>
      <c r="T233" s="69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21" t="s">
        <v>192</v>
      </c>
      <c r="AU233" s="21" t="s">
        <v>87</v>
      </c>
    </row>
    <row r="234" spans="1:65" s="16" customFormat="1">
      <c r="B234" s="245"/>
      <c r="C234" s="246"/>
      <c r="D234" s="203" t="s">
        <v>204</v>
      </c>
      <c r="E234" s="247" t="s">
        <v>19</v>
      </c>
      <c r="F234" s="248" t="s">
        <v>363</v>
      </c>
      <c r="G234" s="246"/>
      <c r="H234" s="247" t="s">
        <v>19</v>
      </c>
      <c r="I234" s="249"/>
      <c r="J234" s="246"/>
      <c r="K234" s="246"/>
      <c r="L234" s="250"/>
      <c r="M234" s="251"/>
      <c r="N234" s="252"/>
      <c r="O234" s="252"/>
      <c r="P234" s="252"/>
      <c r="Q234" s="252"/>
      <c r="R234" s="252"/>
      <c r="S234" s="252"/>
      <c r="T234" s="253"/>
      <c r="AT234" s="254" t="s">
        <v>204</v>
      </c>
      <c r="AU234" s="254" t="s">
        <v>87</v>
      </c>
      <c r="AV234" s="16" t="s">
        <v>85</v>
      </c>
      <c r="AW234" s="16" t="s">
        <v>33</v>
      </c>
      <c r="AX234" s="16" t="s">
        <v>78</v>
      </c>
      <c r="AY234" s="254" t="s">
        <v>183</v>
      </c>
    </row>
    <row r="235" spans="1:65" s="13" customFormat="1">
      <c r="B235" s="201"/>
      <c r="C235" s="202"/>
      <c r="D235" s="203" t="s">
        <v>204</v>
      </c>
      <c r="E235" s="204" t="s">
        <v>19</v>
      </c>
      <c r="F235" s="205" t="s">
        <v>370</v>
      </c>
      <c r="G235" s="202"/>
      <c r="H235" s="206">
        <v>14.728999999999999</v>
      </c>
      <c r="I235" s="207"/>
      <c r="J235" s="202"/>
      <c r="K235" s="202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204</v>
      </c>
      <c r="AU235" s="212" t="s">
        <v>87</v>
      </c>
      <c r="AV235" s="13" t="s">
        <v>87</v>
      </c>
      <c r="AW235" s="13" t="s">
        <v>33</v>
      </c>
      <c r="AX235" s="13" t="s">
        <v>78</v>
      </c>
      <c r="AY235" s="212" t="s">
        <v>183</v>
      </c>
    </row>
    <row r="236" spans="1:65" s="2" customFormat="1" ht="37.799999999999997" customHeight="1">
      <c r="A236" s="38"/>
      <c r="B236" s="39"/>
      <c r="C236" s="183" t="s">
        <v>371</v>
      </c>
      <c r="D236" s="183" t="s">
        <v>185</v>
      </c>
      <c r="E236" s="184" t="s">
        <v>372</v>
      </c>
      <c r="F236" s="185" t="s">
        <v>373</v>
      </c>
      <c r="G236" s="186" t="s">
        <v>188</v>
      </c>
      <c r="H236" s="187">
        <v>31.5</v>
      </c>
      <c r="I236" s="188"/>
      <c r="J236" s="189">
        <f>ROUND(I236*H236,2)</f>
        <v>0</v>
      </c>
      <c r="K236" s="185" t="s">
        <v>189</v>
      </c>
      <c r="L236" s="43"/>
      <c r="M236" s="190" t="s">
        <v>19</v>
      </c>
      <c r="N236" s="191" t="s">
        <v>49</v>
      </c>
      <c r="O236" s="68"/>
      <c r="P236" s="192">
        <f>O236*H236</f>
        <v>0</v>
      </c>
      <c r="Q236" s="192">
        <v>0.1579962</v>
      </c>
      <c r="R236" s="192">
        <f>Q236*H236</f>
        <v>4.9768803000000004</v>
      </c>
      <c r="S236" s="192">
        <v>0</v>
      </c>
      <c r="T236" s="19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4" t="s">
        <v>190</v>
      </c>
      <c r="AT236" s="194" t="s">
        <v>185</v>
      </c>
      <c r="AU236" s="194" t="s">
        <v>87</v>
      </c>
      <c r="AY236" s="21" t="s">
        <v>183</v>
      </c>
      <c r="BE236" s="195">
        <f>IF(N236="základní",J236,0)</f>
        <v>0</v>
      </c>
      <c r="BF236" s="195">
        <f>IF(N236="snížená",J236,0)</f>
        <v>0</v>
      </c>
      <c r="BG236" s="195">
        <f>IF(N236="zákl. přenesená",J236,0)</f>
        <v>0</v>
      </c>
      <c r="BH236" s="195">
        <f>IF(N236="sníž. přenesená",J236,0)</f>
        <v>0</v>
      </c>
      <c r="BI236" s="195">
        <f>IF(N236="nulová",J236,0)</f>
        <v>0</v>
      </c>
      <c r="BJ236" s="21" t="s">
        <v>85</v>
      </c>
      <c r="BK236" s="195">
        <f>ROUND(I236*H236,2)</f>
        <v>0</v>
      </c>
      <c r="BL236" s="21" t="s">
        <v>190</v>
      </c>
      <c r="BM236" s="194" t="s">
        <v>374</v>
      </c>
    </row>
    <row r="237" spans="1:65" s="2" customFormat="1">
      <c r="A237" s="38"/>
      <c r="B237" s="39"/>
      <c r="C237" s="40"/>
      <c r="D237" s="196" t="s">
        <v>192</v>
      </c>
      <c r="E237" s="40"/>
      <c r="F237" s="197" t="s">
        <v>375</v>
      </c>
      <c r="G237" s="40"/>
      <c r="H237" s="40"/>
      <c r="I237" s="198"/>
      <c r="J237" s="40"/>
      <c r="K237" s="40"/>
      <c r="L237" s="43"/>
      <c r="M237" s="199"/>
      <c r="N237" s="200"/>
      <c r="O237" s="68"/>
      <c r="P237" s="68"/>
      <c r="Q237" s="68"/>
      <c r="R237" s="68"/>
      <c r="S237" s="68"/>
      <c r="T237" s="69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21" t="s">
        <v>192</v>
      </c>
      <c r="AU237" s="21" t="s">
        <v>87</v>
      </c>
    </row>
    <row r="238" spans="1:65" s="16" customFormat="1">
      <c r="B238" s="245"/>
      <c r="C238" s="246"/>
      <c r="D238" s="203" t="s">
        <v>204</v>
      </c>
      <c r="E238" s="247" t="s">
        <v>19</v>
      </c>
      <c r="F238" s="248" t="s">
        <v>376</v>
      </c>
      <c r="G238" s="246"/>
      <c r="H238" s="247" t="s">
        <v>19</v>
      </c>
      <c r="I238" s="249"/>
      <c r="J238" s="246"/>
      <c r="K238" s="246"/>
      <c r="L238" s="250"/>
      <c r="M238" s="251"/>
      <c r="N238" s="252"/>
      <c r="O238" s="252"/>
      <c r="P238" s="252"/>
      <c r="Q238" s="252"/>
      <c r="R238" s="252"/>
      <c r="S238" s="252"/>
      <c r="T238" s="253"/>
      <c r="AT238" s="254" t="s">
        <v>204</v>
      </c>
      <c r="AU238" s="254" t="s">
        <v>87</v>
      </c>
      <c r="AV238" s="16" t="s">
        <v>85</v>
      </c>
      <c r="AW238" s="16" t="s">
        <v>33</v>
      </c>
      <c r="AX238" s="16" t="s">
        <v>78</v>
      </c>
      <c r="AY238" s="254" t="s">
        <v>183</v>
      </c>
    </row>
    <row r="239" spans="1:65" s="13" customFormat="1">
      <c r="B239" s="201"/>
      <c r="C239" s="202"/>
      <c r="D239" s="203" t="s">
        <v>204</v>
      </c>
      <c r="E239" s="204" t="s">
        <v>19</v>
      </c>
      <c r="F239" s="205" t="s">
        <v>377</v>
      </c>
      <c r="G239" s="202"/>
      <c r="H239" s="206">
        <v>7.875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204</v>
      </c>
      <c r="AU239" s="212" t="s">
        <v>87</v>
      </c>
      <c r="AV239" s="13" t="s">
        <v>87</v>
      </c>
      <c r="AW239" s="13" t="s">
        <v>33</v>
      </c>
      <c r="AX239" s="13" t="s">
        <v>78</v>
      </c>
      <c r="AY239" s="212" t="s">
        <v>183</v>
      </c>
    </row>
    <row r="240" spans="1:65" s="16" customFormat="1">
      <c r="B240" s="245"/>
      <c r="C240" s="246"/>
      <c r="D240" s="203" t="s">
        <v>204</v>
      </c>
      <c r="E240" s="247" t="s">
        <v>19</v>
      </c>
      <c r="F240" s="248" t="s">
        <v>378</v>
      </c>
      <c r="G240" s="246"/>
      <c r="H240" s="247" t="s">
        <v>19</v>
      </c>
      <c r="I240" s="249"/>
      <c r="J240" s="246"/>
      <c r="K240" s="246"/>
      <c r="L240" s="250"/>
      <c r="M240" s="251"/>
      <c r="N240" s="252"/>
      <c r="O240" s="252"/>
      <c r="P240" s="252"/>
      <c r="Q240" s="252"/>
      <c r="R240" s="252"/>
      <c r="S240" s="252"/>
      <c r="T240" s="253"/>
      <c r="AT240" s="254" t="s">
        <v>204</v>
      </c>
      <c r="AU240" s="254" t="s">
        <v>87</v>
      </c>
      <c r="AV240" s="16" t="s">
        <v>85</v>
      </c>
      <c r="AW240" s="16" t="s">
        <v>33</v>
      </c>
      <c r="AX240" s="16" t="s">
        <v>78</v>
      </c>
      <c r="AY240" s="254" t="s">
        <v>183</v>
      </c>
    </row>
    <row r="241" spans="1:65" s="13" customFormat="1">
      <c r="B241" s="201"/>
      <c r="C241" s="202"/>
      <c r="D241" s="203" t="s">
        <v>204</v>
      </c>
      <c r="E241" s="204" t="s">
        <v>19</v>
      </c>
      <c r="F241" s="205" t="s">
        <v>377</v>
      </c>
      <c r="G241" s="202"/>
      <c r="H241" s="206">
        <v>7.875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204</v>
      </c>
      <c r="AU241" s="212" t="s">
        <v>87</v>
      </c>
      <c r="AV241" s="13" t="s">
        <v>87</v>
      </c>
      <c r="AW241" s="13" t="s">
        <v>33</v>
      </c>
      <c r="AX241" s="13" t="s">
        <v>78</v>
      </c>
      <c r="AY241" s="212" t="s">
        <v>183</v>
      </c>
    </row>
    <row r="242" spans="1:65" s="16" customFormat="1">
      <c r="B242" s="245"/>
      <c r="C242" s="246"/>
      <c r="D242" s="203" t="s">
        <v>204</v>
      </c>
      <c r="E242" s="247" t="s">
        <v>19</v>
      </c>
      <c r="F242" s="248" t="s">
        <v>379</v>
      </c>
      <c r="G242" s="246"/>
      <c r="H242" s="247" t="s">
        <v>19</v>
      </c>
      <c r="I242" s="249"/>
      <c r="J242" s="246"/>
      <c r="K242" s="246"/>
      <c r="L242" s="250"/>
      <c r="M242" s="251"/>
      <c r="N242" s="252"/>
      <c r="O242" s="252"/>
      <c r="P242" s="252"/>
      <c r="Q242" s="252"/>
      <c r="R242" s="252"/>
      <c r="S242" s="252"/>
      <c r="T242" s="253"/>
      <c r="AT242" s="254" t="s">
        <v>204</v>
      </c>
      <c r="AU242" s="254" t="s">
        <v>87</v>
      </c>
      <c r="AV242" s="16" t="s">
        <v>85</v>
      </c>
      <c r="AW242" s="16" t="s">
        <v>33</v>
      </c>
      <c r="AX242" s="16" t="s">
        <v>78</v>
      </c>
      <c r="AY242" s="254" t="s">
        <v>183</v>
      </c>
    </row>
    <row r="243" spans="1:65" s="13" customFormat="1">
      <c r="B243" s="201"/>
      <c r="C243" s="202"/>
      <c r="D243" s="203" t="s">
        <v>204</v>
      </c>
      <c r="E243" s="204" t="s">
        <v>19</v>
      </c>
      <c r="F243" s="205" t="s">
        <v>377</v>
      </c>
      <c r="G243" s="202"/>
      <c r="H243" s="206">
        <v>7.875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204</v>
      </c>
      <c r="AU243" s="212" t="s">
        <v>87</v>
      </c>
      <c r="AV243" s="13" t="s">
        <v>87</v>
      </c>
      <c r="AW243" s="13" t="s">
        <v>33</v>
      </c>
      <c r="AX243" s="13" t="s">
        <v>78</v>
      </c>
      <c r="AY243" s="212" t="s">
        <v>183</v>
      </c>
    </row>
    <row r="244" spans="1:65" s="16" customFormat="1">
      <c r="B244" s="245"/>
      <c r="C244" s="246"/>
      <c r="D244" s="203" t="s">
        <v>204</v>
      </c>
      <c r="E244" s="247" t="s">
        <v>19</v>
      </c>
      <c r="F244" s="248" t="s">
        <v>380</v>
      </c>
      <c r="G244" s="246"/>
      <c r="H244" s="247" t="s">
        <v>19</v>
      </c>
      <c r="I244" s="249"/>
      <c r="J244" s="246"/>
      <c r="K244" s="246"/>
      <c r="L244" s="250"/>
      <c r="M244" s="251"/>
      <c r="N244" s="252"/>
      <c r="O244" s="252"/>
      <c r="P244" s="252"/>
      <c r="Q244" s="252"/>
      <c r="R244" s="252"/>
      <c r="S244" s="252"/>
      <c r="T244" s="253"/>
      <c r="AT244" s="254" t="s">
        <v>204</v>
      </c>
      <c r="AU244" s="254" t="s">
        <v>87</v>
      </c>
      <c r="AV244" s="16" t="s">
        <v>85</v>
      </c>
      <c r="AW244" s="16" t="s">
        <v>33</v>
      </c>
      <c r="AX244" s="16" t="s">
        <v>78</v>
      </c>
      <c r="AY244" s="254" t="s">
        <v>183</v>
      </c>
    </row>
    <row r="245" spans="1:65" s="13" customFormat="1">
      <c r="B245" s="201"/>
      <c r="C245" s="202"/>
      <c r="D245" s="203" t="s">
        <v>204</v>
      </c>
      <c r="E245" s="204" t="s">
        <v>19</v>
      </c>
      <c r="F245" s="205" t="s">
        <v>377</v>
      </c>
      <c r="G245" s="202"/>
      <c r="H245" s="206">
        <v>7.875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204</v>
      </c>
      <c r="AU245" s="212" t="s">
        <v>87</v>
      </c>
      <c r="AV245" s="13" t="s">
        <v>87</v>
      </c>
      <c r="AW245" s="13" t="s">
        <v>33</v>
      </c>
      <c r="AX245" s="13" t="s">
        <v>78</v>
      </c>
      <c r="AY245" s="212" t="s">
        <v>183</v>
      </c>
    </row>
    <row r="246" spans="1:65" s="2" customFormat="1" ht="37.799999999999997" customHeight="1">
      <c r="A246" s="38"/>
      <c r="B246" s="39"/>
      <c r="C246" s="183" t="s">
        <v>381</v>
      </c>
      <c r="D246" s="183" t="s">
        <v>185</v>
      </c>
      <c r="E246" s="184" t="s">
        <v>382</v>
      </c>
      <c r="F246" s="185" t="s">
        <v>383</v>
      </c>
      <c r="G246" s="186" t="s">
        <v>188</v>
      </c>
      <c r="H246" s="187">
        <v>54.74</v>
      </c>
      <c r="I246" s="188"/>
      <c r="J246" s="189">
        <f>ROUND(I246*H246,2)</f>
        <v>0</v>
      </c>
      <c r="K246" s="185" t="s">
        <v>189</v>
      </c>
      <c r="L246" s="43"/>
      <c r="M246" s="190" t="s">
        <v>19</v>
      </c>
      <c r="N246" s="191" t="s">
        <v>49</v>
      </c>
      <c r="O246" s="68"/>
      <c r="P246" s="192">
        <f>O246*H246</f>
        <v>0</v>
      </c>
      <c r="Q246" s="192">
        <v>0.23625599999999999</v>
      </c>
      <c r="R246" s="192">
        <f>Q246*H246</f>
        <v>12.932653439999999</v>
      </c>
      <c r="S246" s="192">
        <v>0</v>
      </c>
      <c r="T246" s="19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4" t="s">
        <v>190</v>
      </c>
      <c r="AT246" s="194" t="s">
        <v>185</v>
      </c>
      <c r="AU246" s="194" t="s">
        <v>87</v>
      </c>
      <c r="AY246" s="21" t="s">
        <v>183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1" t="s">
        <v>85</v>
      </c>
      <c r="BK246" s="195">
        <f>ROUND(I246*H246,2)</f>
        <v>0</v>
      </c>
      <c r="BL246" s="21" t="s">
        <v>190</v>
      </c>
      <c r="BM246" s="194" t="s">
        <v>384</v>
      </c>
    </row>
    <row r="247" spans="1:65" s="2" customFormat="1">
      <c r="A247" s="38"/>
      <c r="B247" s="39"/>
      <c r="C247" s="40"/>
      <c r="D247" s="196" t="s">
        <v>192</v>
      </c>
      <c r="E247" s="40"/>
      <c r="F247" s="197" t="s">
        <v>385</v>
      </c>
      <c r="G247" s="40"/>
      <c r="H247" s="40"/>
      <c r="I247" s="198"/>
      <c r="J247" s="40"/>
      <c r="K247" s="40"/>
      <c r="L247" s="43"/>
      <c r="M247" s="199"/>
      <c r="N247" s="200"/>
      <c r="O247" s="68"/>
      <c r="P247" s="68"/>
      <c r="Q247" s="68"/>
      <c r="R247" s="68"/>
      <c r="S247" s="68"/>
      <c r="T247" s="69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21" t="s">
        <v>192</v>
      </c>
      <c r="AU247" s="21" t="s">
        <v>87</v>
      </c>
    </row>
    <row r="248" spans="1:65" s="13" customFormat="1">
      <c r="B248" s="201"/>
      <c r="C248" s="202"/>
      <c r="D248" s="203" t="s">
        <v>204</v>
      </c>
      <c r="E248" s="204" t="s">
        <v>19</v>
      </c>
      <c r="F248" s="205" t="s">
        <v>386</v>
      </c>
      <c r="G248" s="202"/>
      <c r="H248" s="206">
        <v>54.74</v>
      </c>
      <c r="I248" s="207"/>
      <c r="J248" s="202"/>
      <c r="K248" s="202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204</v>
      </c>
      <c r="AU248" s="212" t="s">
        <v>87</v>
      </c>
      <c r="AV248" s="13" t="s">
        <v>87</v>
      </c>
      <c r="AW248" s="13" t="s">
        <v>33</v>
      </c>
      <c r="AX248" s="13" t="s">
        <v>78</v>
      </c>
      <c r="AY248" s="212" t="s">
        <v>183</v>
      </c>
    </row>
    <row r="249" spans="1:65" s="2" customFormat="1" ht="37.799999999999997" customHeight="1">
      <c r="A249" s="38"/>
      <c r="B249" s="39"/>
      <c r="C249" s="183" t="s">
        <v>387</v>
      </c>
      <c r="D249" s="183" t="s">
        <v>185</v>
      </c>
      <c r="E249" s="184" t="s">
        <v>388</v>
      </c>
      <c r="F249" s="185" t="s">
        <v>389</v>
      </c>
      <c r="G249" s="186" t="s">
        <v>188</v>
      </c>
      <c r="H249" s="187">
        <v>184.232</v>
      </c>
      <c r="I249" s="188"/>
      <c r="J249" s="189">
        <f>ROUND(I249*H249,2)</f>
        <v>0</v>
      </c>
      <c r="K249" s="185" t="s">
        <v>189</v>
      </c>
      <c r="L249" s="43"/>
      <c r="M249" s="190" t="s">
        <v>19</v>
      </c>
      <c r="N249" s="191" t="s">
        <v>49</v>
      </c>
      <c r="O249" s="68"/>
      <c r="P249" s="192">
        <f>O249*H249</f>
        <v>0</v>
      </c>
      <c r="Q249" s="192">
        <v>0.26904800000000001</v>
      </c>
      <c r="R249" s="192">
        <f>Q249*H249</f>
        <v>49.567251136000003</v>
      </c>
      <c r="S249" s="192">
        <v>0</v>
      </c>
      <c r="T249" s="19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4" t="s">
        <v>190</v>
      </c>
      <c r="AT249" s="194" t="s">
        <v>185</v>
      </c>
      <c r="AU249" s="194" t="s">
        <v>87</v>
      </c>
      <c r="AY249" s="21" t="s">
        <v>183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21" t="s">
        <v>85</v>
      </c>
      <c r="BK249" s="195">
        <f>ROUND(I249*H249,2)</f>
        <v>0</v>
      </c>
      <c r="BL249" s="21" t="s">
        <v>190</v>
      </c>
      <c r="BM249" s="194" t="s">
        <v>390</v>
      </c>
    </row>
    <row r="250" spans="1:65" s="2" customFormat="1">
      <c r="A250" s="38"/>
      <c r="B250" s="39"/>
      <c r="C250" s="40"/>
      <c r="D250" s="196" t="s">
        <v>192</v>
      </c>
      <c r="E250" s="40"/>
      <c r="F250" s="197" t="s">
        <v>391</v>
      </c>
      <c r="G250" s="40"/>
      <c r="H250" s="40"/>
      <c r="I250" s="198"/>
      <c r="J250" s="40"/>
      <c r="K250" s="40"/>
      <c r="L250" s="43"/>
      <c r="M250" s="199"/>
      <c r="N250" s="200"/>
      <c r="O250" s="68"/>
      <c r="P250" s="68"/>
      <c r="Q250" s="68"/>
      <c r="R250" s="68"/>
      <c r="S250" s="68"/>
      <c r="T250" s="69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21" t="s">
        <v>192</v>
      </c>
      <c r="AU250" s="21" t="s">
        <v>87</v>
      </c>
    </row>
    <row r="251" spans="1:65" s="13" customFormat="1">
      <c r="B251" s="201"/>
      <c r="C251" s="202"/>
      <c r="D251" s="203" t="s">
        <v>204</v>
      </c>
      <c r="E251" s="204" t="s">
        <v>19</v>
      </c>
      <c r="F251" s="205" t="s">
        <v>392</v>
      </c>
      <c r="G251" s="202"/>
      <c r="H251" s="206">
        <v>177.304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204</v>
      </c>
      <c r="AU251" s="212" t="s">
        <v>87</v>
      </c>
      <c r="AV251" s="13" t="s">
        <v>87</v>
      </c>
      <c r="AW251" s="13" t="s">
        <v>33</v>
      </c>
      <c r="AX251" s="13" t="s">
        <v>78</v>
      </c>
      <c r="AY251" s="212" t="s">
        <v>183</v>
      </c>
    </row>
    <row r="252" spans="1:65" s="13" customFormat="1">
      <c r="B252" s="201"/>
      <c r="C252" s="202"/>
      <c r="D252" s="203" t="s">
        <v>204</v>
      </c>
      <c r="E252" s="204" t="s">
        <v>19</v>
      </c>
      <c r="F252" s="205" t="s">
        <v>393</v>
      </c>
      <c r="G252" s="202"/>
      <c r="H252" s="206">
        <v>-14.49</v>
      </c>
      <c r="I252" s="207"/>
      <c r="J252" s="202"/>
      <c r="K252" s="202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204</v>
      </c>
      <c r="AU252" s="212" t="s">
        <v>87</v>
      </c>
      <c r="AV252" s="13" t="s">
        <v>87</v>
      </c>
      <c r="AW252" s="13" t="s">
        <v>33</v>
      </c>
      <c r="AX252" s="13" t="s">
        <v>78</v>
      </c>
      <c r="AY252" s="212" t="s">
        <v>183</v>
      </c>
    </row>
    <row r="253" spans="1:65" s="13" customFormat="1">
      <c r="B253" s="201"/>
      <c r="C253" s="202"/>
      <c r="D253" s="203" t="s">
        <v>204</v>
      </c>
      <c r="E253" s="204" t="s">
        <v>19</v>
      </c>
      <c r="F253" s="205" t="s">
        <v>394</v>
      </c>
      <c r="G253" s="202"/>
      <c r="H253" s="206">
        <v>-9.282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204</v>
      </c>
      <c r="AU253" s="212" t="s">
        <v>87</v>
      </c>
      <c r="AV253" s="13" t="s">
        <v>87</v>
      </c>
      <c r="AW253" s="13" t="s">
        <v>33</v>
      </c>
      <c r="AX253" s="13" t="s">
        <v>78</v>
      </c>
      <c r="AY253" s="212" t="s">
        <v>183</v>
      </c>
    </row>
    <row r="254" spans="1:65" s="13" customFormat="1">
      <c r="B254" s="201"/>
      <c r="C254" s="202"/>
      <c r="D254" s="203" t="s">
        <v>204</v>
      </c>
      <c r="E254" s="204" t="s">
        <v>19</v>
      </c>
      <c r="F254" s="205" t="s">
        <v>395</v>
      </c>
      <c r="G254" s="202"/>
      <c r="H254" s="206">
        <v>-4.1109999999999998</v>
      </c>
      <c r="I254" s="207"/>
      <c r="J254" s="202"/>
      <c r="K254" s="202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204</v>
      </c>
      <c r="AU254" s="212" t="s">
        <v>87</v>
      </c>
      <c r="AV254" s="13" t="s">
        <v>87</v>
      </c>
      <c r="AW254" s="13" t="s">
        <v>33</v>
      </c>
      <c r="AX254" s="13" t="s">
        <v>78</v>
      </c>
      <c r="AY254" s="212" t="s">
        <v>183</v>
      </c>
    </row>
    <row r="255" spans="1:65" s="13" customFormat="1">
      <c r="B255" s="201"/>
      <c r="C255" s="202"/>
      <c r="D255" s="203" t="s">
        <v>204</v>
      </c>
      <c r="E255" s="204" t="s">
        <v>19</v>
      </c>
      <c r="F255" s="205" t="s">
        <v>396</v>
      </c>
      <c r="G255" s="202"/>
      <c r="H255" s="206">
        <v>26.504999999999999</v>
      </c>
      <c r="I255" s="207"/>
      <c r="J255" s="202"/>
      <c r="K255" s="202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204</v>
      </c>
      <c r="AU255" s="212" t="s">
        <v>87</v>
      </c>
      <c r="AV255" s="13" t="s">
        <v>87</v>
      </c>
      <c r="AW255" s="13" t="s">
        <v>33</v>
      </c>
      <c r="AX255" s="13" t="s">
        <v>78</v>
      </c>
      <c r="AY255" s="212" t="s">
        <v>183</v>
      </c>
    </row>
    <row r="256" spans="1:65" s="13" customFormat="1">
      <c r="B256" s="201"/>
      <c r="C256" s="202"/>
      <c r="D256" s="203" t="s">
        <v>204</v>
      </c>
      <c r="E256" s="204" t="s">
        <v>19</v>
      </c>
      <c r="F256" s="205" t="s">
        <v>397</v>
      </c>
      <c r="G256" s="202"/>
      <c r="H256" s="206">
        <v>-2.31</v>
      </c>
      <c r="I256" s="207"/>
      <c r="J256" s="202"/>
      <c r="K256" s="202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204</v>
      </c>
      <c r="AU256" s="212" t="s">
        <v>87</v>
      </c>
      <c r="AV256" s="13" t="s">
        <v>87</v>
      </c>
      <c r="AW256" s="13" t="s">
        <v>33</v>
      </c>
      <c r="AX256" s="13" t="s">
        <v>78</v>
      </c>
      <c r="AY256" s="212" t="s">
        <v>183</v>
      </c>
    </row>
    <row r="257" spans="1:65" s="13" customFormat="1">
      <c r="B257" s="201"/>
      <c r="C257" s="202"/>
      <c r="D257" s="203" t="s">
        <v>204</v>
      </c>
      <c r="E257" s="204" t="s">
        <v>19</v>
      </c>
      <c r="F257" s="205" t="s">
        <v>398</v>
      </c>
      <c r="G257" s="202"/>
      <c r="H257" s="206">
        <v>-3.0939999999999999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204</v>
      </c>
      <c r="AU257" s="212" t="s">
        <v>87</v>
      </c>
      <c r="AV257" s="13" t="s">
        <v>87</v>
      </c>
      <c r="AW257" s="13" t="s">
        <v>33</v>
      </c>
      <c r="AX257" s="13" t="s">
        <v>78</v>
      </c>
      <c r="AY257" s="212" t="s">
        <v>183</v>
      </c>
    </row>
    <row r="258" spans="1:65" s="16" customFormat="1">
      <c r="B258" s="245"/>
      <c r="C258" s="246"/>
      <c r="D258" s="203" t="s">
        <v>204</v>
      </c>
      <c r="E258" s="247" t="s">
        <v>19</v>
      </c>
      <c r="F258" s="248" t="s">
        <v>399</v>
      </c>
      <c r="G258" s="246"/>
      <c r="H258" s="247" t="s">
        <v>19</v>
      </c>
      <c r="I258" s="249"/>
      <c r="J258" s="246"/>
      <c r="K258" s="246"/>
      <c r="L258" s="250"/>
      <c r="M258" s="251"/>
      <c r="N258" s="252"/>
      <c r="O258" s="252"/>
      <c r="P258" s="252"/>
      <c r="Q258" s="252"/>
      <c r="R258" s="252"/>
      <c r="S258" s="252"/>
      <c r="T258" s="253"/>
      <c r="AT258" s="254" t="s">
        <v>204</v>
      </c>
      <c r="AU258" s="254" t="s">
        <v>87</v>
      </c>
      <c r="AV258" s="16" t="s">
        <v>85</v>
      </c>
      <c r="AW258" s="16" t="s">
        <v>33</v>
      </c>
      <c r="AX258" s="16" t="s">
        <v>78</v>
      </c>
      <c r="AY258" s="254" t="s">
        <v>183</v>
      </c>
    </row>
    <row r="259" spans="1:65" s="13" customFormat="1">
      <c r="B259" s="201"/>
      <c r="C259" s="202"/>
      <c r="D259" s="203" t="s">
        <v>204</v>
      </c>
      <c r="E259" s="204" t="s">
        <v>19</v>
      </c>
      <c r="F259" s="205" t="s">
        <v>400</v>
      </c>
      <c r="G259" s="202"/>
      <c r="H259" s="206">
        <v>13.71</v>
      </c>
      <c r="I259" s="207"/>
      <c r="J259" s="202"/>
      <c r="K259" s="202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204</v>
      </c>
      <c r="AU259" s="212" t="s">
        <v>87</v>
      </c>
      <c r="AV259" s="13" t="s">
        <v>87</v>
      </c>
      <c r="AW259" s="13" t="s">
        <v>33</v>
      </c>
      <c r="AX259" s="13" t="s">
        <v>78</v>
      </c>
      <c r="AY259" s="212" t="s">
        <v>183</v>
      </c>
    </row>
    <row r="260" spans="1:65" s="2" customFormat="1" ht="37.799999999999997" customHeight="1">
      <c r="A260" s="38"/>
      <c r="B260" s="39"/>
      <c r="C260" s="183" t="s">
        <v>401</v>
      </c>
      <c r="D260" s="183" t="s">
        <v>185</v>
      </c>
      <c r="E260" s="184" t="s">
        <v>402</v>
      </c>
      <c r="F260" s="185" t="s">
        <v>403</v>
      </c>
      <c r="G260" s="186" t="s">
        <v>188</v>
      </c>
      <c r="H260" s="187">
        <v>222.26300000000001</v>
      </c>
      <c r="I260" s="188"/>
      <c r="J260" s="189">
        <f>ROUND(I260*H260,2)</f>
        <v>0</v>
      </c>
      <c r="K260" s="185" t="s">
        <v>189</v>
      </c>
      <c r="L260" s="43"/>
      <c r="M260" s="190" t="s">
        <v>19</v>
      </c>
      <c r="N260" s="191" t="s">
        <v>49</v>
      </c>
      <c r="O260" s="68"/>
      <c r="P260" s="192">
        <f>O260*H260</f>
        <v>0</v>
      </c>
      <c r="Q260" s="192">
        <v>0.349248</v>
      </c>
      <c r="R260" s="192">
        <f>Q260*H260</f>
        <v>77.624908224000009</v>
      </c>
      <c r="S260" s="192">
        <v>0</v>
      </c>
      <c r="T260" s="193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4" t="s">
        <v>190</v>
      </c>
      <c r="AT260" s="194" t="s">
        <v>185</v>
      </c>
      <c r="AU260" s="194" t="s">
        <v>87</v>
      </c>
      <c r="AY260" s="21" t="s">
        <v>183</v>
      </c>
      <c r="BE260" s="195">
        <f>IF(N260="základní",J260,0)</f>
        <v>0</v>
      </c>
      <c r="BF260" s="195">
        <f>IF(N260="snížená",J260,0)</f>
        <v>0</v>
      </c>
      <c r="BG260" s="195">
        <f>IF(N260="zákl. přenesená",J260,0)</f>
        <v>0</v>
      </c>
      <c r="BH260" s="195">
        <f>IF(N260="sníž. přenesená",J260,0)</f>
        <v>0</v>
      </c>
      <c r="BI260" s="195">
        <f>IF(N260="nulová",J260,0)</f>
        <v>0</v>
      </c>
      <c r="BJ260" s="21" t="s">
        <v>85</v>
      </c>
      <c r="BK260" s="195">
        <f>ROUND(I260*H260,2)</f>
        <v>0</v>
      </c>
      <c r="BL260" s="21" t="s">
        <v>190</v>
      </c>
      <c r="BM260" s="194" t="s">
        <v>404</v>
      </c>
    </row>
    <row r="261" spans="1:65" s="2" customFormat="1">
      <c r="A261" s="38"/>
      <c r="B261" s="39"/>
      <c r="C261" s="40"/>
      <c r="D261" s="196" t="s">
        <v>192</v>
      </c>
      <c r="E261" s="40"/>
      <c r="F261" s="197" t="s">
        <v>405</v>
      </c>
      <c r="G261" s="40"/>
      <c r="H261" s="40"/>
      <c r="I261" s="198"/>
      <c r="J261" s="40"/>
      <c r="K261" s="40"/>
      <c r="L261" s="43"/>
      <c r="M261" s="199"/>
      <c r="N261" s="200"/>
      <c r="O261" s="68"/>
      <c r="P261" s="68"/>
      <c r="Q261" s="68"/>
      <c r="R261" s="68"/>
      <c r="S261" s="68"/>
      <c r="T261" s="69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21" t="s">
        <v>192</v>
      </c>
      <c r="AU261" s="21" t="s">
        <v>87</v>
      </c>
    </row>
    <row r="262" spans="1:65" s="13" customFormat="1">
      <c r="B262" s="201"/>
      <c r="C262" s="202"/>
      <c r="D262" s="203" t="s">
        <v>204</v>
      </c>
      <c r="E262" s="204" t="s">
        <v>19</v>
      </c>
      <c r="F262" s="205" t="s">
        <v>406</v>
      </c>
      <c r="G262" s="202"/>
      <c r="H262" s="206">
        <v>101.84</v>
      </c>
      <c r="I262" s="207"/>
      <c r="J262" s="202"/>
      <c r="K262" s="202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204</v>
      </c>
      <c r="AU262" s="212" t="s">
        <v>87</v>
      </c>
      <c r="AV262" s="13" t="s">
        <v>87</v>
      </c>
      <c r="AW262" s="13" t="s">
        <v>33</v>
      </c>
      <c r="AX262" s="13" t="s">
        <v>78</v>
      </c>
      <c r="AY262" s="212" t="s">
        <v>183</v>
      </c>
    </row>
    <row r="263" spans="1:65" s="13" customFormat="1">
      <c r="B263" s="201"/>
      <c r="C263" s="202"/>
      <c r="D263" s="203" t="s">
        <v>204</v>
      </c>
      <c r="E263" s="204" t="s">
        <v>19</v>
      </c>
      <c r="F263" s="205" t="s">
        <v>407</v>
      </c>
      <c r="G263" s="202"/>
      <c r="H263" s="206">
        <v>-3.85</v>
      </c>
      <c r="I263" s="207"/>
      <c r="J263" s="202"/>
      <c r="K263" s="202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204</v>
      </c>
      <c r="AU263" s="212" t="s">
        <v>87</v>
      </c>
      <c r="AV263" s="13" t="s">
        <v>87</v>
      </c>
      <c r="AW263" s="13" t="s">
        <v>33</v>
      </c>
      <c r="AX263" s="13" t="s">
        <v>78</v>
      </c>
      <c r="AY263" s="212" t="s">
        <v>183</v>
      </c>
    </row>
    <row r="264" spans="1:65" s="13" customFormat="1">
      <c r="B264" s="201"/>
      <c r="C264" s="202"/>
      <c r="D264" s="203" t="s">
        <v>204</v>
      </c>
      <c r="E264" s="204" t="s">
        <v>19</v>
      </c>
      <c r="F264" s="205" t="s">
        <v>408</v>
      </c>
      <c r="G264" s="202"/>
      <c r="H264" s="206">
        <v>-6.49</v>
      </c>
      <c r="I264" s="207"/>
      <c r="J264" s="202"/>
      <c r="K264" s="202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204</v>
      </c>
      <c r="AU264" s="212" t="s">
        <v>87</v>
      </c>
      <c r="AV264" s="13" t="s">
        <v>87</v>
      </c>
      <c r="AW264" s="13" t="s">
        <v>33</v>
      </c>
      <c r="AX264" s="13" t="s">
        <v>78</v>
      </c>
      <c r="AY264" s="212" t="s">
        <v>183</v>
      </c>
    </row>
    <row r="265" spans="1:65" s="13" customFormat="1">
      <c r="B265" s="201"/>
      <c r="C265" s="202"/>
      <c r="D265" s="203" t="s">
        <v>204</v>
      </c>
      <c r="E265" s="204" t="s">
        <v>19</v>
      </c>
      <c r="F265" s="205" t="s">
        <v>409</v>
      </c>
      <c r="G265" s="202"/>
      <c r="H265" s="206">
        <v>-4.7249999999999996</v>
      </c>
      <c r="I265" s="207"/>
      <c r="J265" s="202"/>
      <c r="K265" s="202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204</v>
      </c>
      <c r="AU265" s="212" t="s">
        <v>87</v>
      </c>
      <c r="AV265" s="13" t="s">
        <v>87</v>
      </c>
      <c r="AW265" s="13" t="s">
        <v>33</v>
      </c>
      <c r="AX265" s="13" t="s">
        <v>78</v>
      </c>
      <c r="AY265" s="212" t="s">
        <v>183</v>
      </c>
    </row>
    <row r="266" spans="1:65" s="13" customFormat="1">
      <c r="B266" s="201"/>
      <c r="C266" s="202"/>
      <c r="D266" s="203" t="s">
        <v>204</v>
      </c>
      <c r="E266" s="204" t="s">
        <v>19</v>
      </c>
      <c r="F266" s="205" t="s">
        <v>410</v>
      </c>
      <c r="G266" s="202"/>
      <c r="H266" s="206">
        <v>43.148000000000003</v>
      </c>
      <c r="I266" s="207"/>
      <c r="J266" s="202"/>
      <c r="K266" s="202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204</v>
      </c>
      <c r="AU266" s="212" t="s">
        <v>87</v>
      </c>
      <c r="AV266" s="13" t="s">
        <v>87</v>
      </c>
      <c r="AW266" s="13" t="s">
        <v>33</v>
      </c>
      <c r="AX266" s="13" t="s">
        <v>78</v>
      </c>
      <c r="AY266" s="212" t="s">
        <v>183</v>
      </c>
    </row>
    <row r="267" spans="1:65" s="13" customFormat="1">
      <c r="B267" s="201"/>
      <c r="C267" s="202"/>
      <c r="D267" s="203" t="s">
        <v>204</v>
      </c>
      <c r="E267" s="204" t="s">
        <v>19</v>
      </c>
      <c r="F267" s="205" t="s">
        <v>398</v>
      </c>
      <c r="G267" s="202"/>
      <c r="H267" s="206">
        <v>-3.0939999999999999</v>
      </c>
      <c r="I267" s="207"/>
      <c r="J267" s="202"/>
      <c r="K267" s="202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204</v>
      </c>
      <c r="AU267" s="212" t="s">
        <v>87</v>
      </c>
      <c r="AV267" s="13" t="s">
        <v>87</v>
      </c>
      <c r="AW267" s="13" t="s">
        <v>33</v>
      </c>
      <c r="AX267" s="13" t="s">
        <v>78</v>
      </c>
      <c r="AY267" s="212" t="s">
        <v>183</v>
      </c>
    </row>
    <row r="268" spans="1:65" s="13" customFormat="1">
      <c r="B268" s="201"/>
      <c r="C268" s="202"/>
      <c r="D268" s="203" t="s">
        <v>204</v>
      </c>
      <c r="E268" s="204" t="s">
        <v>19</v>
      </c>
      <c r="F268" s="205" t="s">
        <v>407</v>
      </c>
      <c r="G268" s="202"/>
      <c r="H268" s="206">
        <v>-3.85</v>
      </c>
      <c r="I268" s="207"/>
      <c r="J268" s="202"/>
      <c r="K268" s="202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204</v>
      </c>
      <c r="AU268" s="212" t="s">
        <v>87</v>
      </c>
      <c r="AV268" s="13" t="s">
        <v>87</v>
      </c>
      <c r="AW268" s="13" t="s">
        <v>33</v>
      </c>
      <c r="AX268" s="13" t="s">
        <v>78</v>
      </c>
      <c r="AY268" s="212" t="s">
        <v>183</v>
      </c>
    </row>
    <row r="269" spans="1:65" s="13" customFormat="1">
      <c r="B269" s="201"/>
      <c r="C269" s="202"/>
      <c r="D269" s="203" t="s">
        <v>204</v>
      </c>
      <c r="E269" s="204" t="s">
        <v>19</v>
      </c>
      <c r="F269" s="205" t="s">
        <v>411</v>
      </c>
      <c r="G269" s="202"/>
      <c r="H269" s="206">
        <v>112.184</v>
      </c>
      <c r="I269" s="207"/>
      <c r="J269" s="202"/>
      <c r="K269" s="202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204</v>
      </c>
      <c r="AU269" s="212" t="s">
        <v>87</v>
      </c>
      <c r="AV269" s="13" t="s">
        <v>87</v>
      </c>
      <c r="AW269" s="13" t="s">
        <v>33</v>
      </c>
      <c r="AX269" s="13" t="s">
        <v>78</v>
      </c>
      <c r="AY269" s="212" t="s">
        <v>183</v>
      </c>
    </row>
    <row r="270" spans="1:65" s="13" customFormat="1">
      <c r="B270" s="201"/>
      <c r="C270" s="202"/>
      <c r="D270" s="203" t="s">
        <v>204</v>
      </c>
      <c r="E270" s="204" t="s">
        <v>19</v>
      </c>
      <c r="F270" s="205" t="s">
        <v>412</v>
      </c>
      <c r="G270" s="202"/>
      <c r="H270" s="206">
        <v>-10.5</v>
      </c>
      <c r="I270" s="207"/>
      <c r="J270" s="202"/>
      <c r="K270" s="202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204</v>
      </c>
      <c r="AU270" s="212" t="s">
        <v>87</v>
      </c>
      <c r="AV270" s="13" t="s">
        <v>87</v>
      </c>
      <c r="AW270" s="13" t="s">
        <v>33</v>
      </c>
      <c r="AX270" s="13" t="s">
        <v>78</v>
      </c>
      <c r="AY270" s="212" t="s">
        <v>183</v>
      </c>
    </row>
    <row r="271" spans="1:65" s="13" customFormat="1">
      <c r="B271" s="201"/>
      <c r="C271" s="202"/>
      <c r="D271" s="203" t="s">
        <v>204</v>
      </c>
      <c r="E271" s="204" t="s">
        <v>19</v>
      </c>
      <c r="F271" s="205" t="s">
        <v>413</v>
      </c>
      <c r="G271" s="202"/>
      <c r="H271" s="206">
        <v>-2.4</v>
      </c>
      <c r="I271" s="207"/>
      <c r="J271" s="202"/>
      <c r="K271" s="202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204</v>
      </c>
      <c r="AU271" s="212" t="s">
        <v>87</v>
      </c>
      <c r="AV271" s="13" t="s">
        <v>87</v>
      </c>
      <c r="AW271" s="13" t="s">
        <v>33</v>
      </c>
      <c r="AX271" s="13" t="s">
        <v>78</v>
      </c>
      <c r="AY271" s="212" t="s">
        <v>183</v>
      </c>
    </row>
    <row r="272" spans="1:65" s="2" customFormat="1" ht="66.75" customHeight="1">
      <c r="A272" s="38"/>
      <c r="B272" s="39"/>
      <c r="C272" s="183" t="s">
        <v>414</v>
      </c>
      <c r="D272" s="183" t="s">
        <v>185</v>
      </c>
      <c r="E272" s="184" t="s">
        <v>415</v>
      </c>
      <c r="F272" s="185" t="s">
        <v>416</v>
      </c>
      <c r="G272" s="186" t="s">
        <v>188</v>
      </c>
      <c r="H272" s="187">
        <v>44.8</v>
      </c>
      <c r="I272" s="188"/>
      <c r="J272" s="189">
        <f>ROUND(I272*H272,2)</f>
        <v>0</v>
      </c>
      <c r="K272" s="185" t="s">
        <v>189</v>
      </c>
      <c r="L272" s="43"/>
      <c r="M272" s="190" t="s">
        <v>19</v>
      </c>
      <c r="N272" s="191" t="s">
        <v>49</v>
      </c>
      <c r="O272" s="68"/>
      <c r="P272" s="192">
        <f>O272*H272</f>
        <v>0</v>
      </c>
      <c r="Q272" s="192">
        <v>0.20886399999999999</v>
      </c>
      <c r="R272" s="192">
        <f>Q272*H272</f>
        <v>9.3571071999999997</v>
      </c>
      <c r="S272" s="192">
        <v>0</v>
      </c>
      <c r="T272" s="19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4" t="s">
        <v>190</v>
      </c>
      <c r="AT272" s="194" t="s">
        <v>185</v>
      </c>
      <c r="AU272" s="194" t="s">
        <v>87</v>
      </c>
      <c r="AY272" s="21" t="s">
        <v>183</v>
      </c>
      <c r="BE272" s="195">
        <f>IF(N272="základní",J272,0)</f>
        <v>0</v>
      </c>
      <c r="BF272" s="195">
        <f>IF(N272="snížená",J272,0)</f>
        <v>0</v>
      </c>
      <c r="BG272" s="195">
        <f>IF(N272="zákl. přenesená",J272,0)</f>
        <v>0</v>
      </c>
      <c r="BH272" s="195">
        <f>IF(N272="sníž. přenesená",J272,0)</f>
        <v>0</v>
      </c>
      <c r="BI272" s="195">
        <f>IF(N272="nulová",J272,0)</f>
        <v>0</v>
      </c>
      <c r="BJ272" s="21" t="s">
        <v>85</v>
      </c>
      <c r="BK272" s="195">
        <f>ROUND(I272*H272,2)</f>
        <v>0</v>
      </c>
      <c r="BL272" s="21" t="s">
        <v>190</v>
      </c>
      <c r="BM272" s="194" t="s">
        <v>417</v>
      </c>
    </row>
    <row r="273" spans="1:65" s="2" customFormat="1">
      <c r="A273" s="38"/>
      <c r="B273" s="39"/>
      <c r="C273" s="40"/>
      <c r="D273" s="196" t="s">
        <v>192</v>
      </c>
      <c r="E273" s="40"/>
      <c r="F273" s="197" t="s">
        <v>418</v>
      </c>
      <c r="G273" s="40"/>
      <c r="H273" s="40"/>
      <c r="I273" s="198"/>
      <c r="J273" s="40"/>
      <c r="K273" s="40"/>
      <c r="L273" s="43"/>
      <c r="M273" s="199"/>
      <c r="N273" s="200"/>
      <c r="O273" s="68"/>
      <c r="P273" s="68"/>
      <c r="Q273" s="68"/>
      <c r="R273" s="68"/>
      <c r="S273" s="68"/>
      <c r="T273" s="69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21" t="s">
        <v>192</v>
      </c>
      <c r="AU273" s="21" t="s">
        <v>87</v>
      </c>
    </row>
    <row r="274" spans="1:65" s="13" customFormat="1">
      <c r="B274" s="201"/>
      <c r="C274" s="202"/>
      <c r="D274" s="203" t="s">
        <v>204</v>
      </c>
      <c r="E274" s="204" t="s">
        <v>19</v>
      </c>
      <c r="F274" s="205" t="s">
        <v>419</v>
      </c>
      <c r="G274" s="202"/>
      <c r="H274" s="206">
        <v>44.8</v>
      </c>
      <c r="I274" s="207"/>
      <c r="J274" s="202"/>
      <c r="K274" s="202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204</v>
      </c>
      <c r="AU274" s="212" t="s">
        <v>87</v>
      </c>
      <c r="AV274" s="13" t="s">
        <v>87</v>
      </c>
      <c r="AW274" s="13" t="s">
        <v>33</v>
      </c>
      <c r="AX274" s="13" t="s">
        <v>78</v>
      </c>
      <c r="AY274" s="212" t="s">
        <v>183</v>
      </c>
    </row>
    <row r="275" spans="1:65" s="2" customFormat="1" ht="37.799999999999997" customHeight="1">
      <c r="A275" s="38"/>
      <c r="B275" s="39"/>
      <c r="C275" s="183" t="s">
        <v>420</v>
      </c>
      <c r="D275" s="183" t="s">
        <v>185</v>
      </c>
      <c r="E275" s="184" t="s">
        <v>421</v>
      </c>
      <c r="F275" s="185" t="s">
        <v>422</v>
      </c>
      <c r="G275" s="186" t="s">
        <v>243</v>
      </c>
      <c r="H275" s="187">
        <v>0.34100000000000003</v>
      </c>
      <c r="I275" s="188"/>
      <c r="J275" s="189">
        <f>ROUND(I275*H275,2)</f>
        <v>0</v>
      </c>
      <c r="K275" s="185" t="s">
        <v>189</v>
      </c>
      <c r="L275" s="43"/>
      <c r="M275" s="190" t="s">
        <v>19</v>
      </c>
      <c r="N275" s="191" t="s">
        <v>49</v>
      </c>
      <c r="O275" s="68"/>
      <c r="P275" s="192">
        <f>O275*H275</f>
        <v>0</v>
      </c>
      <c r="Q275" s="192">
        <v>1.0492218</v>
      </c>
      <c r="R275" s="192">
        <f>Q275*H275</f>
        <v>0.35778463380000003</v>
      </c>
      <c r="S275" s="192">
        <v>0</v>
      </c>
      <c r="T275" s="19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94" t="s">
        <v>190</v>
      </c>
      <c r="AT275" s="194" t="s">
        <v>185</v>
      </c>
      <c r="AU275" s="194" t="s">
        <v>87</v>
      </c>
      <c r="AY275" s="21" t="s">
        <v>183</v>
      </c>
      <c r="BE275" s="195">
        <f>IF(N275="základní",J275,0)</f>
        <v>0</v>
      </c>
      <c r="BF275" s="195">
        <f>IF(N275="snížená",J275,0)</f>
        <v>0</v>
      </c>
      <c r="BG275" s="195">
        <f>IF(N275="zákl. přenesená",J275,0)</f>
        <v>0</v>
      </c>
      <c r="BH275" s="195">
        <f>IF(N275="sníž. přenesená",J275,0)</f>
        <v>0</v>
      </c>
      <c r="BI275" s="195">
        <f>IF(N275="nulová",J275,0)</f>
        <v>0</v>
      </c>
      <c r="BJ275" s="21" t="s">
        <v>85</v>
      </c>
      <c r="BK275" s="195">
        <f>ROUND(I275*H275,2)</f>
        <v>0</v>
      </c>
      <c r="BL275" s="21" t="s">
        <v>190</v>
      </c>
      <c r="BM275" s="194" t="s">
        <v>423</v>
      </c>
    </row>
    <row r="276" spans="1:65" s="2" customFormat="1">
      <c r="A276" s="38"/>
      <c r="B276" s="39"/>
      <c r="C276" s="40"/>
      <c r="D276" s="196" t="s">
        <v>192</v>
      </c>
      <c r="E276" s="40"/>
      <c r="F276" s="197" t="s">
        <v>424</v>
      </c>
      <c r="G276" s="40"/>
      <c r="H276" s="40"/>
      <c r="I276" s="198"/>
      <c r="J276" s="40"/>
      <c r="K276" s="40"/>
      <c r="L276" s="43"/>
      <c r="M276" s="199"/>
      <c r="N276" s="200"/>
      <c r="O276" s="68"/>
      <c r="P276" s="68"/>
      <c r="Q276" s="68"/>
      <c r="R276" s="68"/>
      <c r="S276" s="68"/>
      <c r="T276" s="69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21" t="s">
        <v>192</v>
      </c>
      <c r="AU276" s="21" t="s">
        <v>87</v>
      </c>
    </row>
    <row r="277" spans="1:65" s="13" customFormat="1">
      <c r="B277" s="201"/>
      <c r="C277" s="202"/>
      <c r="D277" s="203" t="s">
        <v>204</v>
      </c>
      <c r="E277" s="204" t="s">
        <v>19</v>
      </c>
      <c r="F277" s="205" t="s">
        <v>425</v>
      </c>
      <c r="G277" s="202"/>
      <c r="H277" s="206">
        <v>4.5999999999999999E-2</v>
      </c>
      <c r="I277" s="207"/>
      <c r="J277" s="202"/>
      <c r="K277" s="202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204</v>
      </c>
      <c r="AU277" s="212" t="s">
        <v>87</v>
      </c>
      <c r="AV277" s="13" t="s">
        <v>87</v>
      </c>
      <c r="AW277" s="13" t="s">
        <v>33</v>
      </c>
      <c r="AX277" s="13" t="s">
        <v>78</v>
      </c>
      <c r="AY277" s="212" t="s">
        <v>183</v>
      </c>
    </row>
    <row r="278" spans="1:65" s="13" customFormat="1">
      <c r="B278" s="201"/>
      <c r="C278" s="202"/>
      <c r="D278" s="203" t="s">
        <v>204</v>
      </c>
      <c r="E278" s="204" t="s">
        <v>19</v>
      </c>
      <c r="F278" s="205" t="s">
        <v>426</v>
      </c>
      <c r="G278" s="202"/>
      <c r="H278" s="206">
        <v>0.29499999999999998</v>
      </c>
      <c r="I278" s="207"/>
      <c r="J278" s="202"/>
      <c r="K278" s="202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204</v>
      </c>
      <c r="AU278" s="212" t="s">
        <v>87</v>
      </c>
      <c r="AV278" s="13" t="s">
        <v>87</v>
      </c>
      <c r="AW278" s="13" t="s">
        <v>33</v>
      </c>
      <c r="AX278" s="13" t="s">
        <v>78</v>
      </c>
      <c r="AY278" s="212" t="s">
        <v>183</v>
      </c>
    </row>
    <row r="279" spans="1:65" s="2" customFormat="1" ht="37.799999999999997" customHeight="1">
      <c r="A279" s="38"/>
      <c r="B279" s="39"/>
      <c r="C279" s="183" t="s">
        <v>427</v>
      </c>
      <c r="D279" s="183" t="s">
        <v>185</v>
      </c>
      <c r="E279" s="184" t="s">
        <v>428</v>
      </c>
      <c r="F279" s="185" t="s">
        <v>429</v>
      </c>
      <c r="G279" s="186" t="s">
        <v>430</v>
      </c>
      <c r="H279" s="187">
        <v>1</v>
      </c>
      <c r="I279" s="188"/>
      <c r="J279" s="189">
        <f>ROUND(I279*H279,2)</f>
        <v>0</v>
      </c>
      <c r="K279" s="185" t="s">
        <v>189</v>
      </c>
      <c r="L279" s="43"/>
      <c r="M279" s="190" t="s">
        <v>19</v>
      </c>
      <c r="N279" s="191" t="s">
        <v>49</v>
      </c>
      <c r="O279" s="68"/>
      <c r="P279" s="192">
        <f>O279*H279</f>
        <v>0</v>
      </c>
      <c r="Q279" s="192">
        <v>2.2783500000000002E-2</v>
      </c>
      <c r="R279" s="192">
        <f>Q279*H279</f>
        <v>2.2783500000000002E-2</v>
      </c>
      <c r="S279" s="192">
        <v>0</v>
      </c>
      <c r="T279" s="19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4" t="s">
        <v>190</v>
      </c>
      <c r="AT279" s="194" t="s">
        <v>185</v>
      </c>
      <c r="AU279" s="194" t="s">
        <v>87</v>
      </c>
      <c r="AY279" s="21" t="s">
        <v>183</v>
      </c>
      <c r="BE279" s="195">
        <f>IF(N279="základní",J279,0)</f>
        <v>0</v>
      </c>
      <c r="BF279" s="195">
        <f>IF(N279="snížená",J279,0)</f>
        <v>0</v>
      </c>
      <c r="BG279" s="195">
        <f>IF(N279="zákl. přenesená",J279,0)</f>
        <v>0</v>
      </c>
      <c r="BH279" s="195">
        <f>IF(N279="sníž. přenesená",J279,0)</f>
        <v>0</v>
      </c>
      <c r="BI279" s="195">
        <f>IF(N279="nulová",J279,0)</f>
        <v>0</v>
      </c>
      <c r="BJ279" s="21" t="s">
        <v>85</v>
      </c>
      <c r="BK279" s="195">
        <f>ROUND(I279*H279,2)</f>
        <v>0</v>
      </c>
      <c r="BL279" s="21" t="s">
        <v>190</v>
      </c>
      <c r="BM279" s="194" t="s">
        <v>431</v>
      </c>
    </row>
    <row r="280" spans="1:65" s="2" customFormat="1">
      <c r="A280" s="38"/>
      <c r="B280" s="39"/>
      <c r="C280" s="40"/>
      <c r="D280" s="196" t="s">
        <v>192</v>
      </c>
      <c r="E280" s="40"/>
      <c r="F280" s="197" t="s">
        <v>432</v>
      </c>
      <c r="G280" s="40"/>
      <c r="H280" s="40"/>
      <c r="I280" s="198"/>
      <c r="J280" s="40"/>
      <c r="K280" s="40"/>
      <c r="L280" s="43"/>
      <c r="M280" s="199"/>
      <c r="N280" s="200"/>
      <c r="O280" s="68"/>
      <c r="P280" s="68"/>
      <c r="Q280" s="68"/>
      <c r="R280" s="68"/>
      <c r="S280" s="68"/>
      <c r="T280" s="69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21" t="s">
        <v>192</v>
      </c>
      <c r="AU280" s="21" t="s">
        <v>87</v>
      </c>
    </row>
    <row r="281" spans="1:65" s="16" customFormat="1">
      <c r="B281" s="245"/>
      <c r="C281" s="246"/>
      <c r="D281" s="203" t="s">
        <v>204</v>
      </c>
      <c r="E281" s="247" t="s">
        <v>19</v>
      </c>
      <c r="F281" s="248" t="s">
        <v>363</v>
      </c>
      <c r="G281" s="246"/>
      <c r="H281" s="247" t="s">
        <v>19</v>
      </c>
      <c r="I281" s="249"/>
      <c r="J281" s="246"/>
      <c r="K281" s="246"/>
      <c r="L281" s="250"/>
      <c r="M281" s="251"/>
      <c r="N281" s="252"/>
      <c r="O281" s="252"/>
      <c r="P281" s="252"/>
      <c r="Q281" s="252"/>
      <c r="R281" s="252"/>
      <c r="S281" s="252"/>
      <c r="T281" s="253"/>
      <c r="AT281" s="254" t="s">
        <v>204</v>
      </c>
      <c r="AU281" s="254" t="s">
        <v>87</v>
      </c>
      <c r="AV281" s="16" t="s">
        <v>85</v>
      </c>
      <c r="AW281" s="16" t="s">
        <v>33</v>
      </c>
      <c r="AX281" s="16" t="s">
        <v>78</v>
      </c>
      <c r="AY281" s="254" t="s">
        <v>183</v>
      </c>
    </row>
    <row r="282" spans="1:65" s="13" customFormat="1">
      <c r="B282" s="201"/>
      <c r="C282" s="202"/>
      <c r="D282" s="203" t="s">
        <v>204</v>
      </c>
      <c r="E282" s="204" t="s">
        <v>19</v>
      </c>
      <c r="F282" s="205" t="s">
        <v>85</v>
      </c>
      <c r="G282" s="202"/>
      <c r="H282" s="206">
        <v>1</v>
      </c>
      <c r="I282" s="207"/>
      <c r="J282" s="202"/>
      <c r="K282" s="202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204</v>
      </c>
      <c r="AU282" s="212" t="s">
        <v>87</v>
      </c>
      <c r="AV282" s="13" t="s">
        <v>87</v>
      </c>
      <c r="AW282" s="13" t="s">
        <v>33</v>
      </c>
      <c r="AX282" s="13" t="s">
        <v>78</v>
      </c>
      <c r="AY282" s="212" t="s">
        <v>183</v>
      </c>
    </row>
    <row r="283" spans="1:65" s="2" customFormat="1" ht="37.799999999999997" customHeight="1">
      <c r="A283" s="38"/>
      <c r="B283" s="39"/>
      <c r="C283" s="183" t="s">
        <v>433</v>
      </c>
      <c r="D283" s="183" t="s">
        <v>185</v>
      </c>
      <c r="E283" s="184" t="s">
        <v>434</v>
      </c>
      <c r="F283" s="185" t="s">
        <v>435</v>
      </c>
      <c r="G283" s="186" t="s">
        <v>430</v>
      </c>
      <c r="H283" s="187">
        <v>15</v>
      </c>
      <c r="I283" s="188"/>
      <c r="J283" s="189">
        <f>ROUND(I283*H283,2)</f>
        <v>0</v>
      </c>
      <c r="K283" s="185" t="s">
        <v>189</v>
      </c>
      <c r="L283" s="43"/>
      <c r="M283" s="190" t="s">
        <v>19</v>
      </c>
      <c r="N283" s="191" t="s">
        <v>49</v>
      </c>
      <c r="O283" s="68"/>
      <c r="P283" s="192">
        <f>O283*H283</f>
        <v>0</v>
      </c>
      <c r="Q283" s="192">
        <v>3.6547999999999997E-2</v>
      </c>
      <c r="R283" s="192">
        <f>Q283*H283</f>
        <v>0.54821999999999993</v>
      </c>
      <c r="S283" s="192">
        <v>0</v>
      </c>
      <c r="T283" s="193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4" t="s">
        <v>190</v>
      </c>
      <c r="AT283" s="194" t="s">
        <v>185</v>
      </c>
      <c r="AU283" s="194" t="s">
        <v>87</v>
      </c>
      <c r="AY283" s="21" t="s">
        <v>183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21" t="s">
        <v>85</v>
      </c>
      <c r="BK283" s="195">
        <f>ROUND(I283*H283,2)</f>
        <v>0</v>
      </c>
      <c r="BL283" s="21" t="s">
        <v>190</v>
      </c>
      <c r="BM283" s="194" t="s">
        <v>436</v>
      </c>
    </row>
    <row r="284" spans="1:65" s="2" customFormat="1">
      <c r="A284" s="38"/>
      <c r="B284" s="39"/>
      <c r="C284" s="40"/>
      <c r="D284" s="196" t="s">
        <v>192</v>
      </c>
      <c r="E284" s="40"/>
      <c r="F284" s="197" t="s">
        <v>437</v>
      </c>
      <c r="G284" s="40"/>
      <c r="H284" s="40"/>
      <c r="I284" s="198"/>
      <c r="J284" s="40"/>
      <c r="K284" s="40"/>
      <c r="L284" s="43"/>
      <c r="M284" s="199"/>
      <c r="N284" s="200"/>
      <c r="O284" s="68"/>
      <c r="P284" s="68"/>
      <c r="Q284" s="68"/>
      <c r="R284" s="68"/>
      <c r="S284" s="68"/>
      <c r="T284" s="69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21" t="s">
        <v>192</v>
      </c>
      <c r="AU284" s="21" t="s">
        <v>87</v>
      </c>
    </row>
    <row r="285" spans="1:65" s="16" customFormat="1">
      <c r="B285" s="245"/>
      <c r="C285" s="246"/>
      <c r="D285" s="203" t="s">
        <v>204</v>
      </c>
      <c r="E285" s="247" t="s">
        <v>19</v>
      </c>
      <c r="F285" s="248" t="s">
        <v>376</v>
      </c>
      <c r="G285" s="246"/>
      <c r="H285" s="247" t="s">
        <v>19</v>
      </c>
      <c r="I285" s="249"/>
      <c r="J285" s="246"/>
      <c r="K285" s="246"/>
      <c r="L285" s="250"/>
      <c r="M285" s="251"/>
      <c r="N285" s="252"/>
      <c r="O285" s="252"/>
      <c r="P285" s="252"/>
      <c r="Q285" s="252"/>
      <c r="R285" s="252"/>
      <c r="S285" s="252"/>
      <c r="T285" s="253"/>
      <c r="AT285" s="254" t="s">
        <v>204</v>
      </c>
      <c r="AU285" s="254" t="s">
        <v>87</v>
      </c>
      <c r="AV285" s="16" t="s">
        <v>85</v>
      </c>
      <c r="AW285" s="16" t="s">
        <v>33</v>
      </c>
      <c r="AX285" s="16" t="s">
        <v>78</v>
      </c>
      <c r="AY285" s="254" t="s">
        <v>183</v>
      </c>
    </row>
    <row r="286" spans="1:65" s="13" customFormat="1">
      <c r="B286" s="201"/>
      <c r="C286" s="202"/>
      <c r="D286" s="203" t="s">
        <v>204</v>
      </c>
      <c r="E286" s="204" t="s">
        <v>19</v>
      </c>
      <c r="F286" s="205" t="s">
        <v>214</v>
      </c>
      <c r="G286" s="202"/>
      <c r="H286" s="206">
        <v>5</v>
      </c>
      <c r="I286" s="207"/>
      <c r="J286" s="202"/>
      <c r="K286" s="202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204</v>
      </c>
      <c r="AU286" s="212" t="s">
        <v>87</v>
      </c>
      <c r="AV286" s="13" t="s">
        <v>87</v>
      </c>
      <c r="AW286" s="13" t="s">
        <v>33</v>
      </c>
      <c r="AX286" s="13" t="s">
        <v>78</v>
      </c>
      <c r="AY286" s="212" t="s">
        <v>183</v>
      </c>
    </row>
    <row r="287" spans="1:65" s="16" customFormat="1">
      <c r="B287" s="245"/>
      <c r="C287" s="246"/>
      <c r="D287" s="203" t="s">
        <v>204</v>
      </c>
      <c r="E287" s="247" t="s">
        <v>19</v>
      </c>
      <c r="F287" s="248" t="s">
        <v>378</v>
      </c>
      <c r="G287" s="246"/>
      <c r="H287" s="247" t="s">
        <v>19</v>
      </c>
      <c r="I287" s="249"/>
      <c r="J287" s="246"/>
      <c r="K287" s="246"/>
      <c r="L287" s="250"/>
      <c r="M287" s="251"/>
      <c r="N287" s="252"/>
      <c r="O287" s="252"/>
      <c r="P287" s="252"/>
      <c r="Q287" s="252"/>
      <c r="R287" s="252"/>
      <c r="S287" s="252"/>
      <c r="T287" s="253"/>
      <c r="AT287" s="254" t="s">
        <v>204</v>
      </c>
      <c r="AU287" s="254" t="s">
        <v>87</v>
      </c>
      <c r="AV287" s="16" t="s">
        <v>85</v>
      </c>
      <c r="AW287" s="16" t="s">
        <v>33</v>
      </c>
      <c r="AX287" s="16" t="s">
        <v>78</v>
      </c>
      <c r="AY287" s="254" t="s">
        <v>183</v>
      </c>
    </row>
    <row r="288" spans="1:65" s="13" customFormat="1">
      <c r="B288" s="201"/>
      <c r="C288" s="202"/>
      <c r="D288" s="203" t="s">
        <v>204</v>
      </c>
      <c r="E288" s="204" t="s">
        <v>19</v>
      </c>
      <c r="F288" s="205" t="s">
        <v>214</v>
      </c>
      <c r="G288" s="202"/>
      <c r="H288" s="206">
        <v>5</v>
      </c>
      <c r="I288" s="207"/>
      <c r="J288" s="202"/>
      <c r="K288" s="202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204</v>
      </c>
      <c r="AU288" s="212" t="s">
        <v>87</v>
      </c>
      <c r="AV288" s="13" t="s">
        <v>87</v>
      </c>
      <c r="AW288" s="13" t="s">
        <v>33</v>
      </c>
      <c r="AX288" s="13" t="s">
        <v>78</v>
      </c>
      <c r="AY288" s="212" t="s">
        <v>183</v>
      </c>
    </row>
    <row r="289" spans="1:65" s="16" customFormat="1">
      <c r="B289" s="245"/>
      <c r="C289" s="246"/>
      <c r="D289" s="203" t="s">
        <v>204</v>
      </c>
      <c r="E289" s="247" t="s">
        <v>19</v>
      </c>
      <c r="F289" s="248" t="s">
        <v>379</v>
      </c>
      <c r="G289" s="246"/>
      <c r="H289" s="247" t="s">
        <v>19</v>
      </c>
      <c r="I289" s="249"/>
      <c r="J289" s="246"/>
      <c r="K289" s="246"/>
      <c r="L289" s="250"/>
      <c r="M289" s="251"/>
      <c r="N289" s="252"/>
      <c r="O289" s="252"/>
      <c r="P289" s="252"/>
      <c r="Q289" s="252"/>
      <c r="R289" s="252"/>
      <c r="S289" s="252"/>
      <c r="T289" s="253"/>
      <c r="AT289" s="254" t="s">
        <v>204</v>
      </c>
      <c r="AU289" s="254" t="s">
        <v>87</v>
      </c>
      <c r="AV289" s="16" t="s">
        <v>85</v>
      </c>
      <c r="AW289" s="16" t="s">
        <v>33</v>
      </c>
      <c r="AX289" s="16" t="s">
        <v>78</v>
      </c>
      <c r="AY289" s="254" t="s">
        <v>183</v>
      </c>
    </row>
    <row r="290" spans="1:65" s="13" customFormat="1">
      <c r="B290" s="201"/>
      <c r="C290" s="202"/>
      <c r="D290" s="203" t="s">
        <v>204</v>
      </c>
      <c r="E290" s="204" t="s">
        <v>19</v>
      </c>
      <c r="F290" s="205" t="s">
        <v>214</v>
      </c>
      <c r="G290" s="202"/>
      <c r="H290" s="206">
        <v>5</v>
      </c>
      <c r="I290" s="207"/>
      <c r="J290" s="202"/>
      <c r="K290" s="202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204</v>
      </c>
      <c r="AU290" s="212" t="s">
        <v>87</v>
      </c>
      <c r="AV290" s="13" t="s">
        <v>87</v>
      </c>
      <c r="AW290" s="13" t="s">
        <v>33</v>
      </c>
      <c r="AX290" s="13" t="s">
        <v>78</v>
      </c>
      <c r="AY290" s="212" t="s">
        <v>183</v>
      </c>
    </row>
    <row r="291" spans="1:65" s="2" customFormat="1" ht="37.799999999999997" customHeight="1">
      <c r="A291" s="38"/>
      <c r="B291" s="39"/>
      <c r="C291" s="183" t="s">
        <v>438</v>
      </c>
      <c r="D291" s="183" t="s">
        <v>185</v>
      </c>
      <c r="E291" s="184" t="s">
        <v>439</v>
      </c>
      <c r="F291" s="185" t="s">
        <v>440</v>
      </c>
      <c r="G291" s="186" t="s">
        <v>430</v>
      </c>
      <c r="H291" s="187">
        <v>16</v>
      </c>
      <c r="I291" s="188"/>
      <c r="J291" s="189">
        <f>ROUND(I291*H291,2)</f>
        <v>0</v>
      </c>
      <c r="K291" s="185" t="s">
        <v>189</v>
      </c>
      <c r="L291" s="43"/>
      <c r="M291" s="190" t="s">
        <v>19</v>
      </c>
      <c r="N291" s="191" t="s">
        <v>49</v>
      </c>
      <c r="O291" s="68"/>
      <c r="P291" s="192">
        <f>O291*H291</f>
        <v>0</v>
      </c>
      <c r="Q291" s="192">
        <v>6.3547999999999993E-2</v>
      </c>
      <c r="R291" s="192">
        <f>Q291*H291</f>
        <v>1.0167679999999999</v>
      </c>
      <c r="S291" s="192">
        <v>0</v>
      </c>
      <c r="T291" s="19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4" t="s">
        <v>190</v>
      </c>
      <c r="AT291" s="194" t="s">
        <v>185</v>
      </c>
      <c r="AU291" s="194" t="s">
        <v>87</v>
      </c>
      <c r="AY291" s="21" t="s">
        <v>183</v>
      </c>
      <c r="BE291" s="195">
        <f>IF(N291="základní",J291,0)</f>
        <v>0</v>
      </c>
      <c r="BF291" s="195">
        <f>IF(N291="snížená",J291,0)</f>
        <v>0</v>
      </c>
      <c r="BG291" s="195">
        <f>IF(N291="zákl. přenesená",J291,0)</f>
        <v>0</v>
      </c>
      <c r="BH291" s="195">
        <f>IF(N291="sníž. přenesená",J291,0)</f>
        <v>0</v>
      </c>
      <c r="BI291" s="195">
        <f>IF(N291="nulová",J291,0)</f>
        <v>0</v>
      </c>
      <c r="BJ291" s="21" t="s">
        <v>85</v>
      </c>
      <c r="BK291" s="195">
        <f>ROUND(I291*H291,2)</f>
        <v>0</v>
      </c>
      <c r="BL291" s="21" t="s">
        <v>190</v>
      </c>
      <c r="BM291" s="194" t="s">
        <v>441</v>
      </c>
    </row>
    <row r="292" spans="1:65" s="2" customFormat="1">
      <c r="A292" s="38"/>
      <c r="B292" s="39"/>
      <c r="C292" s="40"/>
      <c r="D292" s="196" t="s">
        <v>192</v>
      </c>
      <c r="E292" s="40"/>
      <c r="F292" s="197" t="s">
        <v>442</v>
      </c>
      <c r="G292" s="40"/>
      <c r="H292" s="40"/>
      <c r="I292" s="198"/>
      <c r="J292" s="40"/>
      <c r="K292" s="40"/>
      <c r="L292" s="43"/>
      <c r="M292" s="199"/>
      <c r="N292" s="200"/>
      <c r="O292" s="68"/>
      <c r="P292" s="68"/>
      <c r="Q292" s="68"/>
      <c r="R292" s="68"/>
      <c r="S292" s="68"/>
      <c r="T292" s="69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21" t="s">
        <v>192</v>
      </c>
      <c r="AU292" s="21" t="s">
        <v>87</v>
      </c>
    </row>
    <row r="293" spans="1:65" s="16" customFormat="1">
      <c r="B293" s="245"/>
      <c r="C293" s="246"/>
      <c r="D293" s="203" t="s">
        <v>204</v>
      </c>
      <c r="E293" s="247" t="s">
        <v>19</v>
      </c>
      <c r="F293" s="248" t="s">
        <v>363</v>
      </c>
      <c r="G293" s="246"/>
      <c r="H293" s="247" t="s">
        <v>19</v>
      </c>
      <c r="I293" s="249"/>
      <c r="J293" s="246"/>
      <c r="K293" s="246"/>
      <c r="L293" s="250"/>
      <c r="M293" s="251"/>
      <c r="N293" s="252"/>
      <c r="O293" s="252"/>
      <c r="P293" s="252"/>
      <c r="Q293" s="252"/>
      <c r="R293" s="252"/>
      <c r="S293" s="252"/>
      <c r="T293" s="253"/>
      <c r="AT293" s="254" t="s">
        <v>204</v>
      </c>
      <c r="AU293" s="254" t="s">
        <v>87</v>
      </c>
      <c r="AV293" s="16" t="s">
        <v>85</v>
      </c>
      <c r="AW293" s="16" t="s">
        <v>33</v>
      </c>
      <c r="AX293" s="16" t="s">
        <v>78</v>
      </c>
      <c r="AY293" s="254" t="s">
        <v>183</v>
      </c>
    </row>
    <row r="294" spans="1:65" s="13" customFormat="1">
      <c r="B294" s="201"/>
      <c r="C294" s="202"/>
      <c r="D294" s="203" t="s">
        <v>204</v>
      </c>
      <c r="E294" s="204" t="s">
        <v>19</v>
      </c>
      <c r="F294" s="205" t="s">
        <v>190</v>
      </c>
      <c r="G294" s="202"/>
      <c r="H294" s="206">
        <v>4</v>
      </c>
      <c r="I294" s="207"/>
      <c r="J294" s="202"/>
      <c r="K294" s="202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204</v>
      </c>
      <c r="AU294" s="212" t="s">
        <v>87</v>
      </c>
      <c r="AV294" s="13" t="s">
        <v>87</v>
      </c>
      <c r="AW294" s="13" t="s">
        <v>33</v>
      </c>
      <c r="AX294" s="13" t="s">
        <v>78</v>
      </c>
      <c r="AY294" s="212" t="s">
        <v>183</v>
      </c>
    </row>
    <row r="295" spans="1:65" s="16" customFormat="1">
      <c r="B295" s="245"/>
      <c r="C295" s="246"/>
      <c r="D295" s="203" t="s">
        <v>204</v>
      </c>
      <c r="E295" s="247" t="s">
        <v>19</v>
      </c>
      <c r="F295" s="248" t="s">
        <v>376</v>
      </c>
      <c r="G295" s="246"/>
      <c r="H295" s="247" t="s">
        <v>19</v>
      </c>
      <c r="I295" s="249"/>
      <c r="J295" s="246"/>
      <c r="K295" s="246"/>
      <c r="L295" s="250"/>
      <c r="M295" s="251"/>
      <c r="N295" s="252"/>
      <c r="O295" s="252"/>
      <c r="P295" s="252"/>
      <c r="Q295" s="252"/>
      <c r="R295" s="252"/>
      <c r="S295" s="252"/>
      <c r="T295" s="253"/>
      <c r="AT295" s="254" t="s">
        <v>204</v>
      </c>
      <c r="AU295" s="254" t="s">
        <v>87</v>
      </c>
      <c r="AV295" s="16" t="s">
        <v>85</v>
      </c>
      <c r="AW295" s="16" t="s">
        <v>33</v>
      </c>
      <c r="AX295" s="16" t="s">
        <v>78</v>
      </c>
      <c r="AY295" s="254" t="s">
        <v>183</v>
      </c>
    </row>
    <row r="296" spans="1:65" s="13" customFormat="1">
      <c r="B296" s="201"/>
      <c r="C296" s="202"/>
      <c r="D296" s="203" t="s">
        <v>204</v>
      </c>
      <c r="E296" s="204" t="s">
        <v>19</v>
      </c>
      <c r="F296" s="205" t="s">
        <v>190</v>
      </c>
      <c r="G296" s="202"/>
      <c r="H296" s="206">
        <v>4</v>
      </c>
      <c r="I296" s="207"/>
      <c r="J296" s="202"/>
      <c r="K296" s="202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204</v>
      </c>
      <c r="AU296" s="212" t="s">
        <v>87</v>
      </c>
      <c r="AV296" s="13" t="s">
        <v>87</v>
      </c>
      <c r="AW296" s="13" t="s">
        <v>33</v>
      </c>
      <c r="AX296" s="13" t="s">
        <v>78</v>
      </c>
      <c r="AY296" s="212" t="s">
        <v>183</v>
      </c>
    </row>
    <row r="297" spans="1:65" s="16" customFormat="1">
      <c r="B297" s="245"/>
      <c r="C297" s="246"/>
      <c r="D297" s="203" t="s">
        <v>204</v>
      </c>
      <c r="E297" s="247" t="s">
        <v>19</v>
      </c>
      <c r="F297" s="248" t="s">
        <v>378</v>
      </c>
      <c r="G297" s="246"/>
      <c r="H297" s="247" t="s">
        <v>19</v>
      </c>
      <c r="I297" s="249"/>
      <c r="J297" s="246"/>
      <c r="K297" s="246"/>
      <c r="L297" s="250"/>
      <c r="M297" s="251"/>
      <c r="N297" s="252"/>
      <c r="O297" s="252"/>
      <c r="P297" s="252"/>
      <c r="Q297" s="252"/>
      <c r="R297" s="252"/>
      <c r="S297" s="252"/>
      <c r="T297" s="253"/>
      <c r="AT297" s="254" t="s">
        <v>204</v>
      </c>
      <c r="AU297" s="254" t="s">
        <v>87</v>
      </c>
      <c r="AV297" s="16" t="s">
        <v>85</v>
      </c>
      <c r="AW297" s="16" t="s">
        <v>33</v>
      </c>
      <c r="AX297" s="16" t="s">
        <v>78</v>
      </c>
      <c r="AY297" s="254" t="s">
        <v>183</v>
      </c>
    </row>
    <row r="298" spans="1:65" s="13" customFormat="1">
      <c r="B298" s="201"/>
      <c r="C298" s="202"/>
      <c r="D298" s="203" t="s">
        <v>204</v>
      </c>
      <c r="E298" s="204" t="s">
        <v>19</v>
      </c>
      <c r="F298" s="205" t="s">
        <v>190</v>
      </c>
      <c r="G298" s="202"/>
      <c r="H298" s="206">
        <v>4</v>
      </c>
      <c r="I298" s="207"/>
      <c r="J298" s="202"/>
      <c r="K298" s="202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204</v>
      </c>
      <c r="AU298" s="212" t="s">
        <v>87</v>
      </c>
      <c r="AV298" s="13" t="s">
        <v>87</v>
      </c>
      <c r="AW298" s="13" t="s">
        <v>33</v>
      </c>
      <c r="AX298" s="13" t="s">
        <v>78</v>
      </c>
      <c r="AY298" s="212" t="s">
        <v>183</v>
      </c>
    </row>
    <row r="299" spans="1:65" s="16" customFormat="1">
      <c r="B299" s="245"/>
      <c r="C299" s="246"/>
      <c r="D299" s="203" t="s">
        <v>204</v>
      </c>
      <c r="E299" s="247" t="s">
        <v>19</v>
      </c>
      <c r="F299" s="248" t="s">
        <v>379</v>
      </c>
      <c r="G299" s="246"/>
      <c r="H299" s="247" t="s">
        <v>19</v>
      </c>
      <c r="I299" s="249"/>
      <c r="J299" s="246"/>
      <c r="K299" s="246"/>
      <c r="L299" s="250"/>
      <c r="M299" s="251"/>
      <c r="N299" s="252"/>
      <c r="O299" s="252"/>
      <c r="P299" s="252"/>
      <c r="Q299" s="252"/>
      <c r="R299" s="252"/>
      <c r="S299" s="252"/>
      <c r="T299" s="253"/>
      <c r="AT299" s="254" t="s">
        <v>204</v>
      </c>
      <c r="AU299" s="254" t="s">
        <v>87</v>
      </c>
      <c r="AV299" s="16" t="s">
        <v>85</v>
      </c>
      <c r="AW299" s="16" t="s">
        <v>33</v>
      </c>
      <c r="AX299" s="16" t="s">
        <v>78</v>
      </c>
      <c r="AY299" s="254" t="s">
        <v>183</v>
      </c>
    </row>
    <row r="300" spans="1:65" s="13" customFormat="1">
      <c r="B300" s="201"/>
      <c r="C300" s="202"/>
      <c r="D300" s="203" t="s">
        <v>204</v>
      </c>
      <c r="E300" s="204" t="s">
        <v>19</v>
      </c>
      <c r="F300" s="205" t="s">
        <v>190</v>
      </c>
      <c r="G300" s="202"/>
      <c r="H300" s="206">
        <v>4</v>
      </c>
      <c r="I300" s="207"/>
      <c r="J300" s="202"/>
      <c r="K300" s="202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204</v>
      </c>
      <c r="AU300" s="212" t="s">
        <v>87</v>
      </c>
      <c r="AV300" s="13" t="s">
        <v>87</v>
      </c>
      <c r="AW300" s="13" t="s">
        <v>33</v>
      </c>
      <c r="AX300" s="13" t="s">
        <v>78</v>
      </c>
      <c r="AY300" s="212" t="s">
        <v>183</v>
      </c>
    </row>
    <row r="301" spans="1:65" s="2" customFormat="1" ht="33" customHeight="1">
      <c r="A301" s="38"/>
      <c r="B301" s="39"/>
      <c r="C301" s="183" t="s">
        <v>443</v>
      </c>
      <c r="D301" s="183" t="s">
        <v>185</v>
      </c>
      <c r="E301" s="184" t="s">
        <v>444</v>
      </c>
      <c r="F301" s="185" t="s">
        <v>445</v>
      </c>
      <c r="G301" s="186" t="s">
        <v>243</v>
      </c>
      <c r="H301" s="187">
        <v>0.14299999999999999</v>
      </c>
      <c r="I301" s="188"/>
      <c r="J301" s="189">
        <f>ROUND(I301*H301,2)</f>
        <v>0</v>
      </c>
      <c r="K301" s="185" t="s">
        <v>189</v>
      </c>
      <c r="L301" s="43"/>
      <c r="M301" s="190" t="s">
        <v>19</v>
      </c>
      <c r="N301" s="191" t="s">
        <v>49</v>
      </c>
      <c r="O301" s="68"/>
      <c r="P301" s="192">
        <f>O301*H301</f>
        <v>0</v>
      </c>
      <c r="Q301" s="192">
        <v>1.9536000000000001E-2</v>
      </c>
      <c r="R301" s="192">
        <f>Q301*H301</f>
        <v>2.7936480000000001E-3</v>
      </c>
      <c r="S301" s="192">
        <v>0</v>
      </c>
      <c r="T301" s="19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4" t="s">
        <v>190</v>
      </c>
      <c r="AT301" s="194" t="s">
        <v>185</v>
      </c>
      <c r="AU301" s="194" t="s">
        <v>87</v>
      </c>
      <c r="AY301" s="21" t="s">
        <v>183</v>
      </c>
      <c r="BE301" s="195">
        <f>IF(N301="základní",J301,0)</f>
        <v>0</v>
      </c>
      <c r="BF301" s="195">
        <f>IF(N301="snížená",J301,0)</f>
        <v>0</v>
      </c>
      <c r="BG301" s="195">
        <f>IF(N301="zákl. přenesená",J301,0)</f>
        <v>0</v>
      </c>
      <c r="BH301" s="195">
        <f>IF(N301="sníž. přenesená",J301,0)</f>
        <v>0</v>
      </c>
      <c r="BI301" s="195">
        <f>IF(N301="nulová",J301,0)</f>
        <v>0</v>
      </c>
      <c r="BJ301" s="21" t="s">
        <v>85</v>
      </c>
      <c r="BK301" s="195">
        <f>ROUND(I301*H301,2)</f>
        <v>0</v>
      </c>
      <c r="BL301" s="21" t="s">
        <v>190</v>
      </c>
      <c r="BM301" s="194" t="s">
        <v>446</v>
      </c>
    </row>
    <row r="302" spans="1:65" s="2" customFormat="1">
      <c r="A302" s="38"/>
      <c r="B302" s="39"/>
      <c r="C302" s="40"/>
      <c r="D302" s="196" t="s">
        <v>192</v>
      </c>
      <c r="E302" s="40"/>
      <c r="F302" s="197" t="s">
        <v>447</v>
      </c>
      <c r="G302" s="40"/>
      <c r="H302" s="40"/>
      <c r="I302" s="198"/>
      <c r="J302" s="40"/>
      <c r="K302" s="40"/>
      <c r="L302" s="43"/>
      <c r="M302" s="199"/>
      <c r="N302" s="200"/>
      <c r="O302" s="68"/>
      <c r="P302" s="68"/>
      <c r="Q302" s="68"/>
      <c r="R302" s="68"/>
      <c r="S302" s="68"/>
      <c r="T302" s="69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21" t="s">
        <v>192</v>
      </c>
      <c r="AU302" s="21" t="s">
        <v>87</v>
      </c>
    </row>
    <row r="303" spans="1:65" s="2" customFormat="1" ht="24.15" customHeight="1">
      <c r="A303" s="38"/>
      <c r="B303" s="39"/>
      <c r="C303" s="224" t="s">
        <v>448</v>
      </c>
      <c r="D303" s="224" t="s">
        <v>240</v>
      </c>
      <c r="E303" s="225" t="s">
        <v>449</v>
      </c>
      <c r="F303" s="226" t="s">
        <v>450</v>
      </c>
      <c r="G303" s="227" t="s">
        <v>243</v>
      </c>
      <c r="H303" s="228">
        <v>0.154</v>
      </c>
      <c r="I303" s="229"/>
      <c r="J303" s="230">
        <f>ROUND(I303*H303,2)</f>
        <v>0</v>
      </c>
      <c r="K303" s="226" t="s">
        <v>189</v>
      </c>
      <c r="L303" s="231"/>
      <c r="M303" s="232" t="s">
        <v>19</v>
      </c>
      <c r="N303" s="233" t="s">
        <v>49</v>
      </c>
      <c r="O303" s="68"/>
      <c r="P303" s="192">
        <f>O303*H303</f>
        <v>0</v>
      </c>
      <c r="Q303" s="192">
        <v>1</v>
      </c>
      <c r="R303" s="192">
        <f>Q303*H303</f>
        <v>0.154</v>
      </c>
      <c r="S303" s="192">
        <v>0</v>
      </c>
      <c r="T303" s="19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4" t="s">
        <v>234</v>
      </c>
      <c r="AT303" s="194" t="s">
        <v>240</v>
      </c>
      <c r="AU303" s="194" t="s">
        <v>87</v>
      </c>
      <c r="AY303" s="21" t="s">
        <v>183</v>
      </c>
      <c r="BE303" s="195">
        <f>IF(N303="základní",J303,0)</f>
        <v>0</v>
      </c>
      <c r="BF303" s="195">
        <f>IF(N303="snížená",J303,0)</f>
        <v>0</v>
      </c>
      <c r="BG303" s="195">
        <f>IF(N303="zákl. přenesená",J303,0)</f>
        <v>0</v>
      </c>
      <c r="BH303" s="195">
        <f>IF(N303="sníž. přenesená",J303,0)</f>
        <v>0</v>
      </c>
      <c r="BI303" s="195">
        <f>IF(N303="nulová",J303,0)</f>
        <v>0</v>
      </c>
      <c r="BJ303" s="21" t="s">
        <v>85</v>
      </c>
      <c r="BK303" s="195">
        <f>ROUND(I303*H303,2)</f>
        <v>0</v>
      </c>
      <c r="BL303" s="21" t="s">
        <v>190</v>
      </c>
      <c r="BM303" s="194" t="s">
        <v>451</v>
      </c>
    </row>
    <row r="304" spans="1:65" s="16" customFormat="1">
      <c r="B304" s="245"/>
      <c r="C304" s="246"/>
      <c r="D304" s="203" t="s">
        <v>204</v>
      </c>
      <c r="E304" s="247" t="s">
        <v>19</v>
      </c>
      <c r="F304" s="248" t="s">
        <v>363</v>
      </c>
      <c r="G304" s="246"/>
      <c r="H304" s="247" t="s">
        <v>19</v>
      </c>
      <c r="I304" s="249"/>
      <c r="J304" s="246"/>
      <c r="K304" s="246"/>
      <c r="L304" s="250"/>
      <c r="M304" s="251"/>
      <c r="N304" s="252"/>
      <c r="O304" s="252"/>
      <c r="P304" s="252"/>
      <c r="Q304" s="252"/>
      <c r="R304" s="252"/>
      <c r="S304" s="252"/>
      <c r="T304" s="253"/>
      <c r="AT304" s="254" t="s">
        <v>204</v>
      </c>
      <c r="AU304" s="254" t="s">
        <v>87</v>
      </c>
      <c r="AV304" s="16" t="s">
        <v>85</v>
      </c>
      <c r="AW304" s="16" t="s">
        <v>33</v>
      </c>
      <c r="AX304" s="16" t="s">
        <v>78</v>
      </c>
      <c r="AY304" s="254" t="s">
        <v>183</v>
      </c>
    </row>
    <row r="305" spans="1:65" s="13" customFormat="1">
      <c r="B305" s="201"/>
      <c r="C305" s="202"/>
      <c r="D305" s="203" t="s">
        <v>204</v>
      </c>
      <c r="E305" s="204" t="s">
        <v>19</v>
      </c>
      <c r="F305" s="205" t="s">
        <v>452</v>
      </c>
      <c r="G305" s="202"/>
      <c r="H305" s="206">
        <v>2.1000000000000001E-2</v>
      </c>
      <c r="I305" s="207"/>
      <c r="J305" s="202"/>
      <c r="K305" s="202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204</v>
      </c>
      <c r="AU305" s="212" t="s">
        <v>87</v>
      </c>
      <c r="AV305" s="13" t="s">
        <v>87</v>
      </c>
      <c r="AW305" s="13" t="s">
        <v>33</v>
      </c>
      <c r="AX305" s="13" t="s">
        <v>78</v>
      </c>
      <c r="AY305" s="212" t="s">
        <v>183</v>
      </c>
    </row>
    <row r="306" spans="1:65" s="13" customFormat="1">
      <c r="B306" s="201"/>
      <c r="C306" s="202"/>
      <c r="D306" s="203" t="s">
        <v>204</v>
      </c>
      <c r="E306" s="204" t="s">
        <v>19</v>
      </c>
      <c r="F306" s="205" t="s">
        <v>453</v>
      </c>
      <c r="G306" s="202"/>
      <c r="H306" s="206">
        <v>3.7999999999999999E-2</v>
      </c>
      <c r="I306" s="207"/>
      <c r="J306" s="202"/>
      <c r="K306" s="202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204</v>
      </c>
      <c r="AU306" s="212" t="s">
        <v>87</v>
      </c>
      <c r="AV306" s="13" t="s">
        <v>87</v>
      </c>
      <c r="AW306" s="13" t="s">
        <v>33</v>
      </c>
      <c r="AX306" s="13" t="s">
        <v>78</v>
      </c>
      <c r="AY306" s="212" t="s">
        <v>183</v>
      </c>
    </row>
    <row r="307" spans="1:65" s="16" customFormat="1">
      <c r="B307" s="245"/>
      <c r="C307" s="246"/>
      <c r="D307" s="203" t="s">
        <v>204</v>
      </c>
      <c r="E307" s="247" t="s">
        <v>19</v>
      </c>
      <c r="F307" s="248" t="s">
        <v>376</v>
      </c>
      <c r="G307" s="246"/>
      <c r="H307" s="247" t="s">
        <v>19</v>
      </c>
      <c r="I307" s="249"/>
      <c r="J307" s="246"/>
      <c r="K307" s="246"/>
      <c r="L307" s="250"/>
      <c r="M307" s="251"/>
      <c r="N307" s="252"/>
      <c r="O307" s="252"/>
      <c r="P307" s="252"/>
      <c r="Q307" s="252"/>
      <c r="R307" s="252"/>
      <c r="S307" s="252"/>
      <c r="T307" s="253"/>
      <c r="AT307" s="254" t="s">
        <v>204</v>
      </c>
      <c r="AU307" s="254" t="s">
        <v>87</v>
      </c>
      <c r="AV307" s="16" t="s">
        <v>85</v>
      </c>
      <c r="AW307" s="16" t="s">
        <v>33</v>
      </c>
      <c r="AX307" s="16" t="s">
        <v>78</v>
      </c>
      <c r="AY307" s="254" t="s">
        <v>183</v>
      </c>
    </row>
    <row r="308" spans="1:65" s="13" customFormat="1">
      <c r="B308" s="201"/>
      <c r="C308" s="202"/>
      <c r="D308" s="203" t="s">
        <v>204</v>
      </c>
      <c r="E308" s="204" t="s">
        <v>19</v>
      </c>
      <c r="F308" s="205" t="s">
        <v>452</v>
      </c>
      <c r="G308" s="202"/>
      <c r="H308" s="206">
        <v>2.1000000000000001E-2</v>
      </c>
      <c r="I308" s="207"/>
      <c r="J308" s="202"/>
      <c r="K308" s="202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204</v>
      </c>
      <c r="AU308" s="212" t="s">
        <v>87</v>
      </c>
      <c r="AV308" s="13" t="s">
        <v>87</v>
      </c>
      <c r="AW308" s="13" t="s">
        <v>33</v>
      </c>
      <c r="AX308" s="13" t="s">
        <v>78</v>
      </c>
      <c r="AY308" s="212" t="s">
        <v>183</v>
      </c>
    </row>
    <row r="309" spans="1:65" s="16" customFormat="1">
      <c r="B309" s="245"/>
      <c r="C309" s="246"/>
      <c r="D309" s="203" t="s">
        <v>204</v>
      </c>
      <c r="E309" s="247" t="s">
        <v>19</v>
      </c>
      <c r="F309" s="248" t="s">
        <v>378</v>
      </c>
      <c r="G309" s="246"/>
      <c r="H309" s="247" t="s">
        <v>19</v>
      </c>
      <c r="I309" s="249"/>
      <c r="J309" s="246"/>
      <c r="K309" s="246"/>
      <c r="L309" s="250"/>
      <c r="M309" s="251"/>
      <c r="N309" s="252"/>
      <c r="O309" s="252"/>
      <c r="P309" s="252"/>
      <c r="Q309" s="252"/>
      <c r="R309" s="252"/>
      <c r="S309" s="252"/>
      <c r="T309" s="253"/>
      <c r="AT309" s="254" t="s">
        <v>204</v>
      </c>
      <c r="AU309" s="254" t="s">
        <v>87</v>
      </c>
      <c r="AV309" s="16" t="s">
        <v>85</v>
      </c>
      <c r="AW309" s="16" t="s">
        <v>33</v>
      </c>
      <c r="AX309" s="16" t="s">
        <v>78</v>
      </c>
      <c r="AY309" s="254" t="s">
        <v>183</v>
      </c>
    </row>
    <row r="310" spans="1:65" s="13" customFormat="1">
      <c r="B310" s="201"/>
      <c r="C310" s="202"/>
      <c r="D310" s="203" t="s">
        <v>204</v>
      </c>
      <c r="E310" s="204" t="s">
        <v>19</v>
      </c>
      <c r="F310" s="205" t="s">
        <v>452</v>
      </c>
      <c r="G310" s="202"/>
      <c r="H310" s="206">
        <v>2.1000000000000001E-2</v>
      </c>
      <c r="I310" s="207"/>
      <c r="J310" s="202"/>
      <c r="K310" s="202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204</v>
      </c>
      <c r="AU310" s="212" t="s">
        <v>87</v>
      </c>
      <c r="AV310" s="13" t="s">
        <v>87</v>
      </c>
      <c r="AW310" s="13" t="s">
        <v>33</v>
      </c>
      <c r="AX310" s="13" t="s">
        <v>78</v>
      </c>
      <c r="AY310" s="212" t="s">
        <v>183</v>
      </c>
    </row>
    <row r="311" spans="1:65" s="16" customFormat="1">
      <c r="B311" s="245"/>
      <c r="C311" s="246"/>
      <c r="D311" s="203" t="s">
        <v>204</v>
      </c>
      <c r="E311" s="247" t="s">
        <v>19</v>
      </c>
      <c r="F311" s="248" t="s">
        <v>379</v>
      </c>
      <c r="G311" s="246"/>
      <c r="H311" s="247" t="s">
        <v>19</v>
      </c>
      <c r="I311" s="249"/>
      <c r="J311" s="246"/>
      <c r="K311" s="246"/>
      <c r="L311" s="250"/>
      <c r="M311" s="251"/>
      <c r="N311" s="252"/>
      <c r="O311" s="252"/>
      <c r="P311" s="252"/>
      <c r="Q311" s="252"/>
      <c r="R311" s="252"/>
      <c r="S311" s="252"/>
      <c r="T311" s="253"/>
      <c r="AT311" s="254" t="s">
        <v>204</v>
      </c>
      <c r="AU311" s="254" t="s">
        <v>87</v>
      </c>
      <c r="AV311" s="16" t="s">
        <v>85</v>
      </c>
      <c r="AW311" s="16" t="s">
        <v>33</v>
      </c>
      <c r="AX311" s="16" t="s">
        <v>78</v>
      </c>
      <c r="AY311" s="254" t="s">
        <v>183</v>
      </c>
    </row>
    <row r="312" spans="1:65" s="13" customFormat="1">
      <c r="B312" s="201"/>
      <c r="C312" s="202"/>
      <c r="D312" s="203" t="s">
        <v>204</v>
      </c>
      <c r="E312" s="204" t="s">
        <v>19</v>
      </c>
      <c r="F312" s="205" t="s">
        <v>452</v>
      </c>
      <c r="G312" s="202"/>
      <c r="H312" s="206">
        <v>2.1000000000000001E-2</v>
      </c>
      <c r="I312" s="207"/>
      <c r="J312" s="202"/>
      <c r="K312" s="202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204</v>
      </c>
      <c r="AU312" s="212" t="s">
        <v>87</v>
      </c>
      <c r="AV312" s="13" t="s">
        <v>87</v>
      </c>
      <c r="AW312" s="13" t="s">
        <v>33</v>
      </c>
      <c r="AX312" s="13" t="s">
        <v>78</v>
      </c>
      <c r="AY312" s="212" t="s">
        <v>183</v>
      </c>
    </row>
    <row r="313" spans="1:65" s="16" customFormat="1">
      <c r="B313" s="245"/>
      <c r="C313" s="246"/>
      <c r="D313" s="203" t="s">
        <v>204</v>
      </c>
      <c r="E313" s="247" t="s">
        <v>19</v>
      </c>
      <c r="F313" s="248" t="s">
        <v>380</v>
      </c>
      <c r="G313" s="246"/>
      <c r="H313" s="247" t="s">
        <v>19</v>
      </c>
      <c r="I313" s="249"/>
      <c r="J313" s="246"/>
      <c r="K313" s="246"/>
      <c r="L313" s="250"/>
      <c r="M313" s="251"/>
      <c r="N313" s="252"/>
      <c r="O313" s="252"/>
      <c r="P313" s="252"/>
      <c r="Q313" s="252"/>
      <c r="R313" s="252"/>
      <c r="S313" s="252"/>
      <c r="T313" s="253"/>
      <c r="AT313" s="254" t="s">
        <v>204</v>
      </c>
      <c r="AU313" s="254" t="s">
        <v>87</v>
      </c>
      <c r="AV313" s="16" t="s">
        <v>85</v>
      </c>
      <c r="AW313" s="16" t="s">
        <v>33</v>
      </c>
      <c r="AX313" s="16" t="s">
        <v>78</v>
      </c>
      <c r="AY313" s="254" t="s">
        <v>183</v>
      </c>
    </row>
    <row r="314" spans="1:65" s="13" customFormat="1">
      <c r="B314" s="201"/>
      <c r="C314" s="202"/>
      <c r="D314" s="203" t="s">
        <v>204</v>
      </c>
      <c r="E314" s="204" t="s">
        <v>19</v>
      </c>
      <c r="F314" s="205" t="s">
        <v>452</v>
      </c>
      <c r="G314" s="202"/>
      <c r="H314" s="206">
        <v>2.1000000000000001E-2</v>
      </c>
      <c r="I314" s="207"/>
      <c r="J314" s="202"/>
      <c r="K314" s="202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204</v>
      </c>
      <c r="AU314" s="212" t="s">
        <v>87</v>
      </c>
      <c r="AV314" s="13" t="s">
        <v>87</v>
      </c>
      <c r="AW314" s="13" t="s">
        <v>33</v>
      </c>
      <c r="AX314" s="13" t="s">
        <v>78</v>
      </c>
      <c r="AY314" s="212" t="s">
        <v>183</v>
      </c>
    </row>
    <row r="315" spans="1:65" s="15" customFormat="1">
      <c r="B315" s="234"/>
      <c r="C315" s="235"/>
      <c r="D315" s="203" t="s">
        <v>204</v>
      </c>
      <c r="E315" s="236" t="s">
        <v>19</v>
      </c>
      <c r="F315" s="237" t="s">
        <v>266</v>
      </c>
      <c r="G315" s="235"/>
      <c r="H315" s="238">
        <v>0.14299999999999999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AT315" s="244" t="s">
        <v>204</v>
      </c>
      <c r="AU315" s="244" t="s">
        <v>87</v>
      </c>
      <c r="AV315" s="15" t="s">
        <v>190</v>
      </c>
      <c r="AW315" s="15" t="s">
        <v>33</v>
      </c>
      <c r="AX315" s="15" t="s">
        <v>85</v>
      </c>
      <c r="AY315" s="244" t="s">
        <v>183</v>
      </c>
    </row>
    <row r="316" spans="1:65" s="13" customFormat="1">
      <c r="B316" s="201"/>
      <c r="C316" s="202"/>
      <c r="D316" s="203" t="s">
        <v>204</v>
      </c>
      <c r="E316" s="202"/>
      <c r="F316" s="205" t="s">
        <v>454</v>
      </c>
      <c r="G316" s="202"/>
      <c r="H316" s="206">
        <v>0.154</v>
      </c>
      <c r="I316" s="207"/>
      <c r="J316" s="202"/>
      <c r="K316" s="202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204</v>
      </c>
      <c r="AU316" s="212" t="s">
        <v>87</v>
      </c>
      <c r="AV316" s="13" t="s">
        <v>87</v>
      </c>
      <c r="AW316" s="13" t="s">
        <v>4</v>
      </c>
      <c r="AX316" s="13" t="s">
        <v>85</v>
      </c>
      <c r="AY316" s="212" t="s">
        <v>183</v>
      </c>
    </row>
    <row r="317" spans="1:65" s="2" customFormat="1" ht="37.799999999999997" customHeight="1">
      <c r="A317" s="38"/>
      <c r="B317" s="39"/>
      <c r="C317" s="183" t="s">
        <v>455</v>
      </c>
      <c r="D317" s="183" t="s">
        <v>185</v>
      </c>
      <c r="E317" s="184" t="s">
        <v>456</v>
      </c>
      <c r="F317" s="185" t="s">
        <v>457</v>
      </c>
      <c r="G317" s="186" t="s">
        <v>243</v>
      </c>
      <c r="H317" s="187">
        <v>1.7789999999999999</v>
      </c>
      <c r="I317" s="188"/>
      <c r="J317" s="189">
        <f>ROUND(I317*H317,2)</f>
        <v>0</v>
      </c>
      <c r="K317" s="185" t="s">
        <v>189</v>
      </c>
      <c r="L317" s="43"/>
      <c r="M317" s="190" t="s">
        <v>19</v>
      </c>
      <c r="N317" s="191" t="s">
        <v>49</v>
      </c>
      <c r="O317" s="68"/>
      <c r="P317" s="192">
        <f>O317*H317</f>
        <v>0</v>
      </c>
      <c r="Q317" s="192">
        <v>1.7094000000000002E-2</v>
      </c>
      <c r="R317" s="192">
        <f>Q317*H317</f>
        <v>3.0410226000000002E-2</v>
      </c>
      <c r="S317" s="192">
        <v>0</v>
      </c>
      <c r="T317" s="193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194" t="s">
        <v>190</v>
      </c>
      <c r="AT317" s="194" t="s">
        <v>185</v>
      </c>
      <c r="AU317" s="194" t="s">
        <v>87</v>
      </c>
      <c r="AY317" s="21" t="s">
        <v>183</v>
      </c>
      <c r="BE317" s="195">
        <f>IF(N317="základní",J317,0)</f>
        <v>0</v>
      </c>
      <c r="BF317" s="195">
        <f>IF(N317="snížená",J317,0)</f>
        <v>0</v>
      </c>
      <c r="BG317" s="195">
        <f>IF(N317="zákl. přenesená",J317,0)</f>
        <v>0</v>
      </c>
      <c r="BH317" s="195">
        <f>IF(N317="sníž. přenesená",J317,0)</f>
        <v>0</v>
      </c>
      <c r="BI317" s="195">
        <f>IF(N317="nulová",J317,0)</f>
        <v>0</v>
      </c>
      <c r="BJ317" s="21" t="s">
        <v>85</v>
      </c>
      <c r="BK317" s="195">
        <f>ROUND(I317*H317,2)</f>
        <v>0</v>
      </c>
      <c r="BL317" s="21" t="s">
        <v>190</v>
      </c>
      <c r="BM317" s="194" t="s">
        <v>458</v>
      </c>
    </row>
    <row r="318" spans="1:65" s="2" customFormat="1">
      <c r="A318" s="38"/>
      <c r="B318" s="39"/>
      <c r="C318" s="40"/>
      <c r="D318" s="196" t="s">
        <v>192</v>
      </c>
      <c r="E318" s="40"/>
      <c r="F318" s="197" t="s">
        <v>459</v>
      </c>
      <c r="G318" s="40"/>
      <c r="H318" s="40"/>
      <c r="I318" s="198"/>
      <c r="J318" s="40"/>
      <c r="K318" s="40"/>
      <c r="L318" s="43"/>
      <c r="M318" s="199"/>
      <c r="N318" s="200"/>
      <c r="O318" s="68"/>
      <c r="P318" s="68"/>
      <c r="Q318" s="68"/>
      <c r="R318" s="68"/>
      <c r="S318" s="68"/>
      <c r="T318" s="69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21" t="s">
        <v>192</v>
      </c>
      <c r="AU318" s="21" t="s">
        <v>87</v>
      </c>
    </row>
    <row r="319" spans="1:65" s="2" customFormat="1" ht="24.15" customHeight="1">
      <c r="A319" s="38"/>
      <c r="B319" s="39"/>
      <c r="C319" s="224" t="s">
        <v>460</v>
      </c>
      <c r="D319" s="224" t="s">
        <v>240</v>
      </c>
      <c r="E319" s="225" t="s">
        <v>461</v>
      </c>
      <c r="F319" s="226" t="s">
        <v>462</v>
      </c>
      <c r="G319" s="227" t="s">
        <v>243</v>
      </c>
      <c r="H319" s="228">
        <v>0.41899999999999998</v>
      </c>
      <c r="I319" s="229"/>
      <c r="J319" s="230">
        <f>ROUND(I319*H319,2)</f>
        <v>0</v>
      </c>
      <c r="K319" s="226" t="s">
        <v>19</v>
      </c>
      <c r="L319" s="231"/>
      <c r="M319" s="232" t="s">
        <v>19</v>
      </c>
      <c r="N319" s="233" t="s">
        <v>49</v>
      </c>
      <c r="O319" s="68"/>
      <c r="P319" s="192">
        <f>O319*H319</f>
        <v>0</v>
      </c>
      <c r="Q319" s="192">
        <v>1</v>
      </c>
      <c r="R319" s="192">
        <f>Q319*H319</f>
        <v>0.41899999999999998</v>
      </c>
      <c r="S319" s="192">
        <v>0</v>
      </c>
      <c r="T319" s="193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4" t="s">
        <v>234</v>
      </c>
      <c r="AT319" s="194" t="s">
        <v>240</v>
      </c>
      <c r="AU319" s="194" t="s">
        <v>87</v>
      </c>
      <c r="AY319" s="21" t="s">
        <v>183</v>
      </c>
      <c r="BE319" s="195">
        <f>IF(N319="základní",J319,0)</f>
        <v>0</v>
      </c>
      <c r="BF319" s="195">
        <f>IF(N319="snížená",J319,0)</f>
        <v>0</v>
      </c>
      <c r="BG319" s="195">
        <f>IF(N319="zákl. přenesená",J319,0)</f>
        <v>0</v>
      </c>
      <c r="BH319" s="195">
        <f>IF(N319="sníž. přenesená",J319,0)</f>
        <v>0</v>
      </c>
      <c r="BI319" s="195">
        <f>IF(N319="nulová",J319,0)</f>
        <v>0</v>
      </c>
      <c r="BJ319" s="21" t="s">
        <v>85</v>
      </c>
      <c r="BK319" s="195">
        <f>ROUND(I319*H319,2)</f>
        <v>0</v>
      </c>
      <c r="BL319" s="21" t="s">
        <v>190</v>
      </c>
      <c r="BM319" s="194" t="s">
        <v>463</v>
      </c>
    </row>
    <row r="320" spans="1:65" s="16" customFormat="1">
      <c r="B320" s="245"/>
      <c r="C320" s="246"/>
      <c r="D320" s="203" t="s">
        <v>204</v>
      </c>
      <c r="E320" s="247" t="s">
        <v>19</v>
      </c>
      <c r="F320" s="248" t="s">
        <v>363</v>
      </c>
      <c r="G320" s="246"/>
      <c r="H320" s="247" t="s">
        <v>19</v>
      </c>
      <c r="I320" s="249"/>
      <c r="J320" s="246"/>
      <c r="K320" s="246"/>
      <c r="L320" s="250"/>
      <c r="M320" s="251"/>
      <c r="N320" s="252"/>
      <c r="O320" s="252"/>
      <c r="P320" s="252"/>
      <c r="Q320" s="252"/>
      <c r="R320" s="252"/>
      <c r="S320" s="252"/>
      <c r="T320" s="253"/>
      <c r="AT320" s="254" t="s">
        <v>204</v>
      </c>
      <c r="AU320" s="254" t="s">
        <v>87</v>
      </c>
      <c r="AV320" s="16" t="s">
        <v>85</v>
      </c>
      <c r="AW320" s="16" t="s">
        <v>33</v>
      </c>
      <c r="AX320" s="16" t="s">
        <v>78</v>
      </c>
      <c r="AY320" s="254" t="s">
        <v>183</v>
      </c>
    </row>
    <row r="321" spans="1:65" s="13" customFormat="1">
      <c r="B321" s="201"/>
      <c r="C321" s="202"/>
      <c r="D321" s="203" t="s">
        <v>204</v>
      </c>
      <c r="E321" s="204" t="s">
        <v>19</v>
      </c>
      <c r="F321" s="205" t="s">
        <v>464</v>
      </c>
      <c r="G321" s="202"/>
      <c r="H321" s="206">
        <v>0.06</v>
      </c>
      <c r="I321" s="207"/>
      <c r="J321" s="202"/>
      <c r="K321" s="202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204</v>
      </c>
      <c r="AU321" s="212" t="s">
        <v>87</v>
      </c>
      <c r="AV321" s="13" t="s">
        <v>87</v>
      </c>
      <c r="AW321" s="13" t="s">
        <v>33</v>
      </c>
      <c r="AX321" s="13" t="s">
        <v>78</v>
      </c>
      <c r="AY321" s="212" t="s">
        <v>183</v>
      </c>
    </row>
    <row r="322" spans="1:65" s="16" customFormat="1">
      <c r="B322" s="245"/>
      <c r="C322" s="246"/>
      <c r="D322" s="203" t="s">
        <v>204</v>
      </c>
      <c r="E322" s="247" t="s">
        <v>19</v>
      </c>
      <c r="F322" s="248" t="s">
        <v>376</v>
      </c>
      <c r="G322" s="246"/>
      <c r="H322" s="247" t="s">
        <v>19</v>
      </c>
      <c r="I322" s="249"/>
      <c r="J322" s="246"/>
      <c r="K322" s="246"/>
      <c r="L322" s="250"/>
      <c r="M322" s="251"/>
      <c r="N322" s="252"/>
      <c r="O322" s="252"/>
      <c r="P322" s="252"/>
      <c r="Q322" s="252"/>
      <c r="R322" s="252"/>
      <c r="S322" s="252"/>
      <c r="T322" s="253"/>
      <c r="AT322" s="254" t="s">
        <v>204</v>
      </c>
      <c r="AU322" s="254" t="s">
        <v>87</v>
      </c>
      <c r="AV322" s="16" t="s">
        <v>85</v>
      </c>
      <c r="AW322" s="16" t="s">
        <v>33</v>
      </c>
      <c r="AX322" s="16" t="s">
        <v>78</v>
      </c>
      <c r="AY322" s="254" t="s">
        <v>183</v>
      </c>
    </row>
    <row r="323" spans="1:65" s="13" customFormat="1">
      <c r="B323" s="201"/>
      <c r="C323" s="202"/>
      <c r="D323" s="203" t="s">
        <v>204</v>
      </c>
      <c r="E323" s="204" t="s">
        <v>19</v>
      </c>
      <c r="F323" s="205" t="s">
        <v>465</v>
      </c>
      <c r="G323" s="202"/>
      <c r="H323" s="206">
        <v>8.2000000000000003E-2</v>
      </c>
      <c r="I323" s="207"/>
      <c r="J323" s="202"/>
      <c r="K323" s="202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204</v>
      </c>
      <c r="AU323" s="212" t="s">
        <v>87</v>
      </c>
      <c r="AV323" s="13" t="s">
        <v>87</v>
      </c>
      <c r="AW323" s="13" t="s">
        <v>33</v>
      </c>
      <c r="AX323" s="13" t="s">
        <v>78</v>
      </c>
      <c r="AY323" s="212" t="s">
        <v>183</v>
      </c>
    </row>
    <row r="324" spans="1:65" s="16" customFormat="1">
      <c r="B324" s="245"/>
      <c r="C324" s="246"/>
      <c r="D324" s="203" t="s">
        <v>204</v>
      </c>
      <c r="E324" s="247" t="s">
        <v>19</v>
      </c>
      <c r="F324" s="248" t="s">
        <v>378</v>
      </c>
      <c r="G324" s="246"/>
      <c r="H324" s="247" t="s">
        <v>19</v>
      </c>
      <c r="I324" s="249"/>
      <c r="J324" s="246"/>
      <c r="K324" s="246"/>
      <c r="L324" s="250"/>
      <c r="M324" s="251"/>
      <c r="N324" s="252"/>
      <c r="O324" s="252"/>
      <c r="P324" s="252"/>
      <c r="Q324" s="252"/>
      <c r="R324" s="252"/>
      <c r="S324" s="252"/>
      <c r="T324" s="253"/>
      <c r="AT324" s="254" t="s">
        <v>204</v>
      </c>
      <c r="AU324" s="254" t="s">
        <v>87</v>
      </c>
      <c r="AV324" s="16" t="s">
        <v>85</v>
      </c>
      <c r="AW324" s="16" t="s">
        <v>33</v>
      </c>
      <c r="AX324" s="16" t="s">
        <v>78</v>
      </c>
      <c r="AY324" s="254" t="s">
        <v>183</v>
      </c>
    </row>
    <row r="325" spans="1:65" s="13" customFormat="1">
      <c r="B325" s="201"/>
      <c r="C325" s="202"/>
      <c r="D325" s="203" t="s">
        <v>204</v>
      </c>
      <c r="E325" s="204" t="s">
        <v>19</v>
      </c>
      <c r="F325" s="205" t="s">
        <v>465</v>
      </c>
      <c r="G325" s="202"/>
      <c r="H325" s="206">
        <v>8.2000000000000003E-2</v>
      </c>
      <c r="I325" s="207"/>
      <c r="J325" s="202"/>
      <c r="K325" s="202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204</v>
      </c>
      <c r="AU325" s="212" t="s">
        <v>87</v>
      </c>
      <c r="AV325" s="13" t="s">
        <v>87</v>
      </c>
      <c r="AW325" s="13" t="s">
        <v>33</v>
      </c>
      <c r="AX325" s="13" t="s">
        <v>78</v>
      </c>
      <c r="AY325" s="212" t="s">
        <v>183</v>
      </c>
    </row>
    <row r="326" spans="1:65" s="16" customFormat="1">
      <c r="B326" s="245"/>
      <c r="C326" s="246"/>
      <c r="D326" s="203" t="s">
        <v>204</v>
      </c>
      <c r="E326" s="247" t="s">
        <v>19</v>
      </c>
      <c r="F326" s="248" t="s">
        <v>379</v>
      </c>
      <c r="G326" s="246"/>
      <c r="H326" s="247" t="s">
        <v>19</v>
      </c>
      <c r="I326" s="249"/>
      <c r="J326" s="246"/>
      <c r="K326" s="246"/>
      <c r="L326" s="250"/>
      <c r="M326" s="251"/>
      <c r="N326" s="252"/>
      <c r="O326" s="252"/>
      <c r="P326" s="252"/>
      <c r="Q326" s="252"/>
      <c r="R326" s="252"/>
      <c r="S326" s="252"/>
      <c r="T326" s="253"/>
      <c r="AT326" s="254" t="s">
        <v>204</v>
      </c>
      <c r="AU326" s="254" t="s">
        <v>87</v>
      </c>
      <c r="AV326" s="16" t="s">
        <v>85</v>
      </c>
      <c r="AW326" s="16" t="s">
        <v>33</v>
      </c>
      <c r="AX326" s="16" t="s">
        <v>78</v>
      </c>
      <c r="AY326" s="254" t="s">
        <v>183</v>
      </c>
    </row>
    <row r="327" spans="1:65" s="13" customFormat="1">
      <c r="B327" s="201"/>
      <c r="C327" s="202"/>
      <c r="D327" s="203" t="s">
        <v>204</v>
      </c>
      <c r="E327" s="204" t="s">
        <v>19</v>
      </c>
      <c r="F327" s="205" t="s">
        <v>465</v>
      </c>
      <c r="G327" s="202"/>
      <c r="H327" s="206">
        <v>8.2000000000000003E-2</v>
      </c>
      <c r="I327" s="207"/>
      <c r="J327" s="202"/>
      <c r="K327" s="202"/>
      <c r="L327" s="208"/>
      <c r="M327" s="209"/>
      <c r="N327" s="210"/>
      <c r="O327" s="210"/>
      <c r="P327" s="210"/>
      <c r="Q327" s="210"/>
      <c r="R327" s="210"/>
      <c r="S327" s="210"/>
      <c r="T327" s="211"/>
      <c r="AT327" s="212" t="s">
        <v>204</v>
      </c>
      <c r="AU327" s="212" t="s">
        <v>87</v>
      </c>
      <c r="AV327" s="13" t="s">
        <v>87</v>
      </c>
      <c r="AW327" s="13" t="s">
        <v>33</v>
      </c>
      <c r="AX327" s="13" t="s">
        <v>78</v>
      </c>
      <c r="AY327" s="212" t="s">
        <v>183</v>
      </c>
    </row>
    <row r="328" spans="1:65" s="16" customFormat="1">
      <c r="B328" s="245"/>
      <c r="C328" s="246"/>
      <c r="D328" s="203" t="s">
        <v>204</v>
      </c>
      <c r="E328" s="247" t="s">
        <v>19</v>
      </c>
      <c r="F328" s="248" t="s">
        <v>380</v>
      </c>
      <c r="G328" s="246"/>
      <c r="H328" s="247" t="s">
        <v>19</v>
      </c>
      <c r="I328" s="249"/>
      <c r="J328" s="246"/>
      <c r="K328" s="246"/>
      <c r="L328" s="250"/>
      <c r="M328" s="251"/>
      <c r="N328" s="252"/>
      <c r="O328" s="252"/>
      <c r="P328" s="252"/>
      <c r="Q328" s="252"/>
      <c r="R328" s="252"/>
      <c r="S328" s="252"/>
      <c r="T328" s="253"/>
      <c r="AT328" s="254" t="s">
        <v>204</v>
      </c>
      <c r="AU328" s="254" t="s">
        <v>87</v>
      </c>
      <c r="AV328" s="16" t="s">
        <v>85</v>
      </c>
      <c r="AW328" s="16" t="s">
        <v>33</v>
      </c>
      <c r="AX328" s="16" t="s">
        <v>78</v>
      </c>
      <c r="AY328" s="254" t="s">
        <v>183</v>
      </c>
    </row>
    <row r="329" spans="1:65" s="13" customFormat="1">
      <c r="B329" s="201"/>
      <c r="C329" s="202"/>
      <c r="D329" s="203" t="s">
        <v>204</v>
      </c>
      <c r="E329" s="204" t="s">
        <v>19</v>
      </c>
      <c r="F329" s="205" t="s">
        <v>465</v>
      </c>
      <c r="G329" s="202"/>
      <c r="H329" s="206">
        <v>8.2000000000000003E-2</v>
      </c>
      <c r="I329" s="207"/>
      <c r="J329" s="202"/>
      <c r="K329" s="202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204</v>
      </c>
      <c r="AU329" s="212" t="s">
        <v>87</v>
      </c>
      <c r="AV329" s="13" t="s">
        <v>87</v>
      </c>
      <c r="AW329" s="13" t="s">
        <v>33</v>
      </c>
      <c r="AX329" s="13" t="s">
        <v>78</v>
      </c>
      <c r="AY329" s="212" t="s">
        <v>183</v>
      </c>
    </row>
    <row r="330" spans="1:65" s="15" customFormat="1">
      <c r="B330" s="234"/>
      <c r="C330" s="235"/>
      <c r="D330" s="203" t="s">
        <v>204</v>
      </c>
      <c r="E330" s="236" t="s">
        <v>19</v>
      </c>
      <c r="F330" s="237" t="s">
        <v>266</v>
      </c>
      <c r="G330" s="235"/>
      <c r="H330" s="238">
        <v>0.38800000000000001</v>
      </c>
      <c r="I330" s="239"/>
      <c r="J330" s="235"/>
      <c r="K330" s="235"/>
      <c r="L330" s="240"/>
      <c r="M330" s="241"/>
      <c r="N330" s="242"/>
      <c r="O330" s="242"/>
      <c r="P330" s="242"/>
      <c r="Q330" s="242"/>
      <c r="R330" s="242"/>
      <c r="S330" s="242"/>
      <c r="T330" s="243"/>
      <c r="AT330" s="244" t="s">
        <v>204</v>
      </c>
      <c r="AU330" s="244" t="s">
        <v>87</v>
      </c>
      <c r="AV330" s="15" t="s">
        <v>190</v>
      </c>
      <c r="AW330" s="15" t="s">
        <v>33</v>
      </c>
      <c r="AX330" s="15" t="s">
        <v>85</v>
      </c>
      <c r="AY330" s="244" t="s">
        <v>183</v>
      </c>
    </row>
    <row r="331" spans="1:65" s="13" customFormat="1">
      <c r="B331" s="201"/>
      <c r="C331" s="202"/>
      <c r="D331" s="203" t="s">
        <v>204</v>
      </c>
      <c r="E331" s="202"/>
      <c r="F331" s="205" t="s">
        <v>466</v>
      </c>
      <c r="G331" s="202"/>
      <c r="H331" s="206">
        <v>0.41899999999999998</v>
      </c>
      <c r="I331" s="207"/>
      <c r="J331" s="202"/>
      <c r="K331" s="202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204</v>
      </c>
      <c r="AU331" s="212" t="s">
        <v>87</v>
      </c>
      <c r="AV331" s="13" t="s">
        <v>87</v>
      </c>
      <c r="AW331" s="13" t="s">
        <v>4</v>
      </c>
      <c r="AX331" s="13" t="s">
        <v>85</v>
      </c>
      <c r="AY331" s="212" t="s">
        <v>183</v>
      </c>
    </row>
    <row r="332" spans="1:65" s="2" customFormat="1" ht="24.15" customHeight="1">
      <c r="A332" s="38"/>
      <c r="B332" s="39"/>
      <c r="C332" s="224" t="s">
        <v>467</v>
      </c>
      <c r="D332" s="224" t="s">
        <v>240</v>
      </c>
      <c r="E332" s="225" t="s">
        <v>468</v>
      </c>
      <c r="F332" s="226" t="s">
        <v>469</v>
      </c>
      <c r="G332" s="227" t="s">
        <v>243</v>
      </c>
      <c r="H332" s="228">
        <v>0.97599999999999998</v>
      </c>
      <c r="I332" s="229"/>
      <c r="J332" s="230">
        <f>ROUND(I332*H332,2)</f>
        <v>0</v>
      </c>
      <c r="K332" s="226" t="s">
        <v>19</v>
      </c>
      <c r="L332" s="231"/>
      <c r="M332" s="232" t="s">
        <v>19</v>
      </c>
      <c r="N332" s="233" t="s">
        <v>49</v>
      </c>
      <c r="O332" s="68"/>
      <c r="P332" s="192">
        <f>O332*H332</f>
        <v>0</v>
      </c>
      <c r="Q332" s="192">
        <v>1</v>
      </c>
      <c r="R332" s="192">
        <f>Q332*H332</f>
        <v>0.97599999999999998</v>
      </c>
      <c r="S332" s="192">
        <v>0</v>
      </c>
      <c r="T332" s="193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4" t="s">
        <v>234</v>
      </c>
      <c r="AT332" s="194" t="s">
        <v>240</v>
      </c>
      <c r="AU332" s="194" t="s">
        <v>87</v>
      </c>
      <c r="AY332" s="21" t="s">
        <v>183</v>
      </c>
      <c r="BE332" s="195">
        <f>IF(N332="základní",J332,0)</f>
        <v>0</v>
      </c>
      <c r="BF332" s="195">
        <f>IF(N332="snížená",J332,0)</f>
        <v>0</v>
      </c>
      <c r="BG332" s="195">
        <f>IF(N332="zákl. přenesená",J332,0)</f>
        <v>0</v>
      </c>
      <c r="BH332" s="195">
        <f>IF(N332="sníž. přenesená",J332,0)</f>
        <v>0</v>
      </c>
      <c r="BI332" s="195">
        <f>IF(N332="nulová",J332,0)</f>
        <v>0</v>
      </c>
      <c r="BJ332" s="21" t="s">
        <v>85</v>
      </c>
      <c r="BK332" s="195">
        <f>ROUND(I332*H332,2)</f>
        <v>0</v>
      </c>
      <c r="BL332" s="21" t="s">
        <v>190</v>
      </c>
      <c r="BM332" s="194" t="s">
        <v>470</v>
      </c>
    </row>
    <row r="333" spans="1:65" s="16" customFormat="1">
      <c r="B333" s="245"/>
      <c r="C333" s="246"/>
      <c r="D333" s="203" t="s">
        <v>204</v>
      </c>
      <c r="E333" s="247" t="s">
        <v>19</v>
      </c>
      <c r="F333" s="248" t="s">
        <v>376</v>
      </c>
      <c r="G333" s="246"/>
      <c r="H333" s="247" t="s">
        <v>19</v>
      </c>
      <c r="I333" s="249"/>
      <c r="J333" s="246"/>
      <c r="K333" s="246"/>
      <c r="L333" s="250"/>
      <c r="M333" s="251"/>
      <c r="N333" s="252"/>
      <c r="O333" s="252"/>
      <c r="P333" s="252"/>
      <c r="Q333" s="252"/>
      <c r="R333" s="252"/>
      <c r="S333" s="252"/>
      <c r="T333" s="253"/>
      <c r="AT333" s="254" t="s">
        <v>204</v>
      </c>
      <c r="AU333" s="254" t="s">
        <v>87</v>
      </c>
      <c r="AV333" s="16" t="s">
        <v>85</v>
      </c>
      <c r="AW333" s="16" t="s">
        <v>33</v>
      </c>
      <c r="AX333" s="16" t="s">
        <v>78</v>
      </c>
      <c r="AY333" s="254" t="s">
        <v>183</v>
      </c>
    </row>
    <row r="334" spans="1:65" s="13" customFormat="1">
      <c r="B334" s="201"/>
      <c r="C334" s="202"/>
      <c r="D334" s="203" t="s">
        <v>204</v>
      </c>
      <c r="E334" s="204" t="s">
        <v>19</v>
      </c>
      <c r="F334" s="205" t="s">
        <v>471</v>
      </c>
      <c r="G334" s="202"/>
      <c r="H334" s="206">
        <v>0.13400000000000001</v>
      </c>
      <c r="I334" s="207"/>
      <c r="J334" s="202"/>
      <c r="K334" s="202"/>
      <c r="L334" s="208"/>
      <c r="M334" s="209"/>
      <c r="N334" s="210"/>
      <c r="O334" s="210"/>
      <c r="P334" s="210"/>
      <c r="Q334" s="210"/>
      <c r="R334" s="210"/>
      <c r="S334" s="210"/>
      <c r="T334" s="211"/>
      <c r="AT334" s="212" t="s">
        <v>204</v>
      </c>
      <c r="AU334" s="212" t="s">
        <v>87</v>
      </c>
      <c r="AV334" s="13" t="s">
        <v>87</v>
      </c>
      <c r="AW334" s="13" t="s">
        <v>33</v>
      </c>
      <c r="AX334" s="13" t="s">
        <v>78</v>
      </c>
      <c r="AY334" s="212" t="s">
        <v>183</v>
      </c>
    </row>
    <row r="335" spans="1:65" s="13" customFormat="1">
      <c r="B335" s="201"/>
      <c r="C335" s="202"/>
      <c r="D335" s="203" t="s">
        <v>204</v>
      </c>
      <c r="E335" s="204" t="s">
        <v>19</v>
      </c>
      <c r="F335" s="205" t="s">
        <v>472</v>
      </c>
      <c r="G335" s="202"/>
      <c r="H335" s="206">
        <v>0.11</v>
      </c>
      <c r="I335" s="207"/>
      <c r="J335" s="202"/>
      <c r="K335" s="202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204</v>
      </c>
      <c r="AU335" s="212" t="s">
        <v>87</v>
      </c>
      <c r="AV335" s="13" t="s">
        <v>87</v>
      </c>
      <c r="AW335" s="13" t="s">
        <v>33</v>
      </c>
      <c r="AX335" s="13" t="s">
        <v>78</v>
      </c>
      <c r="AY335" s="212" t="s">
        <v>183</v>
      </c>
    </row>
    <row r="336" spans="1:65" s="16" customFormat="1">
      <c r="B336" s="245"/>
      <c r="C336" s="246"/>
      <c r="D336" s="203" t="s">
        <v>204</v>
      </c>
      <c r="E336" s="247" t="s">
        <v>19</v>
      </c>
      <c r="F336" s="248" t="s">
        <v>378</v>
      </c>
      <c r="G336" s="246"/>
      <c r="H336" s="247" t="s">
        <v>19</v>
      </c>
      <c r="I336" s="249"/>
      <c r="J336" s="246"/>
      <c r="K336" s="246"/>
      <c r="L336" s="250"/>
      <c r="M336" s="251"/>
      <c r="N336" s="252"/>
      <c r="O336" s="252"/>
      <c r="P336" s="252"/>
      <c r="Q336" s="252"/>
      <c r="R336" s="252"/>
      <c r="S336" s="252"/>
      <c r="T336" s="253"/>
      <c r="AT336" s="254" t="s">
        <v>204</v>
      </c>
      <c r="AU336" s="254" t="s">
        <v>87</v>
      </c>
      <c r="AV336" s="16" t="s">
        <v>85</v>
      </c>
      <c r="AW336" s="16" t="s">
        <v>33</v>
      </c>
      <c r="AX336" s="16" t="s">
        <v>78</v>
      </c>
      <c r="AY336" s="254" t="s">
        <v>183</v>
      </c>
    </row>
    <row r="337" spans="1:65" s="13" customFormat="1">
      <c r="B337" s="201"/>
      <c r="C337" s="202"/>
      <c r="D337" s="203" t="s">
        <v>204</v>
      </c>
      <c r="E337" s="204" t="s">
        <v>19</v>
      </c>
      <c r="F337" s="205" t="s">
        <v>472</v>
      </c>
      <c r="G337" s="202"/>
      <c r="H337" s="206">
        <v>0.11</v>
      </c>
      <c r="I337" s="207"/>
      <c r="J337" s="202"/>
      <c r="K337" s="202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204</v>
      </c>
      <c r="AU337" s="212" t="s">
        <v>87</v>
      </c>
      <c r="AV337" s="13" t="s">
        <v>87</v>
      </c>
      <c r="AW337" s="13" t="s">
        <v>33</v>
      </c>
      <c r="AX337" s="13" t="s">
        <v>78</v>
      </c>
      <c r="AY337" s="212" t="s">
        <v>183</v>
      </c>
    </row>
    <row r="338" spans="1:65" s="13" customFormat="1">
      <c r="B338" s="201"/>
      <c r="C338" s="202"/>
      <c r="D338" s="203" t="s">
        <v>204</v>
      </c>
      <c r="E338" s="204" t="s">
        <v>19</v>
      </c>
      <c r="F338" s="205" t="s">
        <v>472</v>
      </c>
      <c r="G338" s="202"/>
      <c r="H338" s="206">
        <v>0.11</v>
      </c>
      <c r="I338" s="207"/>
      <c r="J338" s="202"/>
      <c r="K338" s="202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204</v>
      </c>
      <c r="AU338" s="212" t="s">
        <v>87</v>
      </c>
      <c r="AV338" s="13" t="s">
        <v>87</v>
      </c>
      <c r="AW338" s="13" t="s">
        <v>33</v>
      </c>
      <c r="AX338" s="13" t="s">
        <v>78</v>
      </c>
      <c r="AY338" s="212" t="s">
        <v>183</v>
      </c>
    </row>
    <row r="339" spans="1:65" s="16" customFormat="1">
      <c r="B339" s="245"/>
      <c r="C339" s="246"/>
      <c r="D339" s="203" t="s">
        <v>204</v>
      </c>
      <c r="E339" s="247" t="s">
        <v>19</v>
      </c>
      <c r="F339" s="248" t="s">
        <v>379</v>
      </c>
      <c r="G339" s="246"/>
      <c r="H339" s="247" t="s">
        <v>19</v>
      </c>
      <c r="I339" s="249"/>
      <c r="J339" s="246"/>
      <c r="K339" s="246"/>
      <c r="L339" s="250"/>
      <c r="M339" s="251"/>
      <c r="N339" s="252"/>
      <c r="O339" s="252"/>
      <c r="P339" s="252"/>
      <c r="Q339" s="252"/>
      <c r="R339" s="252"/>
      <c r="S339" s="252"/>
      <c r="T339" s="253"/>
      <c r="AT339" s="254" t="s">
        <v>204</v>
      </c>
      <c r="AU339" s="254" t="s">
        <v>87</v>
      </c>
      <c r="AV339" s="16" t="s">
        <v>85</v>
      </c>
      <c r="AW339" s="16" t="s">
        <v>33</v>
      </c>
      <c r="AX339" s="16" t="s">
        <v>78</v>
      </c>
      <c r="AY339" s="254" t="s">
        <v>183</v>
      </c>
    </row>
    <row r="340" spans="1:65" s="13" customFormat="1">
      <c r="B340" s="201"/>
      <c r="C340" s="202"/>
      <c r="D340" s="203" t="s">
        <v>204</v>
      </c>
      <c r="E340" s="204" t="s">
        <v>19</v>
      </c>
      <c r="F340" s="205" t="s">
        <v>472</v>
      </c>
      <c r="G340" s="202"/>
      <c r="H340" s="206">
        <v>0.11</v>
      </c>
      <c r="I340" s="207"/>
      <c r="J340" s="202"/>
      <c r="K340" s="202"/>
      <c r="L340" s="208"/>
      <c r="M340" s="209"/>
      <c r="N340" s="210"/>
      <c r="O340" s="210"/>
      <c r="P340" s="210"/>
      <c r="Q340" s="210"/>
      <c r="R340" s="210"/>
      <c r="S340" s="210"/>
      <c r="T340" s="211"/>
      <c r="AT340" s="212" t="s">
        <v>204</v>
      </c>
      <c r="AU340" s="212" t="s">
        <v>87</v>
      </c>
      <c r="AV340" s="13" t="s">
        <v>87</v>
      </c>
      <c r="AW340" s="13" t="s">
        <v>33</v>
      </c>
      <c r="AX340" s="13" t="s">
        <v>78</v>
      </c>
      <c r="AY340" s="212" t="s">
        <v>183</v>
      </c>
    </row>
    <row r="341" spans="1:65" s="13" customFormat="1">
      <c r="B341" s="201"/>
      <c r="C341" s="202"/>
      <c r="D341" s="203" t="s">
        <v>204</v>
      </c>
      <c r="E341" s="204" t="s">
        <v>19</v>
      </c>
      <c r="F341" s="205" t="s">
        <v>472</v>
      </c>
      <c r="G341" s="202"/>
      <c r="H341" s="206">
        <v>0.11</v>
      </c>
      <c r="I341" s="207"/>
      <c r="J341" s="202"/>
      <c r="K341" s="202"/>
      <c r="L341" s="208"/>
      <c r="M341" s="209"/>
      <c r="N341" s="210"/>
      <c r="O341" s="210"/>
      <c r="P341" s="210"/>
      <c r="Q341" s="210"/>
      <c r="R341" s="210"/>
      <c r="S341" s="210"/>
      <c r="T341" s="211"/>
      <c r="AT341" s="212" t="s">
        <v>204</v>
      </c>
      <c r="AU341" s="212" t="s">
        <v>87</v>
      </c>
      <c r="AV341" s="13" t="s">
        <v>87</v>
      </c>
      <c r="AW341" s="13" t="s">
        <v>33</v>
      </c>
      <c r="AX341" s="13" t="s">
        <v>78</v>
      </c>
      <c r="AY341" s="212" t="s">
        <v>183</v>
      </c>
    </row>
    <row r="342" spans="1:65" s="16" customFormat="1">
      <c r="B342" s="245"/>
      <c r="C342" s="246"/>
      <c r="D342" s="203" t="s">
        <v>204</v>
      </c>
      <c r="E342" s="247" t="s">
        <v>19</v>
      </c>
      <c r="F342" s="248" t="s">
        <v>380</v>
      </c>
      <c r="G342" s="246"/>
      <c r="H342" s="247" t="s">
        <v>19</v>
      </c>
      <c r="I342" s="249"/>
      <c r="J342" s="246"/>
      <c r="K342" s="246"/>
      <c r="L342" s="250"/>
      <c r="M342" s="251"/>
      <c r="N342" s="252"/>
      <c r="O342" s="252"/>
      <c r="P342" s="252"/>
      <c r="Q342" s="252"/>
      <c r="R342" s="252"/>
      <c r="S342" s="252"/>
      <c r="T342" s="253"/>
      <c r="AT342" s="254" t="s">
        <v>204</v>
      </c>
      <c r="AU342" s="254" t="s">
        <v>87</v>
      </c>
      <c r="AV342" s="16" t="s">
        <v>85</v>
      </c>
      <c r="AW342" s="16" t="s">
        <v>33</v>
      </c>
      <c r="AX342" s="16" t="s">
        <v>78</v>
      </c>
      <c r="AY342" s="254" t="s">
        <v>183</v>
      </c>
    </row>
    <row r="343" spans="1:65" s="13" customFormat="1">
      <c r="B343" s="201"/>
      <c r="C343" s="202"/>
      <c r="D343" s="203" t="s">
        <v>204</v>
      </c>
      <c r="E343" s="204" t="s">
        <v>19</v>
      </c>
      <c r="F343" s="205" t="s">
        <v>472</v>
      </c>
      <c r="G343" s="202"/>
      <c r="H343" s="206">
        <v>0.11</v>
      </c>
      <c r="I343" s="207"/>
      <c r="J343" s="202"/>
      <c r="K343" s="202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204</v>
      </c>
      <c r="AU343" s="212" t="s">
        <v>87</v>
      </c>
      <c r="AV343" s="13" t="s">
        <v>87</v>
      </c>
      <c r="AW343" s="13" t="s">
        <v>33</v>
      </c>
      <c r="AX343" s="13" t="s">
        <v>78</v>
      </c>
      <c r="AY343" s="212" t="s">
        <v>183</v>
      </c>
    </row>
    <row r="344" spans="1:65" s="13" customFormat="1">
      <c r="B344" s="201"/>
      <c r="C344" s="202"/>
      <c r="D344" s="203" t="s">
        <v>204</v>
      </c>
      <c r="E344" s="204" t="s">
        <v>19</v>
      </c>
      <c r="F344" s="205" t="s">
        <v>472</v>
      </c>
      <c r="G344" s="202"/>
      <c r="H344" s="206">
        <v>0.11</v>
      </c>
      <c r="I344" s="207"/>
      <c r="J344" s="202"/>
      <c r="K344" s="202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204</v>
      </c>
      <c r="AU344" s="212" t="s">
        <v>87</v>
      </c>
      <c r="AV344" s="13" t="s">
        <v>87</v>
      </c>
      <c r="AW344" s="13" t="s">
        <v>33</v>
      </c>
      <c r="AX344" s="13" t="s">
        <v>78</v>
      </c>
      <c r="AY344" s="212" t="s">
        <v>183</v>
      </c>
    </row>
    <row r="345" spans="1:65" s="13" customFormat="1">
      <c r="B345" s="201"/>
      <c r="C345" s="202"/>
      <c r="D345" s="203" t="s">
        <v>204</v>
      </c>
      <c r="E345" s="202"/>
      <c r="F345" s="205" t="s">
        <v>473</v>
      </c>
      <c r="G345" s="202"/>
      <c r="H345" s="206">
        <v>0.97599999999999998</v>
      </c>
      <c r="I345" s="207"/>
      <c r="J345" s="202"/>
      <c r="K345" s="202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204</v>
      </c>
      <c r="AU345" s="212" t="s">
        <v>87</v>
      </c>
      <c r="AV345" s="13" t="s">
        <v>87</v>
      </c>
      <c r="AW345" s="13" t="s">
        <v>4</v>
      </c>
      <c r="AX345" s="13" t="s">
        <v>85</v>
      </c>
      <c r="AY345" s="212" t="s">
        <v>183</v>
      </c>
    </row>
    <row r="346" spans="1:65" s="2" customFormat="1" ht="24.15" customHeight="1">
      <c r="A346" s="38"/>
      <c r="B346" s="39"/>
      <c r="C346" s="224" t="s">
        <v>474</v>
      </c>
      <c r="D346" s="224" t="s">
        <v>240</v>
      </c>
      <c r="E346" s="225" t="s">
        <v>475</v>
      </c>
      <c r="F346" s="226" t="s">
        <v>476</v>
      </c>
      <c r="G346" s="227" t="s">
        <v>243</v>
      </c>
      <c r="H346" s="228">
        <v>0.52600000000000002</v>
      </c>
      <c r="I346" s="229"/>
      <c r="J346" s="230">
        <f>ROUND(I346*H346,2)</f>
        <v>0</v>
      </c>
      <c r="K346" s="226" t="s">
        <v>189</v>
      </c>
      <c r="L346" s="231"/>
      <c r="M346" s="232" t="s">
        <v>19</v>
      </c>
      <c r="N346" s="233" t="s">
        <v>49</v>
      </c>
      <c r="O346" s="68"/>
      <c r="P346" s="192">
        <f>O346*H346</f>
        <v>0</v>
      </c>
      <c r="Q346" s="192">
        <v>1</v>
      </c>
      <c r="R346" s="192">
        <f>Q346*H346</f>
        <v>0.52600000000000002</v>
      </c>
      <c r="S346" s="192">
        <v>0</v>
      </c>
      <c r="T346" s="193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94" t="s">
        <v>234</v>
      </c>
      <c r="AT346" s="194" t="s">
        <v>240</v>
      </c>
      <c r="AU346" s="194" t="s">
        <v>87</v>
      </c>
      <c r="AY346" s="21" t="s">
        <v>183</v>
      </c>
      <c r="BE346" s="195">
        <f>IF(N346="základní",J346,0)</f>
        <v>0</v>
      </c>
      <c r="BF346" s="195">
        <f>IF(N346="snížená",J346,0)</f>
        <v>0</v>
      </c>
      <c r="BG346" s="195">
        <f>IF(N346="zákl. přenesená",J346,0)</f>
        <v>0</v>
      </c>
      <c r="BH346" s="195">
        <f>IF(N346="sníž. přenesená",J346,0)</f>
        <v>0</v>
      </c>
      <c r="BI346" s="195">
        <f>IF(N346="nulová",J346,0)</f>
        <v>0</v>
      </c>
      <c r="BJ346" s="21" t="s">
        <v>85</v>
      </c>
      <c r="BK346" s="195">
        <f>ROUND(I346*H346,2)</f>
        <v>0</v>
      </c>
      <c r="BL346" s="21" t="s">
        <v>190</v>
      </c>
      <c r="BM346" s="194" t="s">
        <v>477</v>
      </c>
    </row>
    <row r="347" spans="1:65" s="16" customFormat="1">
      <c r="B347" s="245"/>
      <c r="C347" s="246"/>
      <c r="D347" s="203" t="s">
        <v>204</v>
      </c>
      <c r="E347" s="247" t="s">
        <v>19</v>
      </c>
      <c r="F347" s="248" t="s">
        <v>376</v>
      </c>
      <c r="G347" s="246"/>
      <c r="H347" s="247" t="s">
        <v>19</v>
      </c>
      <c r="I347" s="249"/>
      <c r="J347" s="246"/>
      <c r="K347" s="246"/>
      <c r="L347" s="250"/>
      <c r="M347" s="251"/>
      <c r="N347" s="252"/>
      <c r="O347" s="252"/>
      <c r="P347" s="252"/>
      <c r="Q347" s="252"/>
      <c r="R347" s="252"/>
      <c r="S347" s="252"/>
      <c r="T347" s="253"/>
      <c r="AT347" s="254" t="s">
        <v>204</v>
      </c>
      <c r="AU347" s="254" t="s">
        <v>87</v>
      </c>
      <c r="AV347" s="16" t="s">
        <v>85</v>
      </c>
      <c r="AW347" s="16" t="s">
        <v>33</v>
      </c>
      <c r="AX347" s="16" t="s">
        <v>78</v>
      </c>
      <c r="AY347" s="254" t="s">
        <v>183</v>
      </c>
    </row>
    <row r="348" spans="1:65" s="13" customFormat="1">
      <c r="B348" s="201"/>
      <c r="C348" s="202"/>
      <c r="D348" s="203" t="s">
        <v>204</v>
      </c>
      <c r="E348" s="204" t="s">
        <v>19</v>
      </c>
      <c r="F348" s="205" t="s">
        <v>478</v>
      </c>
      <c r="G348" s="202"/>
      <c r="H348" s="206">
        <v>0.214</v>
      </c>
      <c r="I348" s="207"/>
      <c r="J348" s="202"/>
      <c r="K348" s="202"/>
      <c r="L348" s="208"/>
      <c r="M348" s="209"/>
      <c r="N348" s="210"/>
      <c r="O348" s="210"/>
      <c r="P348" s="210"/>
      <c r="Q348" s="210"/>
      <c r="R348" s="210"/>
      <c r="S348" s="210"/>
      <c r="T348" s="211"/>
      <c r="AT348" s="212" t="s">
        <v>204</v>
      </c>
      <c r="AU348" s="212" t="s">
        <v>87</v>
      </c>
      <c r="AV348" s="13" t="s">
        <v>87</v>
      </c>
      <c r="AW348" s="13" t="s">
        <v>33</v>
      </c>
      <c r="AX348" s="13" t="s">
        <v>78</v>
      </c>
      <c r="AY348" s="212" t="s">
        <v>183</v>
      </c>
    </row>
    <row r="349" spans="1:65" s="13" customFormat="1">
      <c r="B349" s="201"/>
      <c r="C349" s="202"/>
      <c r="D349" s="203" t="s">
        <v>204</v>
      </c>
      <c r="E349" s="204" t="s">
        <v>19</v>
      </c>
      <c r="F349" s="205" t="s">
        <v>479</v>
      </c>
      <c r="G349" s="202"/>
      <c r="H349" s="206">
        <v>0.122</v>
      </c>
      <c r="I349" s="207"/>
      <c r="J349" s="202"/>
      <c r="K349" s="202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204</v>
      </c>
      <c r="AU349" s="212" t="s">
        <v>87</v>
      </c>
      <c r="AV349" s="13" t="s">
        <v>87</v>
      </c>
      <c r="AW349" s="13" t="s">
        <v>33</v>
      </c>
      <c r="AX349" s="13" t="s">
        <v>78</v>
      </c>
      <c r="AY349" s="212" t="s">
        <v>183</v>
      </c>
    </row>
    <row r="350" spans="1:65" s="16" customFormat="1">
      <c r="B350" s="245"/>
      <c r="C350" s="246"/>
      <c r="D350" s="203" t="s">
        <v>204</v>
      </c>
      <c r="E350" s="247" t="s">
        <v>19</v>
      </c>
      <c r="F350" s="248" t="s">
        <v>380</v>
      </c>
      <c r="G350" s="246"/>
      <c r="H350" s="247" t="s">
        <v>19</v>
      </c>
      <c r="I350" s="249"/>
      <c r="J350" s="246"/>
      <c r="K350" s="246"/>
      <c r="L350" s="250"/>
      <c r="M350" s="251"/>
      <c r="N350" s="252"/>
      <c r="O350" s="252"/>
      <c r="P350" s="252"/>
      <c r="Q350" s="252"/>
      <c r="R350" s="252"/>
      <c r="S350" s="252"/>
      <c r="T350" s="253"/>
      <c r="AT350" s="254" t="s">
        <v>204</v>
      </c>
      <c r="AU350" s="254" t="s">
        <v>87</v>
      </c>
      <c r="AV350" s="16" t="s">
        <v>85</v>
      </c>
      <c r="AW350" s="16" t="s">
        <v>33</v>
      </c>
      <c r="AX350" s="16" t="s">
        <v>78</v>
      </c>
      <c r="AY350" s="254" t="s">
        <v>183</v>
      </c>
    </row>
    <row r="351" spans="1:65" s="13" customFormat="1">
      <c r="B351" s="201"/>
      <c r="C351" s="202"/>
      <c r="D351" s="203" t="s">
        <v>204</v>
      </c>
      <c r="E351" s="204" t="s">
        <v>19</v>
      </c>
      <c r="F351" s="205" t="s">
        <v>480</v>
      </c>
      <c r="G351" s="202"/>
      <c r="H351" s="206">
        <v>0.151</v>
      </c>
      <c r="I351" s="207"/>
      <c r="J351" s="202"/>
      <c r="K351" s="202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204</v>
      </c>
      <c r="AU351" s="212" t="s">
        <v>87</v>
      </c>
      <c r="AV351" s="13" t="s">
        <v>87</v>
      </c>
      <c r="AW351" s="13" t="s">
        <v>33</v>
      </c>
      <c r="AX351" s="13" t="s">
        <v>78</v>
      </c>
      <c r="AY351" s="212" t="s">
        <v>183</v>
      </c>
    </row>
    <row r="352" spans="1:65" s="13" customFormat="1">
      <c r="B352" s="201"/>
      <c r="C352" s="202"/>
      <c r="D352" s="203" t="s">
        <v>204</v>
      </c>
      <c r="E352" s="202"/>
      <c r="F352" s="205" t="s">
        <v>481</v>
      </c>
      <c r="G352" s="202"/>
      <c r="H352" s="206">
        <v>0.52600000000000002</v>
      </c>
      <c r="I352" s="207"/>
      <c r="J352" s="202"/>
      <c r="K352" s="202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204</v>
      </c>
      <c r="AU352" s="212" t="s">
        <v>87</v>
      </c>
      <c r="AV352" s="13" t="s">
        <v>87</v>
      </c>
      <c r="AW352" s="13" t="s">
        <v>4</v>
      </c>
      <c r="AX352" s="13" t="s">
        <v>85</v>
      </c>
      <c r="AY352" s="212" t="s">
        <v>183</v>
      </c>
    </row>
    <row r="353" spans="1:65" s="2" customFormat="1" ht="37.799999999999997" customHeight="1">
      <c r="A353" s="38"/>
      <c r="B353" s="39"/>
      <c r="C353" s="183" t="s">
        <v>482</v>
      </c>
      <c r="D353" s="183" t="s">
        <v>185</v>
      </c>
      <c r="E353" s="184" t="s">
        <v>456</v>
      </c>
      <c r="F353" s="185" t="s">
        <v>457</v>
      </c>
      <c r="G353" s="186" t="s">
        <v>243</v>
      </c>
      <c r="H353" s="187">
        <v>0.30099999999999999</v>
      </c>
      <c r="I353" s="188"/>
      <c r="J353" s="189">
        <f>ROUND(I353*H353,2)</f>
        <v>0</v>
      </c>
      <c r="K353" s="185" t="s">
        <v>189</v>
      </c>
      <c r="L353" s="43"/>
      <c r="M353" s="190" t="s">
        <v>19</v>
      </c>
      <c r="N353" s="191" t="s">
        <v>49</v>
      </c>
      <c r="O353" s="68"/>
      <c r="P353" s="192">
        <f>O353*H353</f>
        <v>0</v>
      </c>
      <c r="Q353" s="192">
        <v>1.7090000000000001E-2</v>
      </c>
      <c r="R353" s="192">
        <f>Q353*H353</f>
        <v>5.1440900000000005E-3</v>
      </c>
      <c r="S353" s="192">
        <v>0</v>
      </c>
      <c r="T353" s="193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94" t="s">
        <v>190</v>
      </c>
      <c r="AT353" s="194" t="s">
        <v>185</v>
      </c>
      <c r="AU353" s="194" t="s">
        <v>87</v>
      </c>
      <c r="AY353" s="21" t="s">
        <v>183</v>
      </c>
      <c r="BE353" s="195">
        <f>IF(N353="základní",J353,0)</f>
        <v>0</v>
      </c>
      <c r="BF353" s="195">
        <f>IF(N353="snížená",J353,0)</f>
        <v>0</v>
      </c>
      <c r="BG353" s="195">
        <f>IF(N353="zákl. přenesená",J353,0)</f>
        <v>0</v>
      </c>
      <c r="BH353" s="195">
        <f>IF(N353="sníž. přenesená",J353,0)</f>
        <v>0</v>
      </c>
      <c r="BI353" s="195">
        <f>IF(N353="nulová",J353,0)</f>
        <v>0</v>
      </c>
      <c r="BJ353" s="21" t="s">
        <v>85</v>
      </c>
      <c r="BK353" s="195">
        <f>ROUND(I353*H353,2)</f>
        <v>0</v>
      </c>
      <c r="BL353" s="21" t="s">
        <v>190</v>
      </c>
      <c r="BM353" s="194" t="s">
        <v>483</v>
      </c>
    </row>
    <row r="354" spans="1:65" s="2" customFormat="1">
      <c r="A354" s="38"/>
      <c r="B354" s="39"/>
      <c r="C354" s="40"/>
      <c r="D354" s="196" t="s">
        <v>192</v>
      </c>
      <c r="E354" s="40"/>
      <c r="F354" s="197" t="s">
        <v>459</v>
      </c>
      <c r="G354" s="40"/>
      <c r="H354" s="40"/>
      <c r="I354" s="198"/>
      <c r="J354" s="40"/>
      <c r="K354" s="40"/>
      <c r="L354" s="43"/>
      <c r="M354" s="199"/>
      <c r="N354" s="200"/>
      <c r="O354" s="68"/>
      <c r="P354" s="68"/>
      <c r="Q354" s="68"/>
      <c r="R354" s="68"/>
      <c r="S354" s="68"/>
      <c r="T354" s="69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21" t="s">
        <v>192</v>
      </c>
      <c r="AU354" s="21" t="s">
        <v>87</v>
      </c>
    </row>
    <row r="355" spans="1:65" s="16" customFormat="1">
      <c r="B355" s="245"/>
      <c r="C355" s="246"/>
      <c r="D355" s="203" t="s">
        <v>204</v>
      </c>
      <c r="E355" s="247" t="s">
        <v>19</v>
      </c>
      <c r="F355" s="248" t="s">
        <v>484</v>
      </c>
      <c r="G355" s="246"/>
      <c r="H355" s="247" t="s">
        <v>19</v>
      </c>
      <c r="I355" s="249"/>
      <c r="J355" s="246"/>
      <c r="K355" s="246"/>
      <c r="L355" s="250"/>
      <c r="M355" s="251"/>
      <c r="N355" s="252"/>
      <c r="O355" s="252"/>
      <c r="P355" s="252"/>
      <c r="Q355" s="252"/>
      <c r="R355" s="252"/>
      <c r="S355" s="252"/>
      <c r="T355" s="253"/>
      <c r="AT355" s="254" t="s">
        <v>204</v>
      </c>
      <c r="AU355" s="254" t="s">
        <v>87</v>
      </c>
      <c r="AV355" s="16" t="s">
        <v>85</v>
      </c>
      <c r="AW355" s="16" t="s">
        <v>33</v>
      </c>
      <c r="AX355" s="16" t="s">
        <v>78</v>
      </c>
      <c r="AY355" s="254" t="s">
        <v>183</v>
      </c>
    </row>
    <row r="356" spans="1:65" s="13" customFormat="1">
      <c r="B356" s="201"/>
      <c r="C356" s="202"/>
      <c r="D356" s="203" t="s">
        <v>204</v>
      </c>
      <c r="E356" s="204" t="s">
        <v>19</v>
      </c>
      <c r="F356" s="205" t="s">
        <v>485</v>
      </c>
      <c r="G356" s="202"/>
      <c r="H356" s="206">
        <v>0.30099999999999999</v>
      </c>
      <c r="I356" s="207"/>
      <c r="J356" s="202"/>
      <c r="K356" s="202"/>
      <c r="L356" s="208"/>
      <c r="M356" s="209"/>
      <c r="N356" s="210"/>
      <c r="O356" s="210"/>
      <c r="P356" s="210"/>
      <c r="Q356" s="210"/>
      <c r="R356" s="210"/>
      <c r="S356" s="210"/>
      <c r="T356" s="211"/>
      <c r="AT356" s="212" t="s">
        <v>204</v>
      </c>
      <c r="AU356" s="212" t="s">
        <v>87</v>
      </c>
      <c r="AV356" s="13" t="s">
        <v>87</v>
      </c>
      <c r="AW356" s="13" t="s">
        <v>33</v>
      </c>
      <c r="AX356" s="13" t="s">
        <v>85</v>
      </c>
      <c r="AY356" s="212" t="s">
        <v>183</v>
      </c>
    </row>
    <row r="357" spans="1:65" s="2" customFormat="1" ht="24.15" customHeight="1">
      <c r="A357" s="38"/>
      <c r="B357" s="39"/>
      <c r="C357" s="224" t="s">
        <v>486</v>
      </c>
      <c r="D357" s="224" t="s">
        <v>240</v>
      </c>
      <c r="E357" s="225" t="s">
        <v>487</v>
      </c>
      <c r="F357" s="226" t="s">
        <v>488</v>
      </c>
      <c r="G357" s="227" t="s">
        <v>243</v>
      </c>
      <c r="H357" s="228">
        <v>0.32500000000000001</v>
      </c>
      <c r="I357" s="229"/>
      <c r="J357" s="230">
        <f>ROUND(I357*H357,2)</f>
        <v>0</v>
      </c>
      <c r="K357" s="226" t="s">
        <v>201</v>
      </c>
      <c r="L357" s="231"/>
      <c r="M357" s="232" t="s">
        <v>19</v>
      </c>
      <c r="N357" s="233" t="s">
        <v>49</v>
      </c>
      <c r="O357" s="68"/>
      <c r="P357" s="192">
        <f>O357*H357</f>
        <v>0</v>
      </c>
      <c r="Q357" s="192">
        <v>1</v>
      </c>
      <c r="R357" s="192">
        <f>Q357*H357</f>
        <v>0.32500000000000001</v>
      </c>
      <c r="S357" s="192">
        <v>0</v>
      </c>
      <c r="T357" s="193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94" t="s">
        <v>234</v>
      </c>
      <c r="AT357" s="194" t="s">
        <v>240</v>
      </c>
      <c r="AU357" s="194" t="s">
        <v>87</v>
      </c>
      <c r="AY357" s="21" t="s">
        <v>183</v>
      </c>
      <c r="BE357" s="195">
        <f>IF(N357="základní",J357,0)</f>
        <v>0</v>
      </c>
      <c r="BF357" s="195">
        <f>IF(N357="snížená",J357,0)</f>
        <v>0</v>
      </c>
      <c r="BG357" s="195">
        <f>IF(N357="zákl. přenesená",J357,0)</f>
        <v>0</v>
      </c>
      <c r="BH357" s="195">
        <f>IF(N357="sníž. přenesená",J357,0)</f>
        <v>0</v>
      </c>
      <c r="BI357" s="195">
        <f>IF(N357="nulová",J357,0)</f>
        <v>0</v>
      </c>
      <c r="BJ357" s="21" t="s">
        <v>85</v>
      </c>
      <c r="BK357" s="195">
        <f>ROUND(I357*H357,2)</f>
        <v>0</v>
      </c>
      <c r="BL357" s="21" t="s">
        <v>190</v>
      </c>
      <c r="BM357" s="194" t="s">
        <v>489</v>
      </c>
    </row>
    <row r="358" spans="1:65" s="13" customFormat="1">
      <c r="B358" s="201"/>
      <c r="C358" s="202"/>
      <c r="D358" s="203" t="s">
        <v>204</v>
      </c>
      <c r="E358" s="202"/>
      <c r="F358" s="205" t="s">
        <v>490</v>
      </c>
      <c r="G358" s="202"/>
      <c r="H358" s="206">
        <v>0.32500000000000001</v>
      </c>
      <c r="I358" s="207"/>
      <c r="J358" s="202"/>
      <c r="K358" s="202"/>
      <c r="L358" s="208"/>
      <c r="M358" s="209"/>
      <c r="N358" s="210"/>
      <c r="O358" s="210"/>
      <c r="P358" s="210"/>
      <c r="Q358" s="210"/>
      <c r="R358" s="210"/>
      <c r="S358" s="210"/>
      <c r="T358" s="211"/>
      <c r="AT358" s="212" t="s">
        <v>204</v>
      </c>
      <c r="AU358" s="212" t="s">
        <v>87</v>
      </c>
      <c r="AV358" s="13" t="s">
        <v>87</v>
      </c>
      <c r="AW358" s="13" t="s">
        <v>4</v>
      </c>
      <c r="AX358" s="13" t="s">
        <v>85</v>
      </c>
      <c r="AY358" s="212" t="s">
        <v>183</v>
      </c>
    </row>
    <row r="359" spans="1:65" s="2" customFormat="1" ht="33" customHeight="1">
      <c r="A359" s="38"/>
      <c r="B359" s="39"/>
      <c r="C359" s="183" t="s">
        <v>491</v>
      </c>
      <c r="D359" s="183" t="s">
        <v>185</v>
      </c>
      <c r="E359" s="184" t="s">
        <v>444</v>
      </c>
      <c r="F359" s="185" t="s">
        <v>445</v>
      </c>
      <c r="G359" s="186" t="s">
        <v>243</v>
      </c>
      <c r="H359" s="187">
        <v>0.107</v>
      </c>
      <c r="I359" s="188"/>
      <c r="J359" s="189">
        <f>ROUND(I359*H359,2)</f>
        <v>0</v>
      </c>
      <c r="K359" s="185" t="s">
        <v>189</v>
      </c>
      <c r="L359" s="43"/>
      <c r="M359" s="190" t="s">
        <v>19</v>
      </c>
      <c r="N359" s="191" t="s">
        <v>49</v>
      </c>
      <c r="O359" s="68"/>
      <c r="P359" s="192">
        <f>O359*H359</f>
        <v>0</v>
      </c>
      <c r="Q359" s="192">
        <v>1.9539999999999998E-2</v>
      </c>
      <c r="R359" s="192">
        <f>Q359*H359</f>
        <v>2.09078E-3</v>
      </c>
      <c r="S359" s="192">
        <v>0</v>
      </c>
      <c r="T359" s="193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94" t="s">
        <v>190</v>
      </c>
      <c r="AT359" s="194" t="s">
        <v>185</v>
      </c>
      <c r="AU359" s="194" t="s">
        <v>87</v>
      </c>
      <c r="AY359" s="21" t="s">
        <v>183</v>
      </c>
      <c r="BE359" s="195">
        <f>IF(N359="základní",J359,0)</f>
        <v>0</v>
      </c>
      <c r="BF359" s="195">
        <f>IF(N359="snížená",J359,0)</f>
        <v>0</v>
      </c>
      <c r="BG359" s="195">
        <f>IF(N359="zákl. přenesená",J359,0)</f>
        <v>0</v>
      </c>
      <c r="BH359" s="195">
        <f>IF(N359="sníž. přenesená",J359,0)</f>
        <v>0</v>
      </c>
      <c r="BI359" s="195">
        <f>IF(N359="nulová",J359,0)</f>
        <v>0</v>
      </c>
      <c r="BJ359" s="21" t="s">
        <v>85</v>
      </c>
      <c r="BK359" s="195">
        <f>ROUND(I359*H359,2)</f>
        <v>0</v>
      </c>
      <c r="BL359" s="21" t="s">
        <v>190</v>
      </c>
      <c r="BM359" s="194" t="s">
        <v>492</v>
      </c>
    </row>
    <row r="360" spans="1:65" s="2" customFormat="1">
      <c r="A360" s="38"/>
      <c r="B360" s="39"/>
      <c r="C360" s="40"/>
      <c r="D360" s="196" t="s">
        <v>192</v>
      </c>
      <c r="E360" s="40"/>
      <c r="F360" s="197" t="s">
        <v>447</v>
      </c>
      <c r="G360" s="40"/>
      <c r="H360" s="40"/>
      <c r="I360" s="198"/>
      <c r="J360" s="40"/>
      <c r="K360" s="40"/>
      <c r="L360" s="43"/>
      <c r="M360" s="199"/>
      <c r="N360" s="200"/>
      <c r="O360" s="68"/>
      <c r="P360" s="68"/>
      <c r="Q360" s="68"/>
      <c r="R360" s="68"/>
      <c r="S360" s="68"/>
      <c r="T360" s="69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21" t="s">
        <v>192</v>
      </c>
      <c r="AU360" s="21" t="s">
        <v>87</v>
      </c>
    </row>
    <row r="361" spans="1:65" s="16" customFormat="1">
      <c r="B361" s="245"/>
      <c r="C361" s="246"/>
      <c r="D361" s="203" t="s">
        <v>204</v>
      </c>
      <c r="E361" s="247" t="s">
        <v>19</v>
      </c>
      <c r="F361" s="248" t="s">
        <v>484</v>
      </c>
      <c r="G361" s="246"/>
      <c r="H361" s="247" t="s">
        <v>19</v>
      </c>
      <c r="I361" s="249"/>
      <c r="J361" s="246"/>
      <c r="K361" s="246"/>
      <c r="L361" s="250"/>
      <c r="M361" s="251"/>
      <c r="N361" s="252"/>
      <c r="O361" s="252"/>
      <c r="P361" s="252"/>
      <c r="Q361" s="252"/>
      <c r="R361" s="252"/>
      <c r="S361" s="252"/>
      <c r="T361" s="253"/>
      <c r="AT361" s="254" t="s">
        <v>204</v>
      </c>
      <c r="AU361" s="254" t="s">
        <v>87</v>
      </c>
      <c r="AV361" s="16" t="s">
        <v>85</v>
      </c>
      <c r="AW361" s="16" t="s">
        <v>33</v>
      </c>
      <c r="AX361" s="16" t="s">
        <v>78</v>
      </c>
      <c r="AY361" s="254" t="s">
        <v>183</v>
      </c>
    </row>
    <row r="362" spans="1:65" s="13" customFormat="1">
      <c r="B362" s="201"/>
      <c r="C362" s="202"/>
      <c r="D362" s="203" t="s">
        <v>204</v>
      </c>
      <c r="E362" s="204" t="s">
        <v>19</v>
      </c>
      <c r="F362" s="205" t="s">
        <v>493</v>
      </c>
      <c r="G362" s="202"/>
      <c r="H362" s="206">
        <v>0.107</v>
      </c>
      <c r="I362" s="207"/>
      <c r="J362" s="202"/>
      <c r="K362" s="202"/>
      <c r="L362" s="208"/>
      <c r="M362" s="209"/>
      <c r="N362" s="210"/>
      <c r="O362" s="210"/>
      <c r="P362" s="210"/>
      <c r="Q362" s="210"/>
      <c r="R362" s="210"/>
      <c r="S362" s="210"/>
      <c r="T362" s="211"/>
      <c r="AT362" s="212" t="s">
        <v>204</v>
      </c>
      <c r="AU362" s="212" t="s">
        <v>87</v>
      </c>
      <c r="AV362" s="13" t="s">
        <v>87</v>
      </c>
      <c r="AW362" s="13" t="s">
        <v>33</v>
      </c>
      <c r="AX362" s="13" t="s">
        <v>85</v>
      </c>
      <c r="AY362" s="212" t="s">
        <v>183</v>
      </c>
    </row>
    <row r="363" spans="1:65" s="2" customFormat="1" ht="24.15" customHeight="1">
      <c r="A363" s="38"/>
      <c r="B363" s="39"/>
      <c r="C363" s="224" t="s">
        <v>494</v>
      </c>
      <c r="D363" s="224" t="s">
        <v>240</v>
      </c>
      <c r="E363" s="225" t="s">
        <v>495</v>
      </c>
      <c r="F363" s="226" t="s">
        <v>496</v>
      </c>
      <c r="G363" s="227" t="s">
        <v>243</v>
      </c>
      <c r="H363" s="228">
        <v>0.11600000000000001</v>
      </c>
      <c r="I363" s="229"/>
      <c r="J363" s="230">
        <f>ROUND(I363*H363,2)</f>
        <v>0</v>
      </c>
      <c r="K363" s="226" t="s">
        <v>201</v>
      </c>
      <c r="L363" s="231"/>
      <c r="M363" s="232" t="s">
        <v>19</v>
      </c>
      <c r="N363" s="233" t="s">
        <v>49</v>
      </c>
      <c r="O363" s="68"/>
      <c r="P363" s="192">
        <f>O363*H363</f>
        <v>0</v>
      </c>
      <c r="Q363" s="192">
        <v>1</v>
      </c>
      <c r="R363" s="192">
        <f>Q363*H363</f>
        <v>0.11600000000000001</v>
      </c>
      <c r="S363" s="192">
        <v>0</v>
      </c>
      <c r="T363" s="193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94" t="s">
        <v>234</v>
      </c>
      <c r="AT363" s="194" t="s">
        <v>240</v>
      </c>
      <c r="AU363" s="194" t="s">
        <v>87</v>
      </c>
      <c r="AY363" s="21" t="s">
        <v>183</v>
      </c>
      <c r="BE363" s="195">
        <f>IF(N363="základní",J363,0)</f>
        <v>0</v>
      </c>
      <c r="BF363" s="195">
        <f>IF(N363="snížená",J363,0)</f>
        <v>0</v>
      </c>
      <c r="BG363" s="195">
        <f>IF(N363="zákl. přenesená",J363,0)</f>
        <v>0</v>
      </c>
      <c r="BH363" s="195">
        <f>IF(N363="sníž. přenesená",J363,0)</f>
        <v>0</v>
      </c>
      <c r="BI363" s="195">
        <f>IF(N363="nulová",J363,0)</f>
        <v>0</v>
      </c>
      <c r="BJ363" s="21" t="s">
        <v>85</v>
      </c>
      <c r="BK363" s="195">
        <f>ROUND(I363*H363,2)</f>
        <v>0</v>
      </c>
      <c r="BL363" s="21" t="s">
        <v>190</v>
      </c>
      <c r="BM363" s="194" t="s">
        <v>497</v>
      </c>
    </row>
    <row r="364" spans="1:65" s="13" customFormat="1">
      <c r="B364" s="201"/>
      <c r="C364" s="202"/>
      <c r="D364" s="203" t="s">
        <v>204</v>
      </c>
      <c r="E364" s="202"/>
      <c r="F364" s="205" t="s">
        <v>498</v>
      </c>
      <c r="G364" s="202"/>
      <c r="H364" s="206">
        <v>0.11600000000000001</v>
      </c>
      <c r="I364" s="207"/>
      <c r="J364" s="202"/>
      <c r="K364" s="202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204</v>
      </c>
      <c r="AU364" s="212" t="s">
        <v>87</v>
      </c>
      <c r="AV364" s="13" t="s">
        <v>87</v>
      </c>
      <c r="AW364" s="13" t="s">
        <v>4</v>
      </c>
      <c r="AX364" s="13" t="s">
        <v>85</v>
      </c>
      <c r="AY364" s="212" t="s">
        <v>183</v>
      </c>
    </row>
    <row r="365" spans="1:65" s="2" customFormat="1" ht="49.05" customHeight="1">
      <c r="A365" s="38"/>
      <c r="B365" s="39"/>
      <c r="C365" s="183" t="s">
        <v>499</v>
      </c>
      <c r="D365" s="183" t="s">
        <v>185</v>
      </c>
      <c r="E365" s="184" t="s">
        <v>500</v>
      </c>
      <c r="F365" s="185" t="s">
        <v>501</v>
      </c>
      <c r="G365" s="186" t="s">
        <v>237</v>
      </c>
      <c r="H365" s="187">
        <v>54.557000000000002</v>
      </c>
      <c r="I365" s="188"/>
      <c r="J365" s="189">
        <f>ROUND(I365*H365,2)</f>
        <v>0</v>
      </c>
      <c r="K365" s="185" t="s">
        <v>201</v>
      </c>
      <c r="L365" s="43"/>
      <c r="M365" s="190" t="s">
        <v>19</v>
      </c>
      <c r="N365" s="191" t="s">
        <v>49</v>
      </c>
      <c r="O365" s="68"/>
      <c r="P365" s="192">
        <f>O365*H365</f>
        <v>0</v>
      </c>
      <c r="Q365" s="192">
        <v>0.14041960000000001</v>
      </c>
      <c r="R365" s="192">
        <f>Q365*H365</f>
        <v>7.6608721172000003</v>
      </c>
      <c r="S365" s="192">
        <v>0</v>
      </c>
      <c r="T365" s="193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94" t="s">
        <v>190</v>
      </c>
      <c r="AT365" s="194" t="s">
        <v>185</v>
      </c>
      <c r="AU365" s="194" t="s">
        <v>87</v>
      </c>
      <c r="AY365" s="21" t="s">
        <v>183</v>
      </c>
      <c r="BE365" s="195">
        <f>IF(N365="základní",J365,0)</f>
        <v>0</v>
      </c>
      <c r="BF365" s="195">
        <f>IF(N365="snížená",J365,0)</f>
        <v>0</v>
      </c>
      <c r="BG365" s="195">
        <f>IF(N365="zákl. přenesená",J365,0)</f>
        <v>0</v>
      </c>
      <c r="BH365" s="195">
        <f>IF(N365="sníž. přenesená",J365,0)</f>
        <v>0</v>
      </c>
      <c r="BI365" s="195">
        <f>IF(N365="nulová",J365,0)</f>
        <v>0</v>
      </c>
      <c r="BJ365" s="21" t="s">
        <v>85</v>
      </c>
      <c r="BK365" s="195">
        <f>ROUND(I365*H365,2)</f>
        <v>0</v>
      </c>
      <c r="BL365" s="21" t="s">
        <v>190</v>
      </c>
      <c r="BM365" s="194" t="s">
        <v>502</v>
      </c>
    </row>
    <row r="366" spans="1:65" s="2" customFormat="1">
      <c r="A366" s="38"/>
      <c r="B366" s="39"/>
      <c r="C366" s="40"/>
      <c r="D366" s="196" t="s">
        <v>192</v>
      </c>
      <c r="E366" s="40"/>
      <c r="F366" s="197" t="s">
        <v>503</v>
      </c>
      <c r="G366" s="40"/>
      <c r="H366" s="40"/>
      <c r="I366" s="198"/>
      <c r="J366" s="40"/>
      <c r="K366" s="40"/>
      <c r="L366" s="43"/>
      <c r="M366" s="199"/>
      <c r="N366" s="200"/>
      <c r="O366" s="68"/>
      <c r="P366" s="68"/>
      <c r="Q366" s="68"/>
      <c r="R366" s="68"/>
      <c r="S366" s="68"/>
      <c r="T366" s="69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21" t="s">
        <v>192</v>
      </c>
      <c r="AU366" s="21" t="s">
        <v>87</v>
      </c>
    </row>
    <row r="367" spans="1:65" s="2" customFormat="1" ht="16.5" customHeight="1">
      <c r="A367" s="38"/>
      <c r="B367" s="39"/>
      <c r="C367" s="224" t="s">
        <v>504</v>
      </c>
      <c r="D367" s="224" t="s">
        <v>240</v>
      </c>
      <c r="E367" s="225" t="s">
        <v>505</v>
      </c>
      <c r="F367" s="226" t="s">
        <v>506</v>
      </c>
      <c r="G367" s="227" t="s">
        <v>237</v>
      </c>
      <c r="H367" s="228">
        <v>55.648000000000003</v>
      </c>
      <c r="I367" s="229"/>
      <c r="J367" s="230">
        <f>ROUND(I367*H367,2)</f>
        <v>0</v>
      </c>
      <c r="K367" s="226" t="s">
        <v>201</v>
      </c>
      <c r="L367" s="231"/>
      <c r="M367" s="232" t="s">
        <v>19</v>
      </c>
      <c r="N367" s="233" t="s">
        <v>49</v>
      </c>
      <c r="O367" s="68"/>
      <c r="P367" s="192">
        <f>O367*H367</f>
        <v>0</v>
      </c>
      <c r="Q367" s="192">
        <v>3.3500000000000002E-2</v>
      </c>
      <c r="R367" s="192">
        <f>Q367*H367</f>
        <v>1.8642080000000003</v>
      </c>
      <c r="S367" s="192">
        <v>0</v>
      </c>
      <c r="T367" s="193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194" t="s">
        <v>234</v>
      </c>
      <c r="AT367" s="194" t="s">
        <v>240</v>
      </c>
      <c r="AU367" s="194" t="s">
        <v>87</v>
      </c>
      <c r="AY367" s="21" t="s">
        <v>183</v>
      </c>
      <c r="BE367" s="195">
        <f>IF(N367="základní",J367,0)</f>
        <v>0</v>
      </c>
      <c r="BF367" s="195">
        <f>IF(N367="snížená",J367,0)</f>
        <v>0</v>
      </c>
      <c r="BG367" s="195">
        <f>IF(N367="zákl. přenesená",J367,0)</f>
        <v>0</v>
      </c>
      <c r="BH367" s="195">
        <f>IF(N367="sníž. přenesená",J367,0)</f>
        <v>0</v>
      </c>
      <c r="BI367" s="195">
        <f>IF(N367="nulová",J367,0)</f>
        <v>0</v>
      </c>
      <c r="BJ367" s="21" t="s">
        <v>85</v>
      </c>
      <c r="BK367" s="195">
        <f>ROUND(I367*H367,2)</f>
        <v>0</v>
      </c>
      <c r="BL367" s="21" t="s">
        <v>190</v>
      </c>
      <c r="BM367" s="194" t="s">
        <v>507</v>
      </c>
    </row>
    <row r="368" spans="1:65" s="13" customFormat="1">
      <c r="B368" s="201"/>
      <c r="C368" s="202"/>
      <c r="D368" s="203" t="s">
        <v>204</v>
      </c>
      <c r="E368" s="202"/>
      <c r="F368" s="205" t="s">
        <v>508</v>
      </c>
      <c r="G368" s="202"/>
      <c r="H368" s="206">
        <v>55.648000000000003</v>
      </c>
      <c r="I368" s="207"/>
      <c r="J368" s="202"/>
      <c r="K368" s="202"/>
      <c r="L368" s="208"/>
      <c r="M368" s="209"/>
      <c r="N368" s="210"/>
      <c r="O368" s="210"/>
      <c r="P368" s="210"/>
      <c r="Q368" s="210"/>
      <c r="R368" s="210"/>
      <c r="S368" s="210"/>
      <c r="T368" s="211"/>
      <c r="AT368" s="212" t="s">
        <v>204</v>
      </c>
      <c r="AU368" s="212" t="s">
        <v>87</v>
      </c>
      <c r="AV368" s="13" t="s">
        <v>87</v>
      </c>
      <c r="AW368" s="13" t="s">
        <v>4</v>
      </c>
      <c r="AX368" s="13" t="s">
        <v>85</v>
      </c>
      <c r="AY368" s="212" t="s">
        <v>183</v>
      </c>
    </row>
    <row r="369" spans="1:65" s="2" customFormat="1" ht="24.15" customHeight="1">
      <c r="A369" s="38"/>
      <c r="B369" s="39"/>
      <c r="C369" s="183" t="s">
        <v>509</v>
      </c>
      <c r="D369" s="183" t="s">
        <v>185</v>
      </c>
      <c r="E369" s="184" t="s">
        <v>510</v>
      </c>
      <c r="F369" s="185" t="s">
        <v>511</v>
      </c>
      <c r="G369" s="186" t="s">
        <v>200</v>
      </c>
      <c r="H369" s="187">
        <v>1.091</v>
      </c>
      <c r="I369" s="188"/>
      <c r="J369" s="189">
        <f>ROUND(I369*H369,2)</f>
        <v>0</v>
      </c>
      <c r="K369" s="185" t="s">
        <v>201</v>
      </c>
      <c r="L369" s="43"/>
      <c r="M369" s="190" t="s">
        <v>19</v>
      </c>
      <c r="N369" s="191" t="s">
        <v>49</v>
      </c>
      <c r="O369" s="68"/>
      <c r="P369" s="192">
        <f>O369*H369</f>
        <v>0</v>
      </c>
      <c r="Q369" s="192">
        <v>2.2563399999999998</v>
      </c>
      <c r="R369" s="192">
        <f>Q369*H369</f>
        <v>2.4616669399999997</v>
      </c>
      <c r="S369" s="192">
        <v>0</v>
      </c>
      <c r="T369" s="193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94" t="s">
        <v>190</v>
      </c>
      <c r="AT369" s="194" t="s">
        <v>185</v>
      </c>
      <c r="AU369" s="194" t="s">
        <v>87</v>
      </c>
      <c r="AY369" s="21" t="s">
        <v>183</v>
      </c>
      <c r="BE369" s="195">
        <f>IF(N369="základní",J369,0)</f>
        <v>0</v>
      </c>
      <c r="BF369" s="195">
        <f>IF(N369="snížená",J369,0)</f>
        <v>0</v>
      </c>
      <c r="BG369" s="195">
        <f>IF(N369="zákl. přenesená",J369,0)</f>
        <v>0</v>
      </c>
      <c r="BH369" s="195">
        <f>IF(N369="sníž. přenesená",J369,0)</f>
        <v>0</v>
      </c>
      <c r="BI369" s="195">
        <f>IF(N369="nulová",J369,0)</f>
        <v>0</v>
      </c>
      <c r="BJ369" s="21" t="s">
        <v>85</v>
      </c>
      <c r="BK369" s="195">
        <f>ROUND(I369*H369,2)</f>
        <v>0</v>
      </c>
      <c r="BL369" s="21" t="s">
        <v>190</v>
      </c>
      <c r="BM369" s="194" t="s">
        <v>512</v>
      </c>
    </row>
    <row r="370" spans="1:65" s="2" customFormat="1">
      <c r="A370" s="38"/>
      <c r="B370" s="39"/>
      <c r="C370" s="40"/>
      <c r="D370" s="196" t="s">
        <v>192</v>
      </c>
      <c r="E370" s="40"/>
      <c r="F370" s="197" t="s">
        <v>513</v>
      </c>
      <c r="G370" s="40"/>
      <c r="H370" s="40"/>
      <c r="I370" s="198"/>
      <c r="J370" s="40"/>
      <c r="K370" s="40"/>
      <c r="L370" s="43"/>
      <c r="M370" s="199"/>
      <c r="N370" s="200"/>
      <c r="O370" s="68"/>
      <c r="P370" s="68"/>
      <c r="Q370" s="68"/>
      <c r="R370" s="68"/>
      <c r="S370" s="68"/>
      <c r="T370" s="69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21" t="s">
        <v>192</v>
      </c>
      <c r="AU370" s="21" t="s">
        <v>87</v>
      </c>
    </row>
    <row r="371" spans="1:65" s="2" customFormat="1" ht="37.799999999999997" customHeight="1">
      <c r="A371" s="38"/>
      <c r="B371" s="39"/>
      <c r="C371" s="183" t="s">
        <v>514</v>
      </c>
      <c r="D371" s="183" t="s">
        <v>185</v>
      </c>
      <c r="E371" s="184" t="s">
        <v>515</v>
      </c>
      <c r="F371" s="185" t="s">
        <v>516</v>
      </c>
      <c r="G371" s="186" t="s">
        <v>188</v>
      </c>
      <c r="H371" s="187">
        <v>36.9</v>
      </c>
      <c r="I371" s="188"/>
      <c r="J371" s="189">
        <f>ROUND(I371*H371,2)</f>
        <v>0</v>
      </c>
      <c r="K371" s="185" t="s">
        <v>189</v>
      </c>
      <c r="L371" s="43"/>
      <c r="M371" s="190" t="s">
        <v>19</v>
      </c>
      <c r="N371" s="191" t="s">
        <v>49</v>
      </c>
      <c r="O371" s="68"/>
      <c r="P371" s="192">
        <f>O371*H371</f>
        <v>0</v>
      </c>
      <c r="Q371" s="192">
        <v>6.8479999999999999E-2</v>
      </c>
      <c r="R371" s="192">
        <f>Q371*H371</f>
        <v>2.5269119999999998</v>
      </c>
      <c r="S371" s="192">
        <v>0</v>
      </c>
      <c r="T371" s="193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194" t="s">
        <v>190</v>
      </c>
      <c r="AT371" s="194" t="s">
        <v>185</v>
      </c>
      <c r="AU371" s="194" t="s">
        <v>87</v>
      </c>
      <c r="AY371" s="21" t="s">
        <v>183</v>
      </c>
      <c r="BE371" s="195">
        <f>IF(N371="základní",J371,0)</f>
        <v>0</v>
      </c>
      <c r="BF371" s="195">
        <f>IF(N371="snížená",J371,0)</f>
        <v>0</v>
      </c>
      <c r="BG371" s="195">
        <f>IF(N371="zákl. přenesená",J371,0)</f>
        <v>0</v>
      </c>
      <c r="BH371" s="195">
        <f>IF(N371="sníž. přenesená",J371,0)</f>
        <v>0</v>
      </c>
      <c r="BI371" s="195">
        <f>IF(N371="nulová",J371,0)</f>
        <v>0</v>
      </c>
      <c r="BJ371" s="21" t="s">
        <v>85</v>
      </c>
      <c r="BK371" s="195">
        <f>ROUND(I371*H371,2)</f>
        <v>0</v>
      </c>
      <c r="BL371" s="21" t="s">
        <v>190</v>
      </c>
      <c r="BM371" s="194" t="s">
        <v>517</v>
      </c>
    </row>
    <row r="372" spans="1:65" s="2" customFormat="1">
      <c r="A372" s="38"/>
      <c r="B372" s="39"/>
      <c r="C372" s="40"/>
      <c r="D372" s="196" t="s">
        <v>192</v>
      </c>
      <c r="E372" s="40"/>
      <c r="F372" s="197" t="s">
        <v>518</v>
      </c>
      <c r="G372" s="40"/>
      <c r="H372" s="40"/>
      <c r="I372" s="198"/>
      <c r="J372" s="40"/>
      <c r="K372" s="40"/>
      <c r="L372" s="43"/>
      <c r="M372" s="199"/>
      <c r="N372" s="200"/>
      <c r="O372" s="68"/>
      <c r="P372" s="68"/>
      <c r="Q372" s="68"/>
      <c r="R372" s="68"/>
      <c r="S372" s="68"/>
      <c r="T372" s="69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21" t="s">
        <v>192</v>
      </c>
      <c r="AU372" s="21" t="s">
        <v>87</v>
      </c>
    </row>
    <row r="373" spans="1:65" s="16" customFormat="1">
      <c r="B373" s="245"/>
      <c r="C373" s="246"/>
      <c r="D373" s="203" t="s">
        <v>204</v>
      </c>
      <c r="E373" s="247" t="s">
        <v>19</v>
      </c>
      <c r="F373" s="248" t="s">
        <v>376</v>
      </c>
      <c r="G373" s="246"/>
      <c r="H373" s="247" t="s">
        <v>19</v>
      </c>
      <c r="I373" s="249"/>
      <c r="J373" s="246"/>
      <c r="K373" s="246"/>
      <c r="L373" s="250"/>
      <c r="M373" s="251"/>
      <c r="N373" s="252"/>
      <c r="O373" s="252"/>
      <c r="P373" s="252"/>
      <c r="Q373" s="252"/>
      <c r="R373" s="252"/>
      <c r="S373" s="252"/>
      <c r="T373" s="253"/>
      <c r="AT373" s="254" t="s">
        <v>204</v>
      </c>
      <c r="AU373" s="254" t="s">
        <v>87</v>
      </c>
      <c r="AV373" s="16" t="s">
        <v>85</v>
      </c>
      <c r="AW373" s="16" t="s">
        <v>33</v>
      </c>
      <c r="AX373" s="16" t="s">
        <v>78</v>
      </c>
      <c r="AY373" s="254" t="s">
        <v>183</v>
      </c>
    </row>
    <row r="374" spans="1:65" s="13" customFormat="1">
      <c r="B374" s="201"/>
      <c r="C374" s="202"/>
      <c r="D374" s="203" t="s">
        <v>204</v>
      </c>
      <c r="E374" s="204" t="s">
        <v>19</v>
      </c>
      <c r="F374" s="205" t="s">
        <v>519</v>
      </c>
      <c r="G374" s="202"/>
      <c r="H374" s="206">
        <v>10.625</v>
      </c>
      <c r="I374" s="207"/>
      <c r="J374" s="202"/>
      <c r="K374" s="202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204</v>
      </c>
      <c r="AU374" s="212" t="s">
        <v>87</v>
      </c>
      <c r="AV374" s="13" t="s">
        <v>87</v>
      </c>
      <c r="AW374" s="13" t="s">
        <v>33</v>
      </c>
      <c r="AX374" s="13" t="s">
        <v>78</v>
      </c>
      <c r="AY374" s="212" t="s">
        <v>183</v>
      </c>
    </row>
    <row r="375" spans="1:65" s="13" customFormat="1">
      <c r="B375" s="201"/>
      <c r="C375" s="202"/>
      <c r="D375" s="203" t="s">
        <v>204</v>
      </c>
      <c r="E375" s="204" t="s">
        <v>19</v>
      </c>
      <c r="F375" s="205" t="s">
        <v>520</v>
      </c>
      <c r="G375" s="202"/>
      <c r="H375" s="206">
        <v>-1.4</v>
      </c>
      <c r="I375" s="207"/>
      <c r="J375" s="202"/>
      <c r="K375" s="202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204</v>
      </c>
      <c r="AU375" s="212" t="s">
        <v>87</v>
      </c>
      <c r="AV375" s="13" t="s">
        <v>87</v>
      </c>
      <c r="AW375" s="13" t="s">
        <v>33</v>
      </c>
      <c r="AX375" s="13" t="s">
        <v>78</v>
      </c>
      <c r="AY375" s="212" t="s">
        <v>183</v>
      </c>
    </row>
    <row r="376" spans="1:65" s="16" customFormat="1">
      <c r="B376" s="245"/>
      <c r="C376" s="246"/>
      <c r="D376" s="203" t="s">
        <v>204</v>
      </c>
      <c r="E376" s="247" t="s">
        <v>19</v>
      </c>
      <c r="F376" s="248" t="s">
        <v>378</v>
      </c>
      <c r="G376" s="246"/>
      <c r="H376" s="247" t="s">
        <v>19</v>
      </c>
      <c r="I376" s="249"/>
      <c r="J376" s="246"/>
      <c r="K376" s="246"/>
      <c r="L376" s="250"/>
      <c r="M376" s="251"/>
      <c r="N376" s="252"/>
      <c r="O376" s="252"/>
      <c r="P376" s="252"/>
      <c r="Q376" s="252"/>
      <c r="R376" s="252"/>
      <c r="S376" s="252"/>
      <c r="T376" s="253"/>
      <c r="AT376" s="254" t="s">
        <v>204</v>
      </c>
      <c r="AU376" s="254" t="s">
        <v>87</v>
      </c>
      <c r="AV376" s="16" t="s">
        <v>85</v>
      </c>
      <c r="AW376" s="16" t="s">
        <v>33</v>
      </c>
      <c r="AX376" s="16" t="s">
        <v>78</v>
      </c>
      <c r="AY376" s="254" t="s">
        <v>183</v>
      </c>
    </row>
    <row r="377" spans="1:65" s="13" customFormat="1">
      <c r="B377" s="201"/>
      <c r="C377" s="202"/>
      <c r="D377" s="203" t="s">
        <v>204</v>
      </c>
      <c r="E377" s="204" t="s">
        <v>19</v>
      </c>
      <c r="F377" s="205" t="s">
        <v>519</v>
      </c>
      <c r="G377" s="202"/>
      <c r="H377" s="206">
        <v>10.625</v>
      </c>
      <c r="I377" s="207"/>
      <c r="J377" s="202"/>
      <c r="K377" s="202"/>
      <c r="L377" s="208"/>
      <c r="M377" s="209"/>
      <c r="N377" s="210"/>
      <c r="O377" s="210"/>
      <c r="P377" s="210"/>
      <c r="Q377" s="210"/>
      <c r="R377" s="210"/>
      <c r="S377" s="210"/>
      <c r="T377" s="211"/>
      <c r="AT377" s="212" t="s">
        <v>204</v>
      </c>
      <c r="AU377" s="212" t="s">
        <v>87</v>
      </c>
      <c r="AV377" s="13" t="s">
        <v>87</v>
      </c>
      <c r="AW377" s="13" t="s">
        <v>33</v>
      </c>
      <c r="AX377" s="13" t="s">
        <v>78</v>
      </c>
      <c r="AY377" s="212" t="s">
        <v>183</v>
      </c>
    </row>
    <row r="378" spans="1:65" s="13" customFormat="1">
      <c r="B378" s="201"/>
      <c r="C378" s="202"/>
      <c r="D378" s="203" t="s">
        <v>204</v>
      </c>
      <c r="E378" s="204" t="s">
        <v>19</v>
      </c>
      <c r="F378" s="205" t="s">
        <v>520</v>
      </c>
      <c r="G378" s="202"/>
      <c r="H378" s="206">
        <v>-1.4</v>
      </c>
      <c r="I378" s="207"/>
      <c r="J378" s="202"/>
      <c r="K378" s="202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204</v>
      </c>
      <c r="AU378" s="212" t="s">
        <v>87</v>
      </c>
      <c r="AV378" s="13" t="s">
        <v>87</v>
      </c>
      <c r="AW378" s="13" t="s">
        <v>33</v>
      </c>
      <c r="AX378" s="13" t="s">
        <v>78</v>
      </c>
      <c r="AY378" s="212" t="s">
        <v>183</v>
      </c>
    </row>
    <row r="379" spans="1:65" s="16" customFormat="1">
      <c r="B379" s="245"/>
      <c r="C379" s="246"/>
      <c r="D379" s="203" t="s">
        <v>204</v>
      </c>
      <c r="E379" s="247" t="s">
        <v>19</v>
      </c>
      <c r="F379" s="248" t="s">
        <v>379</v>
      </c>
      <c r="G379" s="246"/>
      <c r="H379" s="247" t="s">
        <v>19</v>
      </c>
      <c r="I379" s="249"/>
      <c r="J379" s="246"/>
      <c r="K379" s="246"/>
      <c r="L379" s="250"/>
      <c r="M379" s="251"/>
      <c r="N379" s="252"/>
      <c r="O379" s="252"/>
      <c r="P379" s="252"/>
      <c r="Q379" s="252"/>
      <c r="R379" s="252"/>
      <c r="S379" s="252"/>
      <c r="T379" s="253"/>
      <c r="AT379" s="254" t="s">
        <v>204</v>
      </c>
      <c r="AU379" s="254" t="s">
        <v>87</v>
      </c>
      <c r="AV379" s="16" t="s">
        <v>85</v>
      </c>
      <c r="AW379" s="16" t="s">
        <v>33</v>
      </c>
      <c r="AX379" s="16" t="s">
        <v>78</v>
      </c>
      <c r="AY379" s="254" t="s">
        <v>183</v>
      </c>
    </row>
    <row r="380" spans="1:65" s="13" customFormat="1">
      <c r="B380" s="201"/>
      <c r="C380" s="202"/>
      <c r="D380" s="203" t="s">
        <v>204</v>
      </c>
      <c r="E380" s="204" t="s">
        <v>19</v>
      </c>
      <c r="F380" s="205" t="s">
        <v>519</v>
      </c>
      <c r="G380" s="202"/>
      <c r="H380" s="206">
        <v>10.625</v>
      </c>
      <c r="I380" s="207"/>
      <c r="J380" s="202"/>
      <c r="K380" s="202"/>
      <c r="L380" s="208"/>
      <c r="M380" s="209"/>
      <c r="N380" s="210"/>
      <c r="O380" s="210"/>
      <c r="P380" s="210"/>
      <c r="Q380" s="210"/>
      <c r="R380" s="210"/>
      <c r="S380" s="210"/>
      <c r="T380" s="211"/>
      <c r="AT380" s="212" t="s">
        <v>204</v>
      </c>
      <c r="AU380" s="212" t="s">
        <v>87</v>
      </c>
      <c r="AV380" s="13" t="s">
        <v>87</v>
      </c>
      <c r="AW380" s="13" t="s">
        <v>33</v>
      </c>
      <c r="AX380" s="13" t="s">
        <v>78</v>
      </c>
      <c r="AY380" s="212" t="s">
        <v>183</v>
      </c>
    </row>
    <row r="381" spans="1:65" s="13" customFormat="1">
      <c r="B381" s="201"/>
      <c r="C381" s="202"/>
      <c r="D381" s="203" t="s">
        <v>204</v>
      </c>
      <c r="E381" s="204" t="s">
        <v>19</v>
      </c>
      <c r="F381" s="205" t="s">
        <v>520</v>
      </c>
      <c r="G381" s="202"/>
      <c r="H381" s="206">
        <v>-1.4</v>
      </c>
      <c r="I381" s="207"/>
      <c r="J381" s="202"/>
      <c r="K381" s="202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204</v>
      </c>
      <c r="AU381" s="212" t="s">
        <v>87</v>
      </c>
      <c r="AV381" s="13" t="s">
        <v>87</v>
      </c>
      <c r="AW381" s="13" t="s">
        <v>33</v>
      </c>
      <c r="AX381" s="13" t="s">
        <v>78</v>
      </c>
      <c r="AY381" s="212" t="s">
        <v>183</v>
      </c>
    </row>
    <row r="382" spans="1:65" s="16" customFormat="1">
      <c r="B382" s="245"/>
      <c r="C382" s="246"/>
      <c r="D382" s="203" t="s">
        <v>204</v>
      </c>
      <c r="E382" s="247" t="s">
        <v>19</v>
      </c>
      <c r="F382" s="248" t="s">
        <v>380</v>
      </c>
      <c r="G382" s="246"/>
      <c r="H382" s="247" t="s">
        <v>19</v>
      </c>
      <c r="I382" s="249"/>
      <c r="J382" s="246"/>
      <c r="K382" s="246"/>
      <c r="L382" s="250"/>
      <c r="M382" s="251"/>
      <c r="N382" s="252"/>
      <c r="O382" s="252"/>
      <c r="P382" s="252"/>
      <c r="Q382" s="252"/>
      <c r="R382" s="252"/>
      <c r="S382" s="252"/>
      <c r="T382" s="253"/>
      <c r="AT382" s="254" t="s">
        <v>204</v>
      </c>
      <c r="AU382" s="254" t="s">
        <v>87</v>
      </c>
      <c r="AV382" s="16" t="s">
        <v>85</v>
      </c>
      <c r="AW382" s="16" t="s">
        <v>33</v>
      </c>
      <c r="AX382" s="16" t="s">
        <v>78</v>
      </c>
      <c r="AY382" s="254" t="s">
        <v>183</v>
      </c>
    </row>
    <row r="383" spans="1:65" s="13" customFormat="1">
      <c r="B383" s="201"/>
      <c r="C383" s="202"/>
      <c r="D383" s="203" t="s">
        <v>204</v>
      </c>
      <c r="E383" s="204" t="s">
        <v>19</v>
      </c>
      <c r="F383" s="205" t="s">
        <v>519</v>
      </c>
      <c r="G383" s="202"/>
      <c r="H383" s="206">
        <v>10.625</v>
      </c>
      <c r="I383" s="207"/>
      <c r="J383" s="202"/>
      <c r="K383" s="202"/>
      <c r="L383" s="208"/>
      <c r="M383" s="209"/>
      <c r="N383" s="210"/>
      <c r="O383" s="210"/>
      <c r="P383" s="210"/>
      <c r="Q383" s="210"/>
      <c r="R383" s="210"/>
      <c r="S383" s="210"/>
      <c r="T383" s="211"/>
      <c r="AT383" s="212" t="s">
        <v>204</v>
      </c>
      <c r="AU383" s="212" t="s">
        <v>87</v>
      </c>
      <c r="AV383" s="13" t="s">
        <v>87</v>
      </c>
      <c r="AW383" s="13" t="s">
        <v>33</v>
      </c>
      <c r="AX383" s="13" t="s">
        <v>78</v>
      </c>
      <c r="AY383" s="212" t="s">
        <v>183</v>
      </c>
    </row>
    <row r="384" spans="1:65" s="13" customFormat="1">
      <c r="B384" s="201"/>
      <c r="C384" s="202"/>
      <c r="D384" s="203" t="s">
        <v>204</v>
      </c>
      <c r="E384" s="204" t="s">
        <v>19</v>
      </c>
      <c r="F384" s="205" t="s">
        <v>520</v>
      </c>
      <c r="G384" s="202"/>
      <c r="H384" s="206">
        <v>-1.4</v>
      </c>
      <c r="I384" s="207"/>
      <c r="J384" s="202"/>
      <c r="K384" s="202"/>
      <c r="L384" s="208"/>
      <c r="M384" s="209"/>
      <c r="N384" s="210"/>
      <c r="O384" s="210"/>
      <c r="P384" s="210"/>
      <c r="Q384" s="210"/>
      <c r="R384" s="210"/>
      <c r="S384" s="210"/>
      <c r="T384" s="211"/>
      <c r="AT384" s="212" t="s">
        <v>204</v>
      </c>
      <c r="AU384" s="212" t="s">
        <v>87</v>
      </c>
      <c r="AV384" s="13" t="s">
        <v>87</v>
      </c>
      <c r="AW384" s="13" t="s">
        <v>33</v>
      </c>
      <c r="AX384" s="13" t="s">
        <v>78</v>
      </c>
      <c r="AY384" s="212" t="s">
        <v>183</v>
      </c>
    </row>
    <row r="385" spans="1:65" s="2" customFormat="1" ht="37.799999999999997" customHeight="1">
      <c r="A385" s="38"/>
      <c r="B385" s="39"/>
      <c r="C385" s="183" t="s">
        <v>521</v>
      </c>
      <c r="D385" s="183" t="s">
        <v>185</v>
      </c>
      <c r="E385" s="184" t="s">
        <v>522</v>
      </c>
      <c r="F385" s="185" t="s">
        <v>523</v>
      </c>
      <c r="G385" s="186" t="s">
        <v>188</v>
      </c>
      <c r="H385" s="187">
        <v>28.78</v>
      </c>
      <c r="I385" s="188"/>
      <c r="J385" s="189">
        <f>ROUND(I385*H385,2)</f>
        <v>0</v>
      </c>
      <c r="K385" s="185" t="s">
        <v>189</v>
      </c>
      <c r="L385" s="43"/>
      <c r="M385" s="190" t="s">
        <v>19</v>
      </c>
      <c r="N385" s="191" t="s">
        <v>49</v>
      </c>
      <c r="O385" s="68"/>
      <c r="P385" s="192">
        <f>O385*H385</f>
        <v>0</v>
      </c>
      <c r="Q385" s="192">
        <v>9.4480999999999996E-2</v>
      </c>
      <c r="R385" s="192">
        <f>Q385*H385</f>
        <v>2.7191631799999998</v>
      </c>
      <c r="S385" s="192">
        <v>0</v>
      </c>
      <c r="T385" s="193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94" t="s">
        <v>190</v>
      </c>
      <c r="AT385" s="194" t="s">
        <v>185</v>
      </c>
      <c r="AU385" s="194" t="s">
        <v>87</v>
      </c>
      <c r="AY385" s="21" t="s">
        <v>183</v>
      </c>
      <c r="BE385" s="195">
        <f>IF(N385="základní",J385,0)</f>
        <v>0</v>
      </c>
      <c r="BF385" s="195">
        <f>IF(N385="snížená",J385,0)</f>
        <v>0</v>
      </c>
      <c r="BG385" s="195">
        <f>IF(N385="zákl. přenesená",J385,0)</f>
        <v>0</v>
      </c>
      <c r="BH385" s="195">
        <f>IF(N385="sníž. přenesená",J385,0)</f>
        <v>0</v>
      </c>
      <c r="BI385" s="195">
        <f>IF(N385="nulová",J385,0)</f>
        <v>0</v>
      </c>
      <c r="BJ385" s="21" t="s">
        <v>85</v>
      </c>
      <c r="BK385" s="195">
        <f>ROUND(I385*H385,2)</f>
        <v>0</v>
      </c>
      <c r="BL385" s="21" t="s">
        <v>190</v>
      </c>
      <c r="BM385" s="194" t="s">
        <v>524</v>
      </c>
    </row>
    <row r="386" spans="1:65" s="2" customFormat="1">
      <c r="A386" s="38"/>
      <c r="B386" s="39"/>
      <c r="C386" s="40"/>
      <c r="D386" s="196" t="s">
        <v>192</v>
      </c>
      <c r="E386" s="40"/>
      <c r="F386" s="197" t="s">
        <v>525</v>
      </c>
      <c r="G386" s="40"/>
      <c r="H386" s="40"/>
      <c r="I386" s="198"/>
      <c r="J386" s="40"/>
      <c r="K386" s="40"/>
      <c r="L386" s="43"/>
      <c r="M386" s="199"/>
      <c r="N386" s="200"/>
      <c r="O386" s="68"/>
      <c r="P386" s="68"/>
      <c r="Q386" s="68"/>
      <c r="R386" s="68"/>
      <c r="S386" s="68"/>
      <c r="T386" s="69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21" t="s">
        <v>192</v>
      </c>
      <c r="AU386" s="21" t="s">
        <v>87</v>
      </c>
    </row>
    <row r="387" spans="1:65" s="13" customFormat="1">
      <c r="B387" s="201"/>
      <c r="C387" s="202"/>
      <c r="D387" s="203" t="s">
        <v>204</v>
      </c>
      <c r="E387" s="204" t="s">
        <v>19</v>
      </c>
      <c r="F387" s="205" t="s">
        <v>526</v>
      </c>
      <c r="G387" s="202"/>
      <c r="H387" s="206">
        <v>24.3</v>
      </c>
      <c r="I387" s="207"/>
      <c r="J387" s="202"/>
      <c r="K387" s="202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204</v>
      </c>
      <c r="AU387" s="212" t="s">
        <v>87</v>
      </c>
      <c r="AV387" s="13" t="s">
        <v>87</v>
      </c>
      <c r="AW387" s="13" t="s">
        <v>33</v>
      </c>
      <c r="AX387" s="13" t="s">
        <v>78</v>
      </c>
      <c r="AY387" s="212" t="s">
        <v>183</v>
      </c>
    </row>
    <row r="388" spans="1:65" s="16" customFormat="1">
      <c r="B388" s="245"/>
      <c r="C388" s="246"/>
      <c r="D388" s="203" t="s">
        <v>204</v>
      </c>
      <c r="E388" s="247" t="s">
        <v>19</v>
      </c>
      <c r="F388" s="248" t="s">
        <v>363</v>
      </c>
      <c r="G388" s="246"/>
      <c r="H388" s="247" t="s">
        <v>19</v>
      </c>
      <c r="I388" s="249"/>
      <c r="J388" s="246"/>
      <c r="K388" s="246"/>
      <c r="L388" s="250"/>
      <c r="M388" s="251"/>
      <c r="N388" s="252"/>
      <c r="O388" s="252"/>
      <c r="P388" s="252"/>
      <c r="Q388" s="252"/>
      <c r="R388" s="252"/>
      <c r="S388" s="252"/>
      <c r="T388" s="253"/>
      <c r="AT388" s="254" t="s">
        <v>204</v>
      </c>
      <c r="AU388" s="254" t="s">
        <v>87</v>
      </c>
      <c r="AV388" s="16" t="s">
        <v>85</v>
      </c>
      <c r="AW388" s="16" t="s">
        <v>33</v>
      </c>
      <c r="AX388" s="16" t="s">
        <v>78</v>
      </c>
      <c r="AY388" s="254" t="s">
        <v>183</v>
      </c>
    </row>
    <row r="389" spans="1:65" s="13" customFormat="1">
      <c r="B389" s="201"/>
      <c r="C389" s="202"/>
      <c r="D389" s="203" t="s">
        <v>204</v>
      </c>
      <c r="E389" s="204" t="s">
        <v>19</v>
      </c>
      <c r="F389" s="205" t="s">
        <v>527</v>
      </c>
      <c r="G389" s="202"/>
      <c r="H389" s="206">
        <v>7</v>
      </c>
      <c r="I389" s="207"/>
      <c r="J389" s="202"/>
      <c r="K389" s="202"/>
      <c r="L389" s="208"/>
      <c r="M389" s="209"/>
      <c r="N389" s="210"/>
      <c r="O389" s="210"/>
      <c r="P389" s="210"/>
      <c r="Q389" s="210"/>
      <c r="R389" s="210"/>
      <c r="S389" s="210"/>
      <c r="T389" s="211"/>
      <c r="AT389" s="212" t="s">
        <v>204</v>
      </c>
      <c r="AU389" s="212" t="s">
        <v>87</v>
      </c>
      <c r="AV389" s="13" t="s">
        <v>87</v>
      </c>
      <c r="AW389" s="13" t="s">
        <v>33</v>
      </c>
      <c r="AX389" s="13" t="s">
        <v>78</v>
      </c>
      <c r="AY389" s="212" t="s">
        <v>183</v>
      </c>
    </row>
    <row r="390" spans="1:65" s="13" customFormat="1">
      <c r="B390" s="201"/>
      <c r="C390" s="202"/>
      <c r="D390" s="203" t="s">
        <v>204</v>
      </c>
      <c r="E390" s="204" t="s">
        <v>19</v>
      </c>
      <c r="F390" s="205" t="s">
        <v>528</v>
      </c>
      <c r="G390" s="202"/>
      <c r="H390" s="206">
        <v>-2.52</v>
      </c>
      <c r="I390" s="207"/>
      <c r="J390" s="202"/>
      <c r="K390" s="202"/>
      <c r="L390" s="208"/>
      <c r="M390" s="209"/>
      <c r="N390" s="210"/>
      <c r="O390" s="210"/>
      <c r="P390" s="210"/>
      <c r="Q390" s="210"/>
      <c r="R390" s="210"/>
      <c r="S390" s="210"/>
      <c r="T390" s="211"/>
      <c r="AT390" s="212" t="s">
        <v>204</v>
      </c>
      <c r="AU390" s="212" t="s">
        <v>87</v>
      </c>
      <c r="AV390" s="13" t="s">
        <v>87</v>
      </c>
      <c r="AW390" s="13" t="s">
        <v>33</v>
      </c>
      <c r="AX390" s="13" t="s">
        <v>78</v>
      </c>
      <c r="AY390" s="212" t="s">
        <v>183</v>
      </c>
    </row>
    <row r="391" spans="1:65" s="2" customFormat="1" ht="24.15" customHeight="1">
      <c r="A391" s="38"/>
      <c r="B391" s="39"/>
      <c r="C391" s="183" t="s">
        <v>529</v>
      </c>
      <c r="D391" s="183" t="s">
        <v>185</v>
      </c>
      <c r="E391" s="184" t="s">
        <v>530</v>
      </c>
      <c r="F391" s="185" t="s">
        <v>531</v>
      </c>
      <c r="G391" s="186" t="s">
        <v>237</v>
      </c>
      <c r="H391" s="187">
        <v>50</v>
      </c>
      <c r="I391" s="188"/>
      <c r="J391" s="189">
        <f>ROUND(I391*H391,2)</f>
        <v>0</v>
      </c>
      <c r="K391" s="185" t="s">
        <v>189</v>
      </c>
      <c r="L391" s="43"/>
      <c r="M391" s="190" t="s">
        <v>19</v>
      </c>
      <c r="N391" s="191" t="s">
        <v>49</v>
      </c>
      <c r="O391" s="68"/>
      <c r="P391" s="192">
        <f>O391*H391</f>
        <v>0</v>
      </c>
      <c r="Q391" s="192">
        <v>1.9599999999999999E-4</v>
      </c>
      <c r="R391" s="192">
        <f>Q391*H391</f>
        <v>9.7999999999999997E-3</v>
      </c>
      <c r="S391" s="192">
        <v>0</v>
      </c>
      <c r="T391" s="193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94" t="s">
        <v>190</v>
      </c>
      <c r="AT391" s="194" t="s">
        <v>185</v>
      </c>
      <c r="AU391" s="194" t="s">
        <v>87</v>
      </c>
      <c r="AY391" s="21" t="s">
        <v>183</v>
      </c>
      <c r="BE391" s="195">
        <f>IF(N391="základní",J391,0)</f>
        <v>0</v>
      </c>
      <c r="BF391" s="195">
        <f>IF(N391="snížená",J391,0)</f>
        <v>0</v>
      </c>
      <c r="BG391" s="195">
        <f>IF(N391="zákl. přenesená",J391,0)</f>
        <v>0</v>
      </c>
      <c r="BH391" s="195">
        <f>IF(N391="sníž. přenesená",J391,0)</f>
        <v>0</v>
      </c>
      <c r="BI391" s="195">
        <f>IF(N391="nulová",J391,0)</f>
        <v>0</v>
      </c>
      <c r="BJ391" s="21" t="s">
        <v>85</v>
      </c>
      <c r="BK391" s="195">
        <f>ROUND(I391*H391,2)</f>
        <v>0</v>
      </c>
      <c r="BL391" s="21" t="s">
        <v>190</v>
      </c>
      <c r="BM391" s="194" t="s">
        <v>532</v>
      </c>
    </row>
    <row r="392" spans="1:65" s="2" customFormat="1">
      <c r="A392" s="38"/>
      <c r="B392" s="39"/>
      <c r="C392" s="40"/>
      <c r="D392" s="196" t="s">
        <v>192</v>
      </c>
      <c r="E392" s="40"/>
      <c r="F392" s="197" t="s">
        <v>533</v>
      </c>
      <c r="G392" s="40"/>
      <c r="H392" s="40"/>
      <c r="I392" s="198"/>
      <c r="J392" s="40"/>
      <c r="K392" s="40"/>
      <c r="L392" s="43"/>
      <c r="M392" s="199"/>
      <c r="N392" s="200"/>
      <c r="O392" s="68"/>
      <c r="P392" s="68"/>
      <c r="Q392" s="68"/>
      <c r="R392" s="68"/>
      <c r="S392" s="68"/>
      <c r="T392" s="69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21" t="s">
        <v>192</v>
      </c>
      <c r="AU392" s="21" t="s">
        <v>87</v>
      </c>
    </row>
    <row r="393" spans="1:65" s="2" customFormat="1" ht="37.799999999999997" customHeight="1">
      <c r="A393" s="38"/>
      <c r="B393" s="39"/>
      <c r="C393" s="183" t="s">
        <v>534</v>
      </c>
      <c r="D393" s="183" t="s">
        <v>185</v>
      </c>
      <c r="E393" s="184" t="s">
        <v>535</v>
      </c>
      <c r="F393" s="185" t="s">
        <v>536</v>
      </c>
      <c r="G393" s="186" t="s">
        <v>188</v>
      </c>
      <c r="H393" s="187">
        <v>20.16</v>
      </c>
      <c r="I393" s="188"/>
      <c r="J393" s="189">
        <f>ROUND(I393*H393,2)</f>
        <v>0</v>
      </c>
      <c r="K393" s="185" t="s">
        <v>201</v>
      </c>
      <c r="L393" s="43"/>
      <c r="M393" s="190" t="s">
        <v>19</v>
      </c>
      <c r="N393" s="191" t="s">
        <v>49</v>
      </c>
      <c r="O393" s="68"/>
      <c r="P393" s="192">
        <f>O393*H393</f>
        <v>0</v>
      </c>
      <c r="Q393" s="192">
        <v>0.17818000000000001</v>
      </c>
      <c r="R393" s="192">
        <f>Q393*H393</f>
        <v>3.5921088000000001</v>
      </c>
      <c r="S393" s="192">
        <v>0</v>
      </c>
      <c r="T393" s="193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94" t="s">
        <v>190</v>
      </c>
      <c r="AT393" s="194" t="s">
        <v>185</v>
      </c>
      <c r="AU393" s="194" t="s">
        <v>87</v>
      </c>
      <c r="AY393" s="21" t="s">
        <v>183</v>
      </c>
      <c r="BE393" s="195">
        <f>IF(N393="základní",J393,0)</f>
        <v>0</v>
      </c>
      <c r="BF393" s="195">
        <f>IF(N393="snížená",J393,0)</f>
        <v>0</v>
      </c>
      <c r="BG393" s="195">
        <f>IF(N393="zákl. přenesená",J393,0)</f>
        <v>0</v>
      </c>
      <c r="BH393" s="195">
        <f>IF(N393="sníž. přenesená",J393,0)</f>
        <v>0</v>
      </c>
      <c r="BI393" s="195">
        <f>IF(N393="nulová",J393,0)</f>
        <v>0</v>
      </c>
      <c r="BJ393" s="21" t="s">
        <v>85</v>
      </c>
      <c r="BK393" s="195">
        <f>ROUND(I393*H393,2)</f>
        <v>0</v>
      </c>
      <c r="BL393" s="21" t="s">
        <v>190</v>
      </c>
      <c r="BM393" s="194" t="s">
        <v>537</v>
      </c>
    </row>
    <row r="394" spans="1:65" s="2" customFormat="1">
      <c r="A394" s="38"/>
      <c r="B394" s="39"/>
      <c r="C394" s="40"/>
      <c r="D394" s="196" t="s">
        <v>192</v>
      </c>
      <c r="E394" s="40"/>
      <c r="F394" s="197" t="s">
        <v>538</v>
      </c>
      <c r="G394" s="40"/>
      <c r="H394" s="40"/>
      <c r="I394" s="198"/>
      <c r="J394" s="40"/>
      <c r="K394" s="40"/>
      <c r="L394" s="43"/>
      <c r="M394" s="199"/>
      <c r="N394" s="200"/>
      <c r="O394" s="68"/>
      <c r="P394" s="68"/>
      <c r="Q394" s="68"/>
      <c r="R394" s="68"/>
      <c r="S394" s="68"/>
      <c r="T394" s="69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21" t="s">
        <v>192</v>
      </c>
      <c r="AU394" s="21" t="s">
        <v>87</v>
      </c>
    </row>
    <row r="395" spans="1:65" s="12" customFormat="1" ht="22.8" customHeight="1">
      <c r="B395" s="167"/>
      <c r="C395" s="168"/>
      <c r="D395" s="169" t="s">
        <v>77</v>
      </c>
      <c r="E395" s="181" t="s">
        <v>190</v>
      </c>
      <c r="F395" s="181" t="s">
        <v>539</v>
      </c>
      <c r="G395" s="168"/>
      <c r="H395" s="168"/>
      <c r="I395" s="171"/>
      <c r="J395" s="182">
        <f>BK395</f>
        <v>0</v>
      </c>
      <c r="K395" s="168"/>
      <c r="L395" s="173"/>
      <c r="M395" s="174"/>
      <c r="N395" s="175"/>
      <c r="O395" s="175"/>
      <c r="P395" s="176">
        <f>SUM(P396:P478)</f>
        <v>0</v>
      </c>
      <c r="Q395" s="175"/>
      <c r="R395" s="176">
        <f>SUM(R396:R478)</f>
        <v>170.40012347846002</v>
      </c>
      <c r="S395" s="175"/>
      <c r="T395" s="177">
        <f>SUM(T396:T478)</f>
        <v>0</v>
      </c>
      <c r="AR395" s="178" t="s">
        <v>85</v>
      </c>
      <c r="AT395" s="179" t="s">
        <v>77</v>
      </c>
      <c r="AU395" s="179" t="s">
        <v>85</v>
      </c>
      <c r="AY395" s="178" t="s">
        <v>183</v>
      </c>
      <c r="BK395" s="180">
        <f>SUM(BK396:BK478)</f>
        <v>0</v>
      </c>
    </row>
    <row r="396" spans="1:65" s="2" customFormat="1" ht="49.05" customHeight="1">
      <c r="A396" s="38"/>
      <c r="B396" s="39"/>
      <c r="C396" s="183" t="s">
        <v>540</v>
      </c>
      <c r="D396" s="183" t="s">
        <v>185</v>
      </c>
      <c r="E396" s="184" t="s">
        <v>541</v>
      </c>
      <c r="F396" s="185" t="s">
        <v>542</v>
      </c>
      <c r="G396" s="186" t="s">
        <v>430</v>
      </c>
      <c r="H396" s="187">
        <v>28</v>
      </c>
      <c r="I396" s="188"/>
      <c r="J396" s="189">
        <f>ROUND(I396*H396,2)</f>
        <v>0</v>
      </c>
      <c r="K396" s="185" t="s">
        <v>189</v>
      </c>
      <c r="L396" s="43"/>
      <c r="M396" s="190" t="s">
        <v>19</v>
      </c>
      <c r="N396" s="191" t="s">
        <v>49</v>
      </c>
      <c r="O396" s="68"/>
      <c r="P396" s="192">
        <f>O396*H396</f>
        <v>0</v>
      </c>
      <c r="Q396" s="192">
        <v>8.7721999999999994E-2</v>
      </c>
      <c r="R396" s="192">
        <f>Q396*H396</f>
        <v>2.456216</v>
      </c>
      <c r="S396" s="192">
        <v>0</v>
      </c>
      <c r="T396" s="193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94" t="s">
        <v>190</v>
      </c>
      <c r="AT396" s="194" t="s">
        <v>185</v>
      </c>
      <c r="AU396" s="194" t="s">
        <v>87</v>
      </c>
      <c r="AY396" s="21" t="s">
        <v>183</v>
      </c>
      <c r="BE396" s="195">
        <f>IF(N396="základní",J396,0)</f>
        <v>0</v>
      </c>
      <c r="BF396" s="195">
        <f>IF(N396="snížená",J396,0)</f>
        <v>0</v>
      </c>
      <c r="BG396" s="195">
        <f>IF(N396="zákl. přenesená",J396,0)</f>
        <v>0</v>
      </c>
      <c r="BH396" s="195">
        <f>IF(N396="sníž. přenesená",J396,0)</f>
        <v>0</v>
      </c>
      <c r="BI396" s="195">
        <f>IF(N396="nulová",J396,0)</f>
        <v>0</v>
      </c>
      <c r="BJ396" s="21" t="s">
        <v>85</v>
      </c>
      <c r="BK396" s="195">
        <f>ROUND(I396*H396,2)</f>
        <v>0</v>
      </c>
      <c r="BL396" s="21" t="s">
        <v>190</v>
      </c>
      <c r="BM396" s="194" t="s">
        <v>543</v>
      </c>
    </row>
    <row r="397" spans="1:65" s="2" customFormat="1">
      <c r="A397" s="38"/>
      <c r="B397" s="39"/>
      <c r="C397" s="40"/>
      <c r="D397" s="196" t="s">
        <v>192</v>
      </c>
      <c r="E397" s="40"/>
      <c r="F397" s="197" t="s">
        <v>544</v>
      </c>
      <c r="G397" s="40"/>
      <c r="H397" s="40"/>
      <c r="I397" s="198"/>
      <c r="J397" s="40"/>
      <c r="K397" s="40"/>
      <c r="L397" s="43"/>
      <c r="M397" s="199"/>
      <c r="N397" s="200"/>
      <c r="O397" s="68"/>
      <c r="P397" s="68"/>
      <c r="Q397" s="68"/>
      <c r="R397" s="68"/>
      <c r="S397" s="68"/>
      <c r="T397" s="69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21" t="s">
        <v>192</v>
      </c>
      <c r="AU397" s="21" t="s">
        <v>87</v>
      </c>
    </row>
    <row r="398" spans="1:65" s="16" customFormat="1">
      <c r="B398" s="245"/>
      <c r="C398" s="246"/>
      <c r="D398" s="203" t="s">
        <v>204</v>
      </c>
      <c r="E398" s="247" t="s">
        <v>19</v>
      </c>
      <c r="F398" s="248" t="s">
        <v>545</v>
      </c>
      <c r="G398" s="246"/>
      <c r="H398" s="247" t="s">
        <v>19</v>
      </c>
      <c r="I398" s="249"/>
      <c r="J398" s="246"/>
      <c r="K398" s="246"/>
      <c r="L398" s="250"/>
      <c r="M398" s="251"/>
      <c r="N398" s="252"/>
      <c r="O398" s="252"/>
      <c r="P398" s="252"/>
      <c r="Q398" s="252"/>
      <c r="R398" s="252"/>
      <c r="S398" s="252"/>
      <c r="T398" s="253"/>
      <c r="AT398" s="254" t="s">
        <v>204</v>
      </c>
      <c r="AU398" s="254" t="s">
        <v>87</v>
      </c>
      <c r="AV398" s="16" t="s">
        <v>85</v>
      </c>
      <c r="AW398" s="16" t="s">
        <v>33</v>
      </c>
      <c r="AX398" s="16" t="s">
        <v>78</v>
      </c>
      <c r="AY398" s="254" t="s">
        <v>183</v>
      </c>
    </row>
    <row r="399" spans="1:65" s="13" customFormat="1">
      <c r="B399" s="201"/>
      <c r="C399" s="202"/>
      <c r="D399" s="203" t="s">
        <v>204</v>
      </c>
      <c r="E399" s="204" t="s">
        <v>19</v>
      </c>
      <c r="F399" s="205" t="s">
        <v>190</v>
      </c>
      <c r="G399" s="202"/>
      <c r="H399" s="206">
        <v>4</v>
      </c>
      <c r="I399" s="207"/>
      <c r="J399" s="202"/>
      <c r="K399" s="202"/>
      <c r="L399" s="208"/>
      <c r="M399" s="209"/>
      <c r="N399" s="210"/>
      <c r="O399" s="210"/>
      <c r="P399" s="210"/>
      <c r="Q399" s="210"/>
      <c r="R399" s="210"/>
      <c r="S399" s="210"/>
      <c r="T399" s="211"/>
      <c r="AT399" s="212" t="s">
        <v>204</v>
      </c>
      <c r="AU399" s="212" t="s">
        <v>87</v>
      </c>
      <c r="AV399" s="13" t="s">
        <v>87</v>
      </c>
      <c r="AW399" s="13" t="s">
        <v>33</v>
      </c>
      <c r="AX399" s="13" t="s">
        <v>78</v>
      </c>
      <c r="AY399" s="212" t="s">
        <v>183</v>
      </c>
    </row>
    <row r="400" spans="1:65" s="16" customFormat="1">
      <c r="B400" s="245"/>
      <c r="C400" s="246"/>
      <c r="D400" s="203" t="s">
        <v>204</v>
      </c>
      <c r="E400" s="247" t="s">
        <v>19</v>
      </c>
      <c r="F400" s="248" t="s">
        <v>376</v>
      </c>
      <c r="G400" s="246"/>
      <c r="H400" s="247" t="s">
        <v>19</v>
      </c>
      <c r="I400" s="249"/>
      <c r="J400" s="246"/>
      <c r="K400" s="246"/>
      <c r="L400" s="250"/>
      <c r="M400" s="251"/>
      <c r="N400" s="252"/>
      <c r="O400" s="252"/>
      <c r="P400" s="252"/>
      <c r="Q400" s="252"/>
      <c r="R400" s="252"/>
      <c r="S400" s="252"/>
      <c r="T400" s="253"/>
      <c r="AT400" s="254" t="s">
        <v>204</v>
      </c>
      <c r="AU400" s="254" t="s">
        <v>87</v>
      </c>
      <c r="AV400" s="16" t="s">
        <v>85</v>
      </c>
      <c r="AW400" s="16" t="s">
        <v>33</v>
      </c>
      <c r="AX400" s="16" t="s">
        <v>78</v>
      </c>
      <c r="AY400" s="254" t="s">
        <v>183</v>
      </c>
    </row>
    <row r="401" spans="1:65" s="13" customFormat="1">
      <c r="B401" s="201"/>
      <c r="C401" s="202"/>
      <c r="D401" s="203" t="s">
        <v>204</v>
      </c>
      <c r="E401" s="204" t="s">
        <v>19</v>
      </c>
      <c r="F401" s="205" t="s">
        <v>190</v>
      </c>
      <c r="G401" s="202"/>
      <c r="H401" s="206">
        <v>4</v>
      </c>
      <c r="I401" s="207"/>
      <c r="J401" s="202"/>
      <c r="K401" s="202"/>
      <c r="L401" s="208"/>
      <c r="M401" s="209"/>
      <c r="N401" s="210"/>
      <c r="O401" s="210"/>
      <c r="P401" s="210"/>
      <c r="Q401" s="210"/>
      <c r="R401" s="210"/>
      <c r="S401" s="210"/>
      <c r="T401" s="211"/>
      <c r="AT401" s="212" t="s">
        <v>204</v>
      </c>
      <c r="AU401" s="212" t="s">
        <v>87</v>
      </c>
      <c r="AV401" s="13" t="s">
        <v>87</v>
      </c>
      <c r="AW401" s="13" t="s">
        <v>33</v>
      </c>
      <c r="AX401" s="13" t="s">
        <v>78</v>
      </c>
      <c r="AY401" s="212" t="s">
        <v>183</v>
      </c>
    </row>
    <row r="402" spans="1:65" s="16" customFormat="1">
      <c r="B402" s="245"/>
      <c r="C402" s="246"/>
      <c r="D402" s="203" t="s">
        <v>204</v>
      </c>
      <c r="E402" s="247" t="s">
        <v>19</v>
      </c>
      <c r="F402" s="248" t="s">
        <v>378</v>
      </c>
      <c r="G402" s="246"/>
      <c r="H402" s="247" t="s">
        <v>19</v>
      </c>
      <c r="I402" s="249"/>
      <c r="J402" s="246"/>
      <c r="K402" s="246"/>
      <c r="L402" s="250"/>
      <c r="M402" s="251"/>
      <c r="N402" s="252"/>
      <c r="O402" s="252"/>
      <c r="P402" s="252"/>
      <c r="Q402" s="252"/>
      <c r="R402" s="252"/>
      <c r="S402" s="252"/>
      <c r="T402" s="253"/>
      <c r="AT402" s="254" t="s">
        <v>204</v>
      </c>
      <c r="AU402" s="254" t="s">
        <v>87</v>
      </c>
      <c r="AV402" s="16" t="s">
        <v>85</v>
      </c>
      <c r="AW402" s="16" t="s">
        <v>33</v>
      </c>
      <c r="AX402" s="16" t="s">
        <v>78</v>
      </c>
      <c r="AY402" s="254" t="s">
        <v>183</v>
      </c>
    </row>
    <row r="403" spans="1:65" s="13" customFormat="1">
      <c r="B403" s="201"/>
      <c r="C403" s="202"/>
      <c r="D403" s="203" t="s">
        <v>204</v>
      </c>
      <c r="E403" s="204" t="s">
        <v>19</v>
      </c>
      <c r="F403" s="205" t="s">
        <v>190</v>
      </c>
      <c r="G403" s="202"/>
      <c r="H403" s="206">
        <v>4</v>
      </c>
      <c r="I403" s="207"/>
      <c r="J403" s="202"/>
      <c r="K403" s="202"/>
      <c r="L403" s="208"/>
      <c r="M403" s="209"/>
      <c r="N403" s="210"/>
      <c r="O403" s="210"/>
      <c r="P403" s="210"/>
      <c r="Q403" s="210"/>
      <c r="R403" s="210"/>
      <c r="S403" s="210"/>
      <c r="T403" s="211"/>
      <c r="AT403" s="212" t="s">
        <v>204</v>
      </c>
      <c r="AU403" s="212" t="s">
        <v>87</v>
      </c>
      <c r="AV403" s="13" t="s">
        <v>87</v>
      </c>
      <c r="AW403" s="13" t="s">
        <v>33</v>
      </c>
      <c r="AX403" s="13" t="s">
        <v>78</v>
      </c>
      <c r="AY403" s="212" t="s">
        <v>183</v>
      </c>
    </row>
    <row r="404" spans="1:65" s="16" customFormat="1">
      <c r="B404" s="245"/>
      <c r="C404" s="246"/>
      <c r="D404" s="203" t="s">
        <v>204</v>
      </c>
      <c r="E404" s="247" t="s">
        <v>19</v>
      </c>
      <c r="F404" s="248" t="s">
        <v>379</v>
      </c>
      <c r="G404" s="246"/>
      <c r="H404" s="247" t="s">
        <v>19</v>
      </c>
      <c r="I404" s="249"/>
      <c r="J404" s="246"/>
      <c r="K404" s="246"/>
      <c r="L404" s="250"/>
      <c r="M404" s="251"/>
      <c r="N404" s="252"/>
      <c r="O404" s="252"/>
      <c r="P404" s="252"/>
      <c r="Q404" s="252"/>
      <c r="R404" s="252"/>
      <c r="S404" s="252"/>
      <c r="T404" s="253"/>
      <c r="AT404" s="254" t="s">
        <v>204</v>
      </c>
      <c r="AU404" s="254" t="s">
        <v>87</v>
      </c>
      <c r="AV404" s="16" t="s">
        <v>85</v>
      </c>
      <c r="AW404" s="16" t="s">
        <v>33</v>
      </c>
      <c r="AX404" s="16" t="s">
        <v>78</v>
      </c>
      <c r="AY404" s="254" t="s">
        <v>183</v>
      </c>
    </row>
    <row r="405" spans="1:65" s="13" customFormat="1">
      <c r="B405" s="201"/>
      <c r="C405" s="202"/>
      <c r="D405" s="203" t="s">
        <v>204</v>
      </c>
      <c r="E405" s="204" t="s">
        <v>19</v>
      </c>
      <c r="F405" s="205" t="s">
        <v>190</v>
      </c>
      <c r="G405" s="202"/>
      <c r="H405" s="206">
        <v>4</v>
      </c>
      <c r="I405" s="207"/>
      <c r="J405" s="202"/>
      <c r="K405" s="202"/>
      <c r="L405" s="208"/>
      <c r="M405" s="209"/>
      <c r="N405" s="210"/>
      <c r="O405" s="210"/>
      <c r="P405" s="210"/>
      <c r="Q405" s="210"/>
      <c r="R405" s="210"/>
      <c r="S405" s="210"/>
      <c r="T405" s="211"/>
      <c r="AT405" s="212" t="s">
        <v>204</v>
      </c>
      <c r="AU405" s="212" t="s">
        <v>87</v>
      </c>
      <c r="AV405" s="13" t="s">
        <v>87</v>
      </c>
      <c r="AW405" s="13" t="s">
        <v>33</v>
      </c>
      <c r="AX405" s="13" t="s">
        <v>78</v>
      </c>
      <c r="AY405" s="212" t="s">
        <v>183</v>
      </c>
    </row>
    <row r="406" spans="1:65" s="16" customFormat="1">
      <c r="B406" s="245"/>
      <c r="C406" s="246"/>
      <c r="D406" s="203" t="s">
        <v>204</v>
      </c>
      <c r="E406" s="247" t="s">
        <v>19</v>
      </c>
      <c r="F406" s="248" t="s">
        <v>380</v>
      </c>
      <c r="G406" s="246"/>
      <c r="H406" s="247" t="s">
        <v>19</v>
      </c>
      <c r="I406" s="249"/>
      <c r="J406" s="246"/>
      <c r="K406" s="246"/>
      <c r="L406" s="250"/>
      <c r="M406" s="251"/>
      <c r="N406" s="252"/>
      <c r="O406" s="252"/>
      <c r="P406" s="252"/>
      <c r="Q406" s="252"/>
      <c r="R406" s="252"/>
      <c r="S406" s="252"/>
      <c r="T406" s="253"/>
      <c r="AT406" s="254" t="s">
        <v>204</v>
      </c>
      <c r="AU406" s="254" t="s">
        <v>87</v>
      </c>
      <c r="AV406" s="16" t="s">
        <v>85</v>
      </c>
      <c r="AW406" s="16" t="s">
        <v>33</v>
      </c>
      <c r="AX406" s="16" t="s">
        <v>78</v>
      </c>
      <c r="AY406" s="254" t="s">
        <v>183</v>
      </c>
    </row>
    <row r="407" spans="1:65" s="13" customFormat="1">
      <c r="B407" s="201"/>
      <c r="C407" s="202"/>
      <c r="D407" s="203" t="s">
        <v>204</v>
      </c>
      <c r="E407" s="204" t="s">
        <v>19</v>
      </c>
      <c r="F407" s="205" t="s">
        <v>8</v>
      </c>
      <c r="G407" s="202"/>
      <c r="H407" s="206">
        <v>12</v>
      </c>
      <c r="I407" s="207"/>
      <c r="J407" s="202"/>
      <c r="K407" s="202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204</v>
      </c>
      <c r="AU407" s="212" t="s">
        <v>87</v>
      </c>
      <c r="AV407" s="13" t="s">
        <v>87</v>
      </c>
      <c r="AW407" s="13" t="s">
        <v>33</v>
      </c>
      <c r="AX407" s="13" t="s">
        <v>78</v>
      </c>
      <c r="AY407" s="212" t="s">
        <v>183</v>
      </c>
    </row>
    <row r="408" spans="1:65" s="2" customFormat="1" ht="16.5" customHeight="1">
      <c r="A408" s="38"/>
      <c r="B408" s="39"/>
      <c r="C408" s="224" t="s">
        <v>546</v>
      </c>
      <c r="D408" s="224" t="s">
        <v>240</v>
      </c>
      <c r="E408" s="225" t="s">
        <v>363</v>
      </c>
      <c r="F408" s="226" t="s">
        <v>547</v>
      </c>
      <c r="G408" s="227" t="s">
        <v>243</v>
      </c>
      <c r="H408" s="228">
        <v>5</v>
      </c>
      <c r="I408" s="229"/>
      <c r="J408" s="230">
        <f t="shared" ref="J408:J413" si="10">ROUND(I408*H408,2)</f>
        <v>0</v>
      </c>
      <c r="K408" s="226" t="s">
        <v>19</v>
      </c>
      <c r="L408" s="231"/>
      <c r="M408" s="232" t="s">
        <v>19</v>
      </c>
      <c r="N408" s="233" t="s">
        <v>49</v>
      </c>
      <c r="O408" s="68"/>
      <c r="P408" s="192">
        <f t="shared" ref="P408:P413" si="11">O408*H408</f>
        <v>0</v>
      </c>
      <c r="Q408" s="192">
        <v>0.29499999999999998</v>
      </c>
      <c r="R408" s="192">
        <f t="shared" ref="R408:R413" si="12">Q408*H408</f>
        <v>1.4749999999999999</v>
      </c>
      <c r="S408" s="192">
        <v>0</v>
      </c>
      <c r="T408" s="193">
        <f t="shared" ref="T408:T413" si="13"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94" t="s">
        <v>234</v>
      </c>
      <c r="AT408" s="194" t="s">
        <v>240</v>
      </c>
      <c r="AU408" s="194" t="s">
        <v>87</v>
      </c>
      <c r="AY408" s="21" t="s">
        <v>183</v>
      </c>
      <c r="BE408" s="195">
        <f t="shared" ref="BE408:BE413" si="14">IF(N408="základní",J408,0)</f>
        <v>0</v>
      </c>
      <c r="BF408" s="195">
        <f t="shared" ref="BF408:BF413" si="15">IF(N408="snížená",J408,0)</f>
        <v>0</v>
      </c>
      <c r="BG408" s="195">
        <f t="shared" ref="BG408:BG413" si="16">IF(N408="zákl. přenesená",J408,0)</f>
        <v>0</v>
      </c>
      <c r="BH408" s="195">
        <f t="shared" ref="BH408:BH413" si="17">IF(N408="sníž. přenesená",J408,0)</f>
        <v>0</v>
      </c>
      <c r="BI408" s="195">
        <f t="shared" ref="BI408:BI413" si="18">IF(N408="nulová",J408,0)</f>
        <v>0</v>
      </c>
      <c r="BJ408" s="21" t="s">
        <v>85</v>
      </c>
      <c r="BK408" s="195">
        <f t="shared" ref="BK408:BK413" si="19">ROUND(I408*H408,2)</f>
        <v>0</v>
      </c>
      <c r="BL408" s="21" t="s">
        <v>190</v>
      </c>
      <c r="BM408" s="194" t="s">
        <v>548</v>
      </c>
    </row>
    <row r="409" spans="1:65" s="2" customFormat="1" ht="16.5" customHeight="1">
      <c r="A409" s="38"/>
      <c r="B409" s="39"/>
      <c r="C409" s="224" t="s">
        <v>549</v>
      </c>
      <c r="D409" s="224" t="s">
        <v>240</v>
      </c>
      <c r="E409" s="225" t="s">
        <v>376</v>
      </c>
      <c r="F409" s="226" t="s">
        <v>550</v>
      </c>
      <c r="G409" s="227" t="s">
        <v>243</v>
      </c>
      <c r="H409" s="228">
        <v>4</v>
      </c>
      <c r="I409" s="229"/>
      <c r="J409" s="230">
        <f t="shared" si="10"/>
        <v>0</v>
      </c>
      <c r="K409" s="226" t="s">
        <v>19</v>
      </c>
      <c r="L409" s="231"/>
      <c r="M409" s="232" t="s">
        <v>19</v>
      </c>
      <c r="N409" s="233" t="s">
        <v>49</v>
      </c>
      <c r="O409" s="68"/>
      <c r="P409" s="192">
        <f t="shared" si="11"/>
        <v>0</v>
      </c>
      <c r="Q409" s="192">
        <v>0.29499999999999998</v>
      </c>
      <c r="R409" s="192">
        <f t="shared" si="12"/>
        <v>1.18</v>
      </c>
      <c r="S409" s="192">
        <v>0</v>
      </c>
      <c r="T409" s="193">
        <f t="shared" si="13"/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94" t="s">
        <v>234</v>
      </c>
      <c r="AT409" s="194" t="s">
        <v>240</v>
      </c>
      <c r="AU409" s="194" t="s">
        <v>87</v>
      </c>
      <c r="AY409" s="21" t="s">
        <v>183</v>
      </c>
      <c r="BE409" s="195">
        <f t="shared" si="14"/>
        <v>0</v>
      </c>
      <c r="BF409" s="195">
        <f t="shared" si="15"/>
        <v>0</v>
      </c>
      <c r="BG409" s="195">
        <f t="shared" si="16"/>
        <v>0</v>
      </c>
      <c r="BH409" s="195">
        <f t="shared" si="17"/>
        <v>0</v>
      </c>
      <c r="BI409" s="195">
        <f t="shared" si="18"/>
        <v>0</v>
      </c>
      <c r="BJ409" s="21" t="s">
        <v>85</v>
      </c>
      <c r="BK409" s="195">
        <f t="shared" si="19"/>
        <v>0</v>
      </c>
      <c r="BL409" s="21" t="s">
        <v>190</v>
      </c>
      <c r="BM409" s="194" t="s">
        <v>551</v>
      </c>
    </row>
    <row r="410" spans="1:65" s="2" customFormat="1" ht="16.5" customHeight="1">
      <c r="A410" s="38"/>
      <c r="B410" s="39"/>
      <c r="C410" s="224" t="s">
        <v>552</v>
      </c>
      <c r="D410" s="224" t="s">
        <v>240</v>
      </c>
      <c r="E410" s="225" t="s">
        <v>378</v>
      </c>
      <c r="F410" s="226" t="s">
        <v>550</v>
      </c>
      <c r="G410" s="227" t="s">
        <v>243</v>
      </c>
      <c r="H410" s="228">
        <v>4</v>
      </c>
      <c r="I410" s="229"/>
      <c r="J410" s="230">
        <f t="shared" si="10"/>
        <v>0</v>
      </c>
      <c r="K410" s="226" t="s">
        <v>19</v>
      </c>
      <c r="L410" s="231"/>
      <c r="M410" s="232" t="s">
        <v>19</v>
      </c>
      <c r="N410" s="233" t="s">
        <v>49</v>
      </c>
      <c r="O410" s="68"/>
      <c r="P410" s="192">
        <f t="shared" si="11"/>
        <v>0</v>
      </c>
      <c r="Q410" s="192">
        <v>0.29499999999999998</v>
      </c>
      <c r="R410" s="192">
        <f t="shared" si="12"/>
        <v>1.18</v>
      </c>
      <c r="S410" s="192">
        <v>0</v>
      </c>
      <c r="T410" s="193">
        <f t="shared" si="13"/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94" t="s">
        <v>234</v>
      </c>
      <c r="AT410" s="194" t="s">
        <v>240</v>
      </c>
      <c r="AU410" s="194" t="s">
        <v>87</v>
      </c>
      <c r="AY410" s="21" t="s">
        <v>183</v>
      </c>
      <c r="BE410" s="195">
        <f t="shared" si="14"/>
        <v>0</v>
      </c>
      <c r="BF410" s="195">
        <f t="shared" si="15"/>
        <v>0</v>
      </c>
      <c r="BG410" s="195">
        <f t="shared" si="16"/>
        <v>0</v>
      </c>
      <c r="BH410" s="195">
        <f t="shared" si="17"/>
        <v>0</v>
      </c>
      <c r="BI410" s="195">
        <f t="shared" si="18"/>
        <v>0</v>
      </c>
      <c r="BJ410" s="21" t="s">
        <v>85</v>
      </c>
      <c r="BK410" s="195">
        <f t="shared" si="19"/>
        <v>0</v>
      </c>
      <c r="BL410" s="21" t="s">
        <v>190</v>
      </c>
      <c r="BM410" s="194" t="s">
        <v>553</v>
      </c>
    </row>
    <row r="411" spans="1:65" s="2" customFormat="1" ht="16.5" customHeight="1">
      <c r="A411" s="38"/>
      <c r="B411" s="39"/>
      <c r="C411" s="224" t="s">
        <v>554</v>
      </c>
      <c r="D411" s="224" t="s">
        <v>240</v>
      </c>
      <c r="E411" s="225" t="s">
        <v>379</v>
      </c>
      <c r="F411" s="226" t="s">
        <v>550</v>
      </c>
      <c r="G411" s="227" t="s">
        <v>243</v>
      </c>
      <c r="H411" s="228">
        <v>4</v>
      </c>
      <c r="I411" s="229"/>
      <c r="J411" s="230">
        <f t="shared" si="10"/>
        <v>0</v>
      </c>
      <c r="K411" s="226" t="s">
        <v>19</v>
      </c>
      <c r="L411" s="231"/>
      <c r="M411" s="232" t="s">
        <v>19</v>
      </c>
      <c r="N411" s="233" t="s">
        <v>49</v>
      </c>
      <c r="O411" s="68"/>
      <c r="P411" s="192">
        <f t="shared" si="11"/>
        <v>0</v>
      </c>
      <c r="Q411" s="192">
        <v>0.29499999999999998</v>
      </c>
      <c r="R411" s="192">
        <f t="shared" si="12"/>
        <v>1.18</v>
      </c>
      <c r="S411" s="192">
        <v>0</v>
      </c>
      <c r="T411" s="193">
        <f t="shared" si="13"/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194" t="s">
        <v>234</v>
      </c>
      <c r="AT411" s="194" t="s">
        <v>240</v>
      </c>
      <c r="AU411" s="194" t="s">
        <v>87</v>
      </c>
      <c r="AY411" s="21" t="s">
        <v>183</v>
      </c>
      <c r="BE411" s="195">
        <f t="shared" si="14"/>
        <v>0</v>
      </c>
      <c r="BF411" s="195">
        <f t="shared" si="15"/>
        <v>0</v>
      </c>
      <c r="BG411" s="195">
        <f t="shared" si="16"/>
        <v>0</v>
      </c>
      <c r="BH411" s="195">
        <f t="shared" si="17"/>
        <v>0</v>
      </c>
      <c r="BI411" s="195">
        <f t="shared" si="18"/>
        <v>0</v>
      </c>
      <c r="BJ411" s="21" t="s">
        <v>85</v>
      </c>
      <c r="BK411" s="195">
        <f t="shared" si="19"/>
        <v>0</v>
      </c>
      <c r="BL411" s="21" t="s">
        <v>190</v>
      </c>
      <c r="BM411" s="194" t="s">
        <v>555</v>
      </c>
    </row>
    <row r="412" spans="1:65" s="2" customFormat="1" ht="16.5" customHeight="1">
      <c r="A412" s="38"/>
      <c r="B412" s="39"/>
      <c r="C412" s="224" t="s">
        <v>556</v>
      </c>
      <c r="D412" s="224" t="s">
        <v>240</v>
      </c>
      <c r="E412" s="225" t="s">
        <v>380</v>
      </c>
      <c r="F412" s="226" t="s">
        <v>550</v>
      </c>
      <c r="G412" s="227" t="s">
        <v>243</v>
      </c>
      <c r="H412" s="228">
        <v>11</v>
      </c>
      <c r="I412" s="229"/>
      <c r="J412" s="230">
        <f t="shared" si="10"/>
        <v>0</v>
      </c>
      <c r="K412" s="226" t="s">
        <v>19</v>
      </c>
      <c r="L412" s="231"/>
      <c r="M412" s="232" t="s">
        <v>19</v>
      </c>
      <c r="N412" s="233" t="s">
        <v>49</v>
      </c>
      <c r="O412" s="68"/>
      <c r="P412" s="192">
        <f t="shared" si="11"/>
        <v>0</v>
      </c>
      <c r="Q412" s="192">
        <v>0.29499999999999998</v>
      </c>
      <c r="R412" s="192">
        <f t="shared" si="12"/>
        <v>3.2449999999999997</v>
      </c>
      <c r="S412" s="192">
        <v>0</v>
      </c>
      <c r="T412" s="193">
        <f t="shared" si="13"/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194" t="s">
        <v>234</v>
      </c>
      <c r="AT412" s="194" t="s">
        <v>240</v>
      </c>
      <c r="AU412" s="194" t="s">
        <v>87</v>
      </c>
      <c r="AY412" s="21" t="s">
        <v>183</v>
      </c>
      <c r="BE412" s="195">
        <f t="shared" si="14"/>
        <v>0</v>
      </c>
      <c r="BF412" s="195">
        <f t="shared" si="15"/>
        <v>0</v>
      </c>
      <c r="BG412" s="195">
        <f t="shared" si="16"/>
        <v>0</v>
      </c>
      <c r="BH412" s="195">
        <f t="shared" si="17"/>
        <v>0</v>
      </c>
      <c r="BI412" s="195">
        <f t="shared" si="18"/>
        <v>0</v>
      </c>
      <c r="BJ412" s="21" t="s">
        <v>85</v>
      </c>
      <c r="BK412" s="195">
        <f t="shared" si="19"/>
        <v>0</v>
      </c>
      <c r="BL412" s="21" t="s">
        <v>190</v>
      </c>
      <c r="BM412" s="194" t="s">
        <v>557</v>
      </c>
    </row>
    <row r="413" spans="1:65" s="2" customFormat="1" ht="24.15" customHeight="1">
      <c r="A413" s="38"/>
      <c r="B413" s="39"/>
      <c r="C413" s="183" t="s">
        <v>558</v>
      </c>
      <c r="D413" s="183" t="s">
        <v>185</v>
      </c>
      <c r="E413" s="184" t="s">
        <v>559</v>
      </c>
      <c r="F413" s="185" t="s">
        <v>560</v>
      </c>
      <c r="G413" s="186" t="s">
        <v>430</v>
      </c>
      <c r="H413" s="187">
        <v>7</v>
      </c>
      <c r="I413" s="188"/>
      <c r="J413" s="189">
        <f t="shared" si="10"/>
        <v>0</v>
      </c>
      <c r="K413" s="185" t="s">
        <v>201</v>
      </c>
      <c r="L413" s="43"/>
      <c r="M413" s="190" t="s">
        <v>19</v>
      </c>
      <c r="N413" s="191" t="s">
        <v>49</v>
      </c>
      <c r="O413" s="68"/>
      <c r="P413" s="192">
        <f t="shared" si="11"/>
        <v>0</v>
      </c>
      <c r="Q413" s="192">
        <v>8.3134E-2</v>
      </c>
      <c r="R413" s="192">
        <f t="shared" si="12"/>
        <v>0.58193799999999996</v>
      </c>
      <c r="S413" s="192">
        <v>0</v>
      </c>
      <c r="T413" s="193">
        <f t="shared" si="13"/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94" t="s">
        <v>190</v>
      </c>
      <c r="AT413" s="194" t="s">
        <v>185</v>
      </c>
      <c r="AU413" s="194" t="s">
        <v>87</v>
      </c>
      <c r="AY413" s="21" t="s">
        <v>183</v>
      </c>
      <c r="BE413" s="195">
        <f t="shared" si="14"/>
        <v>0</v>
      </c>
      <c r="BF413" s="195">
        <f t="shared" si="15"/>
        <v>0</v>
      </c>
      <c r="BG413" s="195">
        <f t="shared" si="16"/>
        <v>0</v>
      </c>
      <c r="BH413" s="195">
        <f t="shared" si="17"/>
        <v>0</v>
      </c>
      <c r="BI413" s="195">
        <f t="shared" si="18"/>
        <v>0</v>
      </c>
      <c r="BJ413" s="21" t="s">
        <v>85</v>
      </c>
      <c r="BK413" s="195">
        <f t="shared" si="19"/>
        <v>0</v>
      </c>
      <c r="BL413" s="21" t="s">
        <v>190</v>
      </c>
      <c r="BM413" s="194" t="s">
        <v>561</v>
      </c>
    </row>
    <row r="414" spans="1:65" s="2" customFormat="1">
      <c r="A414" s="38"/>
      <c r="B414" s="39"/>
      <c r="C414" s="40"/>
      <c r="D414" s="196" t="s">
        <v>192</v>
      </c>
      <c r="E414" s="40"/>
      <c r="F414" s="197" t="s">
        <v>562</v>
      </c>
      <c r="G414" s="40"/>
      <c r="H414" s="40"/>
      <c r="I414" s="198"/>
      <c r="J414" s="40"/>
      <c r="K414" s="40"/>
      <c r="L414" s="43"/>
      <c r="M414" s="199"/>
      <c r="N414" s="200"/>
      <c r="O414" s="68"/>
      <c r="P414" s="68"/>
      <c r="Q414" s="68"/>
      <c r="R414" s="68"/>
      <c r="S414" s="68"/>
      <c r="T414" s="69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21" t="s">
        <v>192</v>
      </c>
      <c r="AU414" s="21" t="s">
        <v>87</v>
      </c>
    </row>
    <row r="415" spans="1:65" s="2" customFormat="1" ht="16.5" customHeight="1">
      <c r="A415" s="38"/>
      <c r="B415" s="39"/>
      <c r="C415" s="224" t="s">
        <v>563</v>
      </c>
      <c r="D415" s="224" t="s">
        <v>240</v>
      </c>
      <c r="E415" s="225" t="s">
        <v>564</v>
      </c>
      <c r="F415" s="226" t="s">
        <v>565</v>
      </c>
      <c r="G415" s="227" t="s">
        <v>243</v>
      </c>
      <c r="H415" s="228">
        <v>3.5</v>
      </c>
      <c r="I415" s="229"/>
      <c r="J415" s="230">
        <f>ROUND(I415*H415,2)</f>
        <v>0</v>
      </c>
      <c r="K415" s="226" t="s">
        <v>19</v>
      </c>
      <c r="L415" s="231"/>
      <c r="M415" s="232" t="s">
        <v>19</v>
      </c>
      <c r="N415" s="233" t="s">
        <v>49</v>
      </c>
      <c r="O415" s="68"/>
      <c r="P415" s="192">
        <f>O415*H415</f>
        <v>0</v>
      </c>
      <c r="Q415" s="192">
        <v>2.57</v>
      </c>
      <c r="R415" s="192">
        <f>Q415*H415</f>
        <v>8.9949999999999992</v>
      </c>
      <c r="S415" s="192">
        <v>0</v>
      </c>
      <c r="T415" s="193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94" t="s">
        <v>234</v>
      </c>
      <c r="AT415" s="194" t="s">
        <v>240</v>
      </c>
      <c r="AU415" s="194" t="s">
        <v>87</v>
      </c>
      <c r="AY415" s="21" t="s">
        <v>183</v>
      </c>
      <c r="BE415" s="195">
        <f>IF(N415="základní",J415,0)</f>
        <v>0</v>
      </c>
      <c r="BF415" s="195">
        <f>IF(N415="snížená",J415,0)</f>
        <v>0</v>
      </c>
      <c r="BG415" s="195">
        <f>IF(N415="zákl. přenesená",J415,0)</f>
        <v>0</v>
      </c>
      <c r="BH415" s="195">
        <f>IF(N415="sníž. přenesená",J415,0)</f>
        <v>0</v>
      </c>
      <c r="BI415" s="195">
        <f>IF(N415="nulová",J415,0)</f>
        <v>0</v>
      </c>
      <c r="BJ415" s="21" t="s">
        <v>85</v>
      </c>
      <c r="BK415" s="195">
        <f>ROUND(I415*H415,2)</f>
        <v>0</v>
      </c>
      <c r="BL415" s="21" t="s">
        <v>190</v>
      </c>
      <c r="BM415" s="194" t="s">
        <v>566</v>
      </c>
    </row>
    <row r="416" spans="1:65" s="2" customFormat="1" ht="16.5" customHeight="1">
      <c r="A416" s="38"/>
      <c r="B416" s="39"/>
      <c r="C416" s="224" t="s">
        <v>567</v>
      </c>
      <c r="D416" s="224" t="s">
        <v>240</v>
      </c>
      <c r="E416" s="225" t="s">
        <v>568</v>
      </c>
      <c r="F416" s="226" t="s">
        <v>565</v>
      </c>
      <c r="G416" s="227" t="s">
        <v>243</v>
      </c>
      <c r="H416" s="228">
        <v>12</v>
      </c>
      <c r="I416" s="229"/>
      <c r="J416" s="230">
        <f>ROUND(I416*H416,2)</f>
        <v>0</v>
      </c>
      <c r="K416" s="226" t="s">
        <v>19</v>
      </c>
      <c r="L416" s="231"/>
      <c r="M416" s="232" t="s">
        <v>19</v>
      </c>
      <c r="N416" s="233" t="s">
        <v>49</v>
      </c>
      <c r="O416" s="68"/>
      <c r="P416" s="192">
        <f>O416*H416</f>
        <v>0</v>
      </c>
      <c r="Q416" s="192">
        <v>2.57</v>
      </c>
      <c r="R416" s="192">
        <f>Q416*H416</f>
        <v>30.839999999999996</v>
      </c>
      <c r="S416" s="192">
        <v>0</v>
      </c>
      <c r="T416" s="193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194" t="s">
        <v>234</v>
      </c>
      <c r="AT416" s="194" t="s">
        <v>240</v>
      </c>
      <c r="AU416" s="194" t="s">
        <v>87</v>
      </c>
      <c r="AY416" s="21" t="s">
        <v>183</v>
      </c>
      <c r="BE416" s="195">
        <f>IF(N416="základní",J416,0)</f>
        <v>0</v>
      </c>
      <c r="BF416" s="195">
        <f>IF(N416="snížená",J416,0)</f>
        <v>0</v>
      </c>
      <c r="BG416" s="195">
        <f>IF(N416="zákl. přenesená",J416,0)</f>
        <v>0</v>
      </c>
      <c r="BH416" s="195">
        <f>IF(N416="sníž. přenesená",J416,0)</f>
        <v>0</v>
      </c>
      <c r="BI416" s="195">
        <f>IF(N416="nulová",J416,0)</f>
        <v>0</v>
      </c>
      <c r="BJ416" s="21" t="s">
        <v>85</v>
      </c>
      <c r="BK416" s="195">
        <f>ROUND(I416*H416,2)</f>
        <v>0</v>
      </c>
      <c r="BL416" s="21" t="s">
        <v>190</v>
      </c>
      <c r="BM416" s="194" t="s">
        <v>569</v>
      </c>
    </row>
    <row r="417" spans="1:65" s="2" customFormat="1" ht="16.5" customHeight="1">
      <c r="A417" s="38"/>
      <c r="B417" s="39"/>
      <c r="C417" s="224" t="s">
        <v>570</v>
      </c>
      <c r="D417" s="224" t="s">
        <v>240</v>
      </c>
      <c r="E417" s="225" t="s">
        <v>571</v>
      </c>
      <c r="F417" s="226" t="s">
        <v>565</v>
      </c>
      <c r="G417" s="227" t="s">
        <v>243</v>
      </c>
      <c r="H417" s="228">
        <v>12</v>
      </c>
      <c r="I417" s="229"/>
      <c r="J417" s="230">
        <f>ROUND(I417*H417,2)</f>
        <v>0</v>
      </c>
      <c r="K417" s="226" t="s">
        <v>19</v>
      </c>
      <c r="L417" s="231"/>
      <c r="M417" s="232" t="s">
        <v>19</v>
      </c>
      <c r="N417" s="233" t="s">
        <v>49</v>
      </c>
      <c r="O417" s="68"/>
      <c r="P417" s="192">
        <f>O417*H417</f>
        <v>0</v>
      </c>
      <c r="Q417" s="192">
        <v>2.57</v>
      </c>
      <c r="R417" s="192">
        <f>Q417*H417</f>
        <v>30.839999999999996</v>
      </c>
      <c r="S417" s="192">
        <v>0</v>
      </c>
      <c r="T417" s="193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194" t="s">
        <v>234</v>
      </c>
      <c r="AT417" s="194" t="s">
        <v>240</v>
      </c>
      <c r="AU417" s="194" t="s">
        <v>87</v>
      </c>
      <c r="AY417" s="21" t="s">
        <v>183</v>
      </c>
      <c r="BE417" s="195">
        <f>IF(N417="základní",J417,0)</f>
        <v>0</v>
      </c>
      <c r="BF417" s="195">
        <f>IF(N417="snížená",J417,0)</f>
        <v>0</v>
      </c>
      <c r="BG417" s="195">
        <f>IF(N417="zákl. přenesená",J417,0)</f>
        <v>0</v>
      </c>
      <c r="BH417" s="195">
        <f>IF(N417="sníž. přenesená",J417,0)</f>
        <v>0</v>
      </c>
      <c r="BI417" s="195">
        <f>IF(N417="nulová",J417,0)</f>
        <v>0</v>
      </c>
      <c r="BJ417" s="21" t="s">
        <v>85</v>
      </c>
      <c r="BK417" s="195">
        <f>ROUND(I417*H417,2)</f>
        <v>0</v>
      </c>
      <c r="BL417" s="21" t="s">
        <v>190</v>
      </c>
      <c r="BM417" s="194" t="s">
        <v>572</v>
      </c>
    </row>
    <row r="418" spans="1:65" s="2" customFormat="1" ht="16.5" customHeight="1">
      <c r="A418" s="38"/>
      <c r="B418" s="39"/>
      <c r="C418" s="224" t="s">
        <v>573</v>
      </c>
      <c r="D418" s="224" t="s">
        <v>240</v>
      </c>
      <c r="E418" s="225" t="s">
        <v>574</v>
      </c>
      <c r="F418" s="226" t="s">
        <v>565</v>
      </c>
      <c r="G418" s="227" t="s">
        <v>243</v>
      </c>
      <c r="H418" s="228">
        <v>12</v>
      </c>
      <c r="I418" s="229"/>
      <c r="J418" s="230">
        <f>ROUND(I418*H418,2)</f>
        <v>0</v>
      </c>
      <c r="K418" s="226" t="s">
        <v>19</v>
      </c>
      <c r="L418" s="231"/>
      <c r="M418" s="232" t="s">
        <v>19</v>
      </c>
      <c r="N418" s="233" t="s">
        <v>49</v>
      </c>
      <c r="O418" s="68"/>
      <c r="P418" s="192">
        <f>O418*H418</f>
        <v>0</v>
      </c>
      <c r="Q418" s="192">
        <v>2.57</v>
      </c>
      <c r="R418" s="192">
        <f>Q418*H418</f>
        <v>30.839999999999996</v>
      </c>
      <c r="S418" s="192">
        <v>0</v>
      </c>
      <c r="T418" s="193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194" t="s">
        <v>234</v>
      </c>
      <c r="AT418" s="194" t="s">
        <v>240</v>
      </c>
      <c r="AU418" s="194" t="s">
        <v>87</v>
      </c>
      <c r="AY418" s="21" t="s">
        <v>183</v>
      </c>
      <c r="BE418" s="195">
        <f>IF(N418="základní",J418,0)</f>
        <v>0</v>
      </c>
      <c r="BF418" s="195">
        <f>IF(N418="snížená",J418,0)</f>
        <v>0</v>
      </c>
      <c r="BG418" s="195">
        <f>IF(N418="zákl. přenesená",J418,0)</f>
        <v>0</v>
      </c>
      <c r="BH418" s="195">
        <f>IF(N418="sníž. přenesená",J418,0)</f>
        <v>0</v>
      </c>
      <c r="BI418" s="195">
        <f>IF(N418="nulová",J418,0)</f>
        <v>0</v>
      </c>
      <c r="BJ418" s="21" t="s">
        <v>85</v>
      </c>
      <c r="BK418" s="195">
        <f>ROUND(I418*H418,2)</f>
        <v>0</v>
      </c>
      <c r="BL418" s="21" t="s">
        <v>190</v>
      </c>
      <c r="BM418" s="194" t="s">
        <v>575</v>
      </c>
    </row>
    <row r="419" spans="1:65" s="2" customFormat="1" ht="78" customHeight="1">
      <c r="A419" s="38"/>
      <c r="B419" s="39"/>
      <c r="C419" s="183" t="s">
        <v>576</v>
      </c>
      <c r="D419" s="183" t="s">
        <v>185</v>
      </c>
      <c r="E419" s="184" t="s">
        <v>577</v>
      </c>
      <c r="F419" s="185" t="s">
        <v>578</v>
      </c>
      <c r="G419" s="186" t="s">
        <v>243</v>
      </c>
      <c r="H419" s="187">
        <v>3.5999999999999997E-2</v>
      </c>
      <c r="I419" s="188"/>
      <c r="J419" s="189">
        <f>ROUND(I419*H419,2)</f>
        <v>0</v>
      </c>
      <c r="K419" s="185" t="s">
        <v>201</v>
      </c>
      <c r="L419" s="43"/>
      <c r="M419" s="190" t="s">
        <v>19</v>
      </c>
      <c r="N419" s="191" t="s">
        <v>49</v>
      </c>
      <c r="O419" s="68"/>
      <c r="P419" s="192">
        <f>O419*H419</f>
        <v>0</v>
      </c>
      <c r="Q419" s="192">
        <v>1.05555</v>
      </c>
      <c r="R419" s="192">
        <f>Q419*H419</f>
        <v>3.7999799999999993E-2</v>
      </c>
      <c r="S419" s="192">
        <v>0</v>
      </c>
      <c r="T419" s="193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194" t="s">
        <v>190</v>
      </c>
      <c r="AT419" s="194" t="s">
        <v>185</v>
      </c>
      <c r="AU419" s="194" t="s">
        <v>87</v>
      </c>
      <c r="AY419" s="21" t="s">
        <v>183</v>
      </c>
      <c r="BE419" s="195">
        <f>IF(N419="základní",J419,0)</f>
        <v>0</v>
      </c>
      <c r="BF419" s="195">
        <f>IF(N419="snížená",J419,0)</f>
        <v>0</v>
      </c>
      <c r="BG419" s="195">
        <f>IF(N419="zákl. přenesená",J419,0)</f>
        <v>0</v>
      </c>
      <c r="BH419" s="195">
        <f>IF(N419="sníž. přenesená",J419,0)</f>
        <v>0</v>
      </c>
      <c r="BI419" s="195">
        <f>IF(N419="nulová",J419,0)</f>
        <v>0</v>
      </c>
      <c r="BJ419" s="21" t="s">
        <v>85</v>
      </c>
      <c r="BK419" s="195">
        <f>ROUND(I419*H419,2)</f>
        <v>0</v>
      </c>
      <c r="BL419" s="21" t="s">
        <v>190</v>
      </c>
      <c r="BM419" s="194" t="s">
        <v>579</v>
      </c>
    </row>
    <row r="420" spans="1:65" s="2" customFormat="1">
      <c r="A420" s="38"/>
      <c r="B420" s="39"/>
      <c r="C420" s="40"/>
      <c r="D420" s="196" t="s">
        <v>192</v>
      </c>
      <c r="E420" s="40"/>
      <c r="F420" s="197" t="s">
        <v>580</v>
      </c>
      <c r="G420" s="40"/>
      <c r="H420" s="40"/>
      <c r="I420" s="198"/>
      <c r="J420" s="40"/>
      <c r="K420" s="40"/>
      <c r="L420" s="43"/>
      <c r="M420" s="199"/>
      <c r="N420" s="200"/>
      <c r="O420" s="68"/>
      <c r="P420" s="68"/>
      <c r="Q420" s="68"/>
      <c r="R420" s="68"/>
      <c r="S420" s="68"/>
      <c r="T420" s="69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21" t="s">
        <v>192</v>
      </c>
      <c r="AU420" s="21" t="s">
        <v>87</v>
      </c>
    </row>
    <row r="421" spans="1:65" s="2" customFormat="1" ht="24.15" customHeight="1">
      <c r="A421" s="38"/>
      <c r="B421" s="39"/>
      <c r="C421" s="183" t="s">
        <v>581</v>
      </c>
      <c r="D421" s="183" t="s">
        <v>185</v>
      </c>
      <c r="E421" s="184" t="s">
        <v>582</v>
      </c>
      <c r="F421" s="185" t="s">
        <v>583</v>
      </c>
      <c r="G421" s="186" t="s">
        <v>200</v>
      </c>
      <c r="H421" s="187">
        <v>20.72</v>
      </c>
      <c r="I421" s="188"/>
      <c r="J421" s="189">
        <f>ROUND(I421*H421,2)</f>
        <v>0</v>
      </c>
      <c r="K421" s="185" t="s">
        <v>189</v>
      </c>
      <c r="L421" s="43"/>
      <c r="M421" s="190" t="s">
        <v>19</v>
      </c>
      <c r="N421" s="191" t="s">
        <v>49</v>
      </c>
      <c r="O421" s="68"/>
      <c r="P421" s="192">
        <f>O421*H421</f>
        <v>0</v>
      </c>
      <c r="Q421" s="192">
        <v>2.5019749999999998</v>
      </c>
      <c r="R421" s="192">
        <f>Q421*H421</f>
        <v>51.840921999999992</v>
      </c>
      <c r="S421" s="192">
        <v>0</v>
      </c>
      <c r="T421" s="193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94" t="s">
        <v>190</v>
      </c>
      <c r="AT421" s="194" t="s">
        <v>185</v>
      </c>
      <c r="AU421" s="194" t="s">
        <v>87</v>
      </c>
      <c r="AY421" s="21" t="s">
        <v>183</v>
      </c>
      <c r="BE421" s="195">
        <f>IF(N421="základní",J421,0)</f>
        <v>0</v>
      </c>
      <c r="BF421" s="195">
        <f>IF(N421="snížená",J421,0)</f>
        <v>0</v>
      </c>
      <c r="BG421" s="195">
        <f>IF(N421="zákl. přenesená",J421,0)</f>
        <v>0</v>
      </c>
      <c r="BH421" s="195">
        <f>IF(N421="sníž. přenesená",J421,0)</f>
        <v>0</v>
      </c>
      <c r="BI421" s="195">
        <f>IF(N421="nulová",J421,0)</f>
        <v>0</v>
      </c>
      <c r="BJ421" s="21" t="s">
        <v>85</v>
      </c>
      <c r="BK421" s="195">
        <f>ROUND(I421*H421,2)</f>
        <v>0</v>
      </c>
      <c r="BL421" s="21" t="s">
        <v>190</v>
      </c>
      <c r="BM421" s="194" t="s">
        <v>584</v>
      </c>
    </row>
    <row r="422" spans="1:65" s="2" customFormat="1">
      <c r="A422" s="38"/>
      <c r="B422" s="39"/>
      <c r="C422" s="40"/>
      <c r="D422" s="196" t="s">
        <v>192</v>
      </c>
      <c r="E422" s="40"/>
      <c r="F422" s="197" t="s">
        <v>585</v>
      </c>
      <c r="G422" s="40"/>
      <c r="H422" s="40"/>
      <c r="I422" s="198"/>
      <c r="J422" s="40"/>
      <c r="K422" s="40"/>
      <c r="L422" s="43"/>
      <c r="M422" s="199"/>
      <c r="N422" s="200"/>
      <c r="O422" s="68"/>
      <c r="P422" s="68"/>
      <c r="Q422" s="68"/>
      <c r="R422" s="68"/>
      <c r="S422" s="68"/>
      <c r="T422" s="69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21" t="s">
        <v>192</v>
      </c>
      <c r="AU422" s="21" t="s">
        <v>87</v>
      </c>
    </row>
    <row r="423" spans="1:65" s="16" customFormat="1">
      <c r="B423" s="245"/>
      <c r="C423" s="246"/>
      <c r="D423" s="203" t="s">
        <v>204</v>
      </c>
      <c r="E423" s="247" t="s">
        <v>19</v>
      </c>
      <c r="F423" s="248" t="s">
        <v>363</v>
      </c>
      <c r="G423" s="246"/>
      <c r="H423" s="247" t="s">
        <v>19</v>
      </c>
      <c r="I423" s="249"/>
      <c r="J423" s="246"/>
      <c r="K423" s="246"/>
      <c r="L423" s="250"/>
      <c r="M423" s="251"/>
      <c r="N423" s="252"/>
      <c r="O423" s="252"/>
      <c r="P423" s="252"/>
      <c r="Q423" s="252"/>
      <c r="R423" s="252"/>
      <c r="S423" s="252"/>
      <c r="T423" s="253"/>
      <c r="AT423" s="254" t="s">
        <v>204</v>
      </c>
      <c r="AU423" s="254" t="s">
        <v>87</v>
      </c>
      <c r="AV423" s="16" t="s">
        <v>85</v>
      </c>
      <c r="AW423" s="16" t="s">
        <v>33</v>
      </c>
      <c r="AX423" s="16" t="s">
        <v>78</v>
      </c>
      <c r="AY423" s="254" t="s">
        <v>183</v>
      </c>
    </row>
    <row r="424" spans="1:65" s="13" customFormat="1">
      <c r="B424" s="201"/>
      <c r="C424" s="202"/>
      <c r="D424" s="203" t="s">
        <v>204</v>
      </c>
      <c r="E424" s="204" t="s">
        <v>19</v>
      </c>
      <c r="F424" s="205" t="s">
        <v>586</v>
      </c>
      <c r="G424" s="202"/>
      <c r="H424" s="206">
        <v>3.762</v>
      </c>
      <c r="I424" s="207"/>
      <c r="J424" s="202"/>
      <c r="K424" s="202"/>
      <c r="L424" s="208"/>
      <c r="M424" s="209"/>
      <c r="N424" s="210"/>
      <c r="O424" s="210"/>
      <c r="P424" s="210"/>
      <c r="Q424" s="210"/>
      <c r="R424" s="210"/>
      <c r="S424" s="210"/>
      <c r="T424" s="211"/>
      <c r="AT424" s="212" t="s">
        <v>204</v>
      </c>
      <c r="AU424" s="212" t="s">
        <v>87</v>
      </c>
      <c r="AV424" s="13" t="s">
        <v>87</v>
      </c>
      <c r="AW424" s="13" t="s">
        <v>33</v>
      </c>
      <c r="AX424" s="13" t="s">
        <v>78</v>
      </c>
      <c r="AY424" s="212" t="s">
        <v>183</v>
      </c>
    </row>
    <row r="425" spans="1:65" s="16" customFormat="1">
      <c r="B425" s="245"/>
      <c r="C425" s="246"/>
      <c r="D425" s="203" t="s">
        <v>204</v>
      </c>
      <c r="E425" s="247" t="s">
        <v>19</v>
      </c>
      <c r="F425" s="248" t="s">
        <v>376</v>
      </c>
      <c r="G425" s="246"/>
      <c r="H425" s="247" t="s">
        <v>19</v>
      </c>
      <c r="I425" s="249"/>
      <c r="J425" s="246"/>
      <c r="K425" s="246"/>
      <c r="L425" s="250"/>
      <c r="M425" s="251"/>
      <c r="N425" s="252"/>
      <c r="O425" s="252"/>
      <c r="P425" s="252"/>
      <c r="Q425" s="252"/>
      <c r="R425" s="252"/>
      <c r="S425" s="252"/>
      <c r="T425" s="253"/>
      <c r="AT425" s="254" t="s">
        <v>204</v>
      </c>
      <c r="AU425" s="254" t="s">
        <v>87</v>
      </c>
      <c r="AV425" s="16" t="s">
        <v>85</v>
      </c>
      <c r="AW425" s="16" t="s">
        <v>33</v>
      </c>
      <c r="AX425" s="16" t="s">
        <v>78</v>
      </c>
      <c r="AY425" s="254" t="s">
        <v>183</v>
      </c>
    </row>
    <row r="426" spans="1:65" s="13" customFormat="1">
      <c r="B426" s="201"/>
      <c r="C426" s="202"/>
      <c r="D426" s="203" t="s">
        <v>204</v>
      </c>
      <c r="E426" s="204" t="s">
        <v>19</v>
      </c>
      <c r="F426" s="205" t="s">
        <v>586</v>
      </c>
      <c r="G426" s="202"/>
      <c r="H426" s="206">
        <v>3.762</v>
      </c>
      <c r="I426" s="207"/>
      <c r="J426" s="202"/>
      <c r="K426" s="202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204</v>
      </c>
      <c r="AU426" s="212" t="s">
        <v>87</v>
      </c>
      <c r="AV426" s="13" t="s">
        <v>87</v>
      </c>
      <c r="AW426" s="13" t="s">
        <v>33</v>
      </c>
      <c r="AX426" s="13" t="s">
        <v>78</v>
      </c>
      <c r="AY426" s="212" t="s">
        <v>183</v>
      </c>
    </row>
    <row r="427" spans="1:65" s="13" customFormat="1">
      <c r="B427" s="201"/>
      <c r="C427" s="202"/>
      <c r="D427" s="203" t="s">
        <v>204</v>
      </c>
      <c r="E427" s="204" t="s">
        <v>19</v>
      </c>
      <c r="F427" s="205" t="s">
        <v>587</v>
      </c>
      <c r="G427" s="202"/>
      <c r="H427" s="206">
        <v>0.84599999999999997</v>
      </c>
      <c r="I427" s="207"/>
      <c r="J427" s="202"/>
      <c r="K427" s="202"/>
      <c r="L427" s="208"/>
      <c r="M427" s="209"/>
      <c r="N427" s="210"/>
      <c r="O427" s="210"/>
      <c r="P427" s="210"/>
      <c r="Q427" s="210"/>
      <c r="R427" s="210"/>
      <c r="S427" s="210"/>
      <c r="T427" s="211"/>
      <c r="AT427" s="212" t="s">
        <v>204</v>
      </c>
      <c r="AU427" s="212" t="s">
        <v>87</v>
      </c>
      <c r="AV427" s="13" t="s">
        <v>87</v>
      </c>
      <c r="AW427" s="13" t="s">
        <v>33</v>
      </c>
      <c r="AX427" s="13" t="s">
        <v>78</v>
      </c>
      <c r="AY427" s="212" t="s">
        <v>183</v>
      </c>
    </row>
    <row r="428" spans="1:65" s="16" customFormat="1">
      <c r="B428" s="245"/>
      <c r="C428" s="246"/>
      <c r="D428" s="203" t="s">
        <v>204</v>
      </c>
      <c r="E428" s="247" t="s">
        <v>19</v>
      </c>
      <c r="F428" s="248" t="s">
        <v>378</v>
      </c>
      <c r="G428" s="246"/>
      <c r="H428" s="247" t="s">
        <v>19</v>
      </c>
      <c r="I428" s="249"/>
      <c r="J428" s="246"/>
      <c r="K428" s="246"/>
      <c r="L428" s="250"/>
      <c r="M428" s="251"/>
      <c r="N428" s="252"/>
      <c r="O428" s="252"/>
      <c r="P428" s="252"/>
      <c r="Q428" s="252"/>
      <c r="R428" s="252"/>
      <c r="S428" s="252"/>
      <c r="T428" s="253"/>
      <c r="AT428" s="254" t="s">
        <v>204</v>
      </c>
      <c r="AU428" s="254" t="s">
        <v>87</v>
      </c>
      <c r="AV428" s="16" t="s">
        <v>85</v>
      </c>
      <c r="AW428" s="16" t="s">
        <v>33</v>
      </c>
      <c r="AX428" s="16" t="s">
        <v>78</v>
      </c>
      <c r="AY428" s="254" t="s">
        <v>183</v>
      </c>
    </row>
    <row r="429" spans="1:65" s="13" customFormat="1">
      <c r="B429" s="201"/>
      <c r="C429" s="202"/>
      <c r="D429" s="203" t="s">
        <v>204</v>
      </c>
      <c r="E429" s="204" t="s">
        <v>19</v>
      </c>
      <c r="F429" s="205" t="s">
        <v>586</v>
      </c>
      <c r="G429" s="202"/>
      <c r="H429" s="206">
        <v>3.762</v>
      </c>
      <c r="I429" s="207"/>
      <c r="J429" s="202"/>
      <c r="K429" s="202"/>
      <c r="L429" s="208"/>
      <c r="M429" s="209"/>
      <c r="N429" s="210"/>
      <c r="O429" s="210"/>
      <c r="P429" s="210"/>
      <c r="Q429" s="210"/>
      <c r="R429" s="210"/>
      <c r="S429" s="210"/>
      <c r="T429" s="211"/>
      <c r="AT429" s="212" t="s">
        <v>204</v>
      </c>
      <c r="AU429" s="212" t="s">
        <v>87</v>
      </c>
      <c r="AV429" s="13" t="s">
        <v>87</v>
      </c>
      <c r="AW429" s="13" t="s">
        <v>33</v>
      </c>
      <c r="AX429" s="13" t="s">
        <v>78</v>
      </c>
      <c r="AY429" s="212" t="s">
        <v>183</v>
      </c>
    </row>
    <row r="430" spans="1:65" s="13" customFormat="1">
      <c r="B430" s="201"/>
      <c r="C430" s="202"/>
      <c r="D430" s="203" t="s">
        <v>204</v>
      </c>
      <c r="E430" s="204" t="s">
        <v>19</v>
      </c>
      <c r="F430" s="205" t="s">
        <v>588</v>
      </c>
      <c r="G430" s="202"/>
      <c r="H430" s="206">
        <v>0.81299999999999994</v>
      </c>
      <c r="I430" s="207"/>
      <c r="J430" s="202"/>
      <c r="K430" s="202"/>
      <c r="L430" s="208"/>
      <c r="M430" s="209"/>
      <c r="N430" s="210"/>
      <c r="O430" s="210"/>
      <c r="P430" s="210"/>
      <c r="Q430" s="210"/>
      <c r="R430" s="210"/>
      <c r="S430" s="210"/>
      <c r="T430" s="211"/>
      <c r="AT430" s="212" t="s">
        <v>204</v>
      </c>
      <c r="AU430" s="212" t="s">
        <v>87</v>
      </c>
      <c r="AV430" s="13" t="s">
        <v>87</v>
      </c>
      <c r="AW430" s="13" t="s">
        <v>33</v>
      </c>
      <c r="AX430" s="13" t="s">
        <v>78</v>
      </c>
      <c r="AY430" s="212" t="s">
        <v>183</v>
      </c>
    </row>
    <row r="431" spans="1:65" s="16" customFormat="1">
      <c r="B431" s="245"/>
      <c r="C431" s="246"/>
      <c r="D431" s="203" t="s">
        <v>204</v>
      </c>
      <c r="E431" s="247" t="s">
        <v>19</v>
      </c>
      <c r="F431" s="248" t="s">
        <v>379</v>
      </c>
      <c r="G431" s="246"/>
      <c r="H431" s="247" t="s">
        <v>19</v>
      </c>
      <c r="I431" s="249"/>
      <c r="J431" s="246"/>
      <c r="K431" s="246"/>
      <c r="L431" s="250"/>
      <c r="M431" s="251"/>
      <c r="N431" s="252"/>
      <c r="O431" s="252"/>
      <c r="P431" s="252"/>
      <c r="Q431" s="252"/>
      <c r="R431" s="252"/>
      <c r="S431" s="252"/>
      <c r="T431" s="253"/>
      <c r="AT431" s="254" t="s">
        <v>204</v>
      </c>
      <c r="AU431" s="254" t="s">
        <v>87</v>
      </c>
      <c r="AV431" s="16" t="s">
        <v>85</v>
      </c>
      <c r="AW431" s="16" t="s">
        <v>33</v>
      </c>
      <c r="AX431" s="16" t="s">
        <v>78</v>
      </c>
      <c r="AY431" s="254" t="s">
        <v>183</v>
      </c>
    </row>
    <row r="432" spans="1:65" s="13" customFormat="1">
      <c r="B432" s="201"/>
      <c r="C432" s="202"/>
      <c r="D432" s="203" t="s">
        <v>204</v>
      </c>
      <c r="E432" s="204" t="s">
        <v>19</v>
      </c>
      <c r="F432" s="205" t="s">
        <v>586</v>
      </c>
      <c r="G432" s="202"/>
      <c r="H432" s="206">
        <v>3.762</v>
      </c>
      <c r="I432" s="207"/>
      <c r="J432" s="202"/>
      <c r="K432" s="202"/>
      <c r="L432" s="208"/>
      <c r="M432" s="209"/>
      <c r="N432" s="210"/>
      <c r="O432" s="210"/>
      <c r="P432" s="210"/>
      <c r="Q432" s="210"/>
      <c r="R432" s="210"/>
      <c r="S432" s="210"/>
      <c r="T432" s="211"/>
      <c r="AT432" s="212" t="s">
        <v>204</v>
      </c>
      <c r="AU432" s="212" t="s">
        <v>87</v>
      </c>
      <c r="AV432" s="13" t="s">
        <v>87</v>
      </c>
      <c r="AW432" s="13" t="s">
        <v>33</v>
      </c>
      <c r="AX432" s="13" t="s">
        <v>78</v>
      </c>
      <c r="AY432" s="212" t="s">
        <v>183</v>
      </c>
    </row>
    <row r="433" spans="1:65" s="16" customFormat="1">
      <c r="B433" s="245"/>
      <c r="C433" s="246"/>
      <c r="D433" s="203" t="s">
        <v>204</v>
      </c>
      <c r="E433" s="247" t="s">
        <v>19</v>
      </c>
      <c r="F433" s="248" t="s">
        <v>380</v>
      </c>
      <c r="G433" s="246"/>
      <c r="H433" s="247" t="s">
        <v>19</v>
      </c>
      <c r="I433" s="249"/>
      <c r="J433" s="246"/>
      <c r="K433" s="246"/>
      <c r="L433" s="250"/>
      <c r="M433" s="251"/>
      <c r="N433" s="252"/>
      <c r="O433" s="252"/>
      <c r="P433" s="252"/>
      <c r="Q433" s="252"/>
      <c r="R433" s="252"/>
      <c r="S433" s="252"/>
      <c r="T433" s="253"/>
      <c r="AT433" s="254" t="s">
        <v>204</v>
      </c>
      <c r="AU433" s="254" t="s">
        <v>87</v>
      </c>
      <c r="AV433" s="16" t="s">
        <v>85</v>
      </c>
      <c r="AW433" s="16" t="s">
        <v>33</v>
      </c>
      <c r="AX433" s="16" t="s">
        <v>78</v>
      </c>
      <c r="AY433" s="254" t="s">
        <v>183</v>
      </c>
    </row>
    <row r="434" spans="1:65" s="13" customFormat="1">
      <c r="B434" s="201"/>
      <c r="C434" s="202"/>
      <c r="D434" s="203" t="s">
        <v>204</v>
      </c>
      <c r="E434" s="204" t="s">
        <v>19</v>
      </c>
      <c r="F434" s="205" t="s">
        <v>589</v>
      </c>
      <c r="G434" s="202"/>
      <c r="H434" s="206">
        <v>4.0129999999999999</v>
      </c>
      <c r="I434" s="207"/>
      <c r="J434" s="202"/>
      <c r="K434" s="202"/>
      <c r="L434" s="208"/>
      <c r="M434" s="209"/>
      <c r="N434" s="210"/>
      <c r="O434" s="210"/>
      <c r="P434" s="210"/>
      <c r="Q434" s="210"/>
      <c r="R434" s="210"/>
      <c r="S434" s="210"/>
      <c r="T434" s="211"/>
      <c r="AT434" s="212" t="s">
        <v>204</v>
      </c>
      <c r="AU434" s="212" t="s">
        <v>87</v>
      </c>
      <c r="AV434" s="13" t="s">
        <v>87</v>
      </c>
      <c r="AW434" s="13" t="s">
        <v>33</v>
      </c>
      <c r="AX434" s="13" t="s">
        <v>78</v>
      </c>
      <c r="AY434" s="212" t="s">
        <v>183</v>
      </c>
    </row>
    <row r="435" spans="1:65" s="2" customFormat="1" ht="24.15" customHeight="1">
      <c r="A435" s="38"/>
      <c r="B435" s="39"/>
      <c r="C435" s="183" t="s">
        <v>590</v>
      </c>
      <c r="D435" s="183" t="s">
        <v>185</v>
      </c>
      <c r="E435" s="184" t="s">
        <v>591</v>
      </c>
      <c r="F435" s="185" t="s">
        <v>592</v>
      </c>
      <c r="G435" s="186" t="s">
        <v>188</v>
      </c>
      <c r="H435" s="187">
        <v>109.191</v>
      </c>
      <c r="I435" s="188"/>
      <c r="J435" s="189">
        <f>ROUND(I435*H435,2)</f>
        <v>0</v>
      </c>
      <c r="K435" s="185" t="s">
        <v>189</v>
      </c>
      <c r="L435" s="43"/>
      <c r="M435" s="190" t="s">
        <v>19</v>
      </c>
      <c r="N435" s="191" t="s">
        <v>49</v>
      </c>
      <c r="O435" s="68"/>
      <c r="P435" s="192">
        <f>O435*H435</f>
        <v>0</v>
      </c>
      <c r="Q435" s="192">
        <v>1.11725E-2</v>
      </c>
      <c r="R435" s="192">
        <f>Q435*H435</f>
        <v>1.2199364475000001</v>
      </c>
      <c r="S435" s="192">
        <v>0</v>
      </c>
      <c r="T435" s="193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94" t="s">
        <v>190</v>
      </c>
      <c r="AT435" s="194" t="s">
        <v>185</v>
      </c>
      <c r="AU435" s="194" t="s">
        <v>87</v>
      </c>
      <c r="AY435" s="21" t="s">
        <v>183</v>
      </c>
      <c r="BE435" s="195">
        <f>IF(N435="základní",J435,0)</f>
        <v>0</v>
      </c>
      <c r="BF435" s="195">
        <f>IF(N435="snížená",J435,0)</f>
        <v>0</v>
      </c>
      <c r="BG435" s="195">
        <f>IF(N435="zákl. přenesená",J435,0)</f>
        <v>0</v>
      </c>
      <c r="BH435" s="195">
        <f>IF(N435="sníž. přenesená",J435,0)</f>
        <v>0</v>
      </c>
      <c r="BI435" s="195">
        <f>IF(N435="nulová",J435,0)</f>
        <v>0</v>
      </c>
      <c r="BJ435" s="21" t="s">
        <v>85</v>
      </c>
      <c r="BK435" s="195">
        <f>ROUND(I435*H435,2)</f>
        <v>0</v>
      </c>
      <c r="BL435" s="21" t="s">
        <v>190</v>
      </c>
      <c r="BM435" s="194" t="s">
        <v>593</v>
      </c>
    </row>
    <row r="436" spans="1:65" s="2" customFormat="1">
      <c r="A436" s="38"/>
      <c r="B436" s="39"/>
      <c r="C436" s="40"/>
      <c r="D436" s="196" t="s">
        <v>192</v>
      </c>
      <c r="E436" s="40"/>
      <c r="F436" s="197" t="s">
        <v>594</v>
      </c>
      <c r="G436" s="40"/>
      <c r="H436" s="40"/>
      <c r="I436" s="198"/>
      <c r="J436" s="40"/>
      <c r="K436" s="40"/>
      <c r="L436" s="43"/>
      <c r="M436" s="199"/>
      <c r="N436" s="200"/>
      <c r="O436" s="68"/>
      <c r="P436" s="68"/>
      <c r="Q436" s="68"/>
      <c r="R436" s="68"/>
      <c r="S436" s="68"/>
      <c r="T436" s="69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21" t="s">
        <v>192</v>
      </c>
      <c r="AU436" s="21" t="s">
        <v>87</v>
      </c>
    </row>
    <row r="437" spans="1:65" s="13" customFormat="1">
      <c r="B437" s="201"/>
      <c r="C437" s="202"/>
      <c r="D437" s="203" t="s">
        <v>204</v>
      </c>
      <c r="E437" s="204" t="s">
        <v>19</v>
      </c>
      <c r="F437" s="205" t="s">
        <v>595</v>
      </c>
      <c r="G437" s="202"/>
      <c r="H437" s="206">
        <v>80.099000000000004</v>
      </c>
      <c r="I437" s="207"/>
      <c r="J437" s="202"/>
      <c r="K437" s="202"/>
      <c r="L437" s="208"/>
      <c r="M437" s="209"/>
      <c r="N437" s="210"/>
      <c r="O437" s="210"/>
      <c r="P437" s="210"/>
      <c r="Q437" s="210"/>
      <c r="R437" s="210"/>
      <c r="S437" s="210"/>
      <c r="T437" s="211"/>
      <c r="AT437" s="212" t="s">
        <v>204</v>
      </c>
      <c r="AU437" s="212" t="s">
        <v>87</v>
      </c>
      <c r="AV437" s="13" t="s">
        <v>87</v>
      </c>
      <c r="AW437" s="13" t="s">
        <v>33</v>
      </c>
      <c r="AX437" s="13" t="s">
        <v>78</v>
      </c>
      <c r="AY437" s="212" t="s">
        <v>183</v>
      </c>
    </row>
    <row r="438" spans="1:65" s="13" customFormat="1">
      <c r="B438" s="201"/>
      <c r="C438" s="202"/>
      <c r="D438" s="203" t="s">
        <v>204</v>
      </c>
      <c r="E438" s="204" t="s">
        <v>19</v>
      </c>
      <c r="F438" s="205" t="s">
        <v>596</v>
      </c>
      <c r="G438" s="202"/>
      <c r="H438" s="206">
        <v>21.36</v>
      </c>
      <c r="I438" s="207"/>
      <c r="J438" s="202"/>
      <c r="K438" s="202"/>
      <c r="L438" s="208"/>
      <c r="M438" s="209"/>
      <c r="N438" s="210"/>
      <c r="O438" s="210"/>
      <c r="P438" s="210"/>
      <c r="Q438" s="210"/>
      <c r="R438" s="210"/>
      <c r="S438" s="210"/>
      <c r="T438" s="211"/>
      <c r="AT438" s="212" t="s">
        <v>204</v>
      </c>
      <c r="AU438" s="212" t="s">
        <v>87</v>
      </c>
      <c r="AV438" s="13" t="s">
        <v>87</v>
      </c>
      <c r="AW438" s="13" t="s">
        <v>33</v>
      </c>
      <c r="AX438" s="13" t="s">
        <v>78</v>
      </c>
      <c r="AY438" s="212" t="s">
        <v>183</v>
      </c>
    </row>
    <row r="439" spans="1:65" s="13" customFormat="1">
      <c r="B439" s="201"/>
      <c r="C439" s="202"/>
      <c r="D439" s="203" t="s">
        <v>204</v>
      </c>
      <c r="E439" s="204" t="s">
        <v>19</v>
      </c>
      <c r="F439" s="205" t="s">
        <v>597</v>
      </c>
      <c r="G439" s="202"/>
      <c r="H439" s="206">
        <v>3.99</v>
      </c>
      <c r="I439" s="207"/>
      <c r="J439" s="202"/>
      <c r="K439" s="202"/>
      <c r="L439" s="208"/>
      <c r="M439" s="209"/>
      <c r="N439" s="210"/>
      <c r="O439" s="210"/>
      <c r="P439" s="210"/>
      <c r="Q439" s="210"/>
      <c r="R439" s="210"/>
      <c r="S439" s="210"/>
      <c r="T439" s="211"/>
      <c r="AT439" s="212" t="s">
        <v>204</v>
      </c>
      <c r="AU439" s="212" t="s">
        <v>87</v>
      </c>
      <c r="AV439" s="13" t="s">
        <v>87</v>
      </c>
      <c r="AW439" s="13" t="s">
        <v>33</v>
      </c>
      <c r="AX439" s="13" t="s">
        <v>78</v>
      </c>
      <c r="AY439" s="212" t="s">
        <v>183</v>
      </c>
    </row>
    <row r="440" spans="1:65" s="13" customFormat="1">
      <c r="B440" s="201"/>
      <c r="C440" s="202"/>
      <c r="D440" s="203" t="s">
        <v>204</v>
      </c>
      <c r="E440" s="204" t="s">
        <v>19</v>
      </c>
      <c r="F440" s="205" t="s">
        <v>598</v>
      </c>
      <c r="G440" s="202"/>
      <c r="H440" s="206">
        <v>3.742</v>
      </c>
      <c r="I440" s="207"/>
      <c r="J440" s="202"/>
      <c r="K440" s="202"/>
      <c r="L440" s="208"/>
      <c r="M440" s="209"/>
      <c r="N440" s="210"/>
      <c r="O440" s="210"/>
      <c r="P440" s="210"/>
      <c r="Q440" s="210"/>
      <c r="R440" s="210"/>
      <c r="S440" s="210"/>
      <c r="T440" s="211"/>
      <c r="AT440" s="212" t="s">
        <v>204</v>
      </c>
      <c r="AU440" s="212" t="s">
        <v>87</v>
      </c>
      <c r="AV440" s="13" t="s">
        <v>87</v>
      </c>
      <c r="AW440" s="13" t="s">
        <v>33</v>
      </c>
      <c r="AX440" s="13" t="s">
        <v>78</v>
      </c>
      <c r="AY440" s="212" t="s">
        <v>183</v>
      </c>
    </row>
    <row r="441" spans="1:65" s="2" customFormat="1" ht="24.15" customHeight="1">
      <c r="A441" s="38"/>
      <c r="B441" s="39"/>
      <c r="C441" s="183" t="s">
        <v>599</v>
      </c>
      <c r="D441" s="183" t="s">
        <v>185</v>
      </c>
      <c r="E441" s="184" t="s">
        <v>600</v>
      </c>
      <c r="F441" s="185" t="s">
        <v>601</v>
      </c>
      <c r="G441" s="186" t="s">
        <v>188</v>
      </c>
      <c r="H441" s="187">
        <v>109.191</v>
      </c>
      <c r="I441" s="188"/>
      <c r="J441" s="189">
        <f>ROUND(I441*H441,2)</f>
        <v>0</v>
      </c>
      <c r="K441" s="185" t="s">
        <v>189</v>
      </c>
      <c r="L441" s="43"/>
      <c r="M441" s="190" t="s">
        <v>19</v>
      </c>
      <c r="N441" s="191" t="s">
        <v>49</v>
      </c>
      <c r="O441" s="68"/>
      <c r="P441" s="192">
        <f>O441*H441</f>
        <v>0</v>
      </c>
      <c r="Q441" s="192">
        <v>0</v>
      </c>
      <c r="R441" s="192">
        <f>Q441*H441</f>
        <v>0</v>
      </c>
      <c r="S441" s="192">
        <v>0</v>
      </c>
      <c r="T441" s="193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94" t="s">
        <v>190</v>
      </c>
      <c r="AT441" s="194" t="s">
        <v>185</v>
      </c>
      <c r="AU441" s="194" t="s">
        <v>87</v>
      </c>
      <c r="AY441" s="21" t="s">
        <v>183</v>
      </c>
      <c r="BE441" s="195">
        <f>IF(N441="základní",J441,0)</f>
        <v>0</v>
      </c>
      <c r="BF441" s="195">
        <f>IF(N441="snížená",J441,0)</f>
        <v>0</v>
      </c>
      <c r="BG441" s="195">
        <f>IF(N441="zákl. přenesená",J441,0)</f>
        <v>0</v>
      </c>
      <c r="BH441" s="195">
        <f>IF(N441="sníž. přenesená",J441,0)</f>
        <v>0</v>
      </c>
      <c r="BI441" s="195">
        <f>IF(N441="nulová",J441,0)</f>
        <v>0</v>
      </c>
      <c r="BJ441" s="21" t="s">
        <v>85</v>
      </c>
      <c r="BK441" s="195">
        <f>ROUND(I441*H441,2)</f>
        <v>0</v>
      </c>
      <c r="BL441" s="21" t="s">
        <v>190</v>
      </c>
      <c r="BM441" s="194" t="s">
        <v>602</v>
      </c>
    </row>
    <row r="442" spans="1:65" s="2" customFormat="1">
      <c r="A442" s="38"/>
      <c r="B442" s="39"/>
      <c r="C442" s="40"/>
      <c r="D442" s="196" t="s">
        <v>192</v>
      </c>
      <c r="E442" s="40"/>
      <c r="F442" s="197" t="s">
        <v>603</v>
      </c>
      <c r="G442" s="40"/>
      <c r="H442" s="40"/>
      <c r="I442" s="198"/>
      <c r="J442" s="40"/>
      <c r="K442" s="40"/>
      <c r="L442" s="43"/>
      <c r="M442" s="199"/>
      <c r="N442" s="200"/>
      <c r="O442" s="68"/>
      <c r="P442" s="68"/>
      <c r="Q442" s="68"/>
      <c r="R442" s="68"/>
      <c r="S442" s="68"/>
      <c r="T442" s="69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21" t="s">
        <v>192</v>
      </c>
      <c r="AU442" s="21" t="s">
        <v>87</v>
      </c>
    </row>
    <row r="443" spans="1:65" s="2" customFormat="1" ht="24.15" customHeight="1">
      <c r="A443" s="38"/>
      <c r="B443" s="39"/>
      <c r="C443" s="183" t="s">
        <v>604</v>
      </c>
      <c r="D443" s="183" t="s">
        <v>185</v>
      </c>
      <c r="E443" s="184" t="s">
        <v>605</v>
      </c>
      <c r="F443" s="185" t="s">
        <v>606</v>
      </c>
      <c r="G443" s="186" t="s">
        <v>243</v>
      </c>
      <c r="H443" s="187">
        <v>1.45</v>
      </c>
      <c r="I443" s="188"/>
      <c r="J443" s="189">
        <f>ROUND(I443*H443,2)</f>
        <v>0</v>
      </c>
      <c r="K443" s="185" t="s">
        <v>189</v>
      </c>
      <c r="L443" s="43"/>
      <c r="M443" s="190" t="s">
        <v>19</v>
      </c>
      <c r="N443" s="191" t="s">
        <v>49</v>
      </c>
      <c r="O443" s="68"/>
      <c r="P443" s="192">
        <f>O443*H443</f>
        <v>0</v>
      </c>
      <c r="Q443" s="192">
        <v>1.0529056800000001</v>
      </c>
      <c r="R443" s="192">
        <f>Q443*H443</f>
        <v>1.526713236</v>
      </c>
      <c r="S443" s="192">
        <v>0</v>
      </c>
      <c r="T443" s="193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194" t="s">
        <v>190</v>
      </c>
      <c r="AT443" s="194" t="s">
        <v>185</v>
      </c>
      <c r="AU443" s="194" t="s">
        <v>87</v>
      </c>
      <c r="AY443" s="21" t="s">
        <v>183</v>
      </c>
      <c r="BE443" s="195">
        <f>IF(N443="základní",J443,0)</f>
        <v>0</v>
      </c>
      <c r="BF443" s="195">
        <f>IF(N443="snížená",J443,0)</f>
        <v>0</v>
      </c>
      <c r="BG443" s="195">
        <f>IF(N443="zákl. přenesená",J443,0)</f>
        <v>0</v>
      </c>
      <c r="BH443" s="195">
        <f>IF(N443="sníž. přenesená",J443,0)</f>
        <v>0</v>
      </c>
      <c r="BI443" s="195">
        <f>IF(N443="nulová",J443,0)</f>
        <v>0</v>
      </c>
      <c r="BJ443" s="21" t="s">
        <v>85</v>
      </c>
      <c r="BK443" s="195">
        <f>ROUND(I443*H443,2)</f>
        <v>0</v>
      </c>
      <c r="BL443" s="21" t="s">
        <v>190</v>
      </c>
      <c r="BM443" s="194" t="s">
        <v>607</v>
      </c>
    </row>
    <row r="444" spans="1:65" s="2" customFormat="1">
      <c r="A444" s="38"/>
      <c r="B444" s="39"/>
      <c r="C444" s="40"/>
      <c r="D444" s="196" t="s">
        <v>192</v>
      </c>
      <c r="E444" s="40"/>
      <c r="F444" s="197" t="s">
        <v>608</v>
      </c>
      <c r="G444" s="40"/>
      <c r="H444" s="40"/>
      <c r="I444" s="198"/>
      <c r="J444" s="40"/>
      <c r="K444" s="40"/>
      <c r="L444" s="43"/>
      <c r="M444" s="199"/>
      <c r="N444" s="200"/>
      <c r="O444" s="68"/>
      <c r="P444" s="68"/>
      <c r="Q444" s="68"/>
      <c r="R444" s="68"/>
      <c r="S444" s="68"/>
      <c r="T444" s="69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21" t="s">
        <v>192</v>
      </c>
      <c r="AU444" s="21" t="s">
        <v>87</v>
      </c>
    </row>
    <row r="445" spans="1:65" s="16" customFormat="1">
      <c r="B445" s="245"/>
      <c r="C445" s="246"/>
      <c r="D445" s="203" t="s">
        <v>204</v>
      </c>
      <c r="E445" s="247" t="s">
        <v>19</v>
      </c>
      <c r="F445" s="248" t="s">
        <v>363</v>
      </c>
      <c r="G445" s="246"/>
      <c r="H445" s="247" t="s">
        <v>19</v>
      </c>
      <c r="I445" s="249"/>
      <c r="J445" s="246"/>
      <c r="K445" s="246"/>
      <c r="L445" s="250"/>
      <c r="M445" s="251"/>
      <c r="N445" s="252"/>
      <c r="O445" s="252"/>
      <c r="P445" s="252"/>
      <c r="Q445" s="252"/>
      <c r="R445" s="252"/>
      <c r="S445" s="252"/>
      <c r="T445" s="253"/>
      <c r="AT445" s="254" t="s">
        <v>204</v>
      </c>
      <c r="AU445" s="254" t="s">
        <v>87</v>
      </c>
      <c r="AV445" s="16" t="s">
        <v>85</v>
      </c>
      <c r="AW445" s="16" t="s">
        <v>33</v>
      </c>
      <c r="AX445" s="16" t="s">
        <v>78</v>
      </c>
      <c r="AY445" s="254" t="s">
        <v>183</v>
      </c>
    </row>
    <row r="446" spans="1:65" s="13" customFormat="1">
      <c r="B446" s="201"/>
      <c r="C446" s="202"/>
      <c r="D446" s="203" t="s">
        <v>204</v>
      </c>
      <c r="E446" s="204" t="s">
        <v>19</v>
      </c>
      <c r="F446" s="205" t="s">
        <v>586</v>
      </c>
      <c r="G446" s="202"/>
      <c r="H446" s="206">
        <v>3.762</v>
      </c>
      <c r="I446" s="207"/>
      <c r="J446" s="202"/>
      <c r="K446" s="202"/>
      <c r="L446" s="208"/>
      <c r="M446" s="209"/>
      <c r="N446" s="210"/>
      <c r="O446" s="210"/>
      <c r="P446" s="210"/>
      <c r="Q446" s="210"/>
      <c r="R446" s="210"/>
      <c r="S446" s="210"/>
      <c r="T446" s="211"/>
      <c r="AT446" s="212" t="s">
        <v>204</v>
      </c>
      <c r="AU446" s="212" t="s">
        <v>87</v>
      </c>
      <c r="AV446" s="13" t="s">
        <v>87</v>
      </c>
      <c r="AW446" s="13" t="s">
        <v>33</v>
      </c>
      <c r="AX446" s="13" t="s">
        <v>78</v>
      </c>
      <c r="AY446" s="212" t="s">
        <v>183</v>
      </c>
    </row>
    <row r="447" spans="1:65" s="16" customFormat="1">
      <c r="B447" s="245"/>
      <c r="C447" s="246"/>
      <c r="D447" s="203" t="s">
        <v>204</v>
      </c>
      <c r="E447" s="247" t="s">
        <v>19</v>
      </c>
      <c r="F447" s="248" t="s">
        <v>376</v>
      </c>
      <c r="G447" s="246"/>
      <c r="H447" s="247" t="s">
        <v>19</v>
      </c>
      <c r="I447" s="249"/>
      <c r="J447" s="246"/>
      <c r="K447" s="246"/>
      <c r="L447" s="250"/>
      <c r="M447" s="251"/>
      <c r="N447" s="252"/>
      <c r="O447" s="252"/>
      <c r="P447" s="252"/>
      <c r="Q447" s="252"/>
      <c r="R447" s="252"/>
      <c r="S447" s="252"/>
      <c r="T447" s="253"/>
      <c r="AT447" s="254" t="s">
        <v>204</v>
      </c>
      <c r="AU447" s="254" t="s">
        <v>87</v>
      </c>
      <c r="AV447" s="16" t="s">
        <v>85</v>
      </c>
      <c r="AW447" s="16" t="s">
        <v>33</v>
      </c>
      <c r="AX447" s="16" t="s">
        <v>78</v>
      </c>
      <c r="AY447" s="254" t="s">
        <v>183</v>
      </c>
    </row>
    <row r="448" spans="1:65" s="13" customFormat="1">
      <c r="B448" s="201"/>
      <c r="C448" s="202"/>
      <c r="D448" s="203" t="s">
        <v>204</v>
      </c>
      <c r="E448" s="204" t="s">
        <v>19</v>
      </c>
      <c r="F448" s="205" t="s">
        <v>586</v>
      </c>
      <c r="G448" s="202"/>
      <c r="H448" s="206">
        <v>3.762</v>
      </c>
      <c r="I448" s="207"/>
      <c r="J448" s="202"/>
      <c r="K448" s="202"/>
      <c r="L448" s="208"/>
      <c r="M448" s="209"/>
      <c r="N448" s="210"/>
      <c r="O448" s="210"/>
      <c r="P448" s="210"/>
      <c r="Q448" s="210"/>
      <c r="R448" s="210"/>
      <c r="S448" s="210"/>
      <c r="T448" s="211"/>
      <c r="AT448" s="212" t="s">
        <v>204</v>
      </c>
      <c r="AU448" s="212" t="s">
        <v>87</v>
      </c>
      <c r="AV448" s="13" t="s">
        <v>87</v>
      </c>
      <c r="AW448" s="13" t="s">
        <v>33</v>
      </c>
      <c r="AX448" s="13" t="s">
        <v>78</v>
      </c>
      <c r="AY448" s="212" t="s">
        <v>183</v>
      </c>
    </row>
    <row r="449" spans="1:65" s="13" customFormat="1">
      <c r="B449" s="201"/>
      <c r="C449" s="202"/>
      <c r="D449" s="203" t="s">
        <v>204</v>
      </c>
      <c r="E449" s="204" t="s">
        <v>19</v>
      </c>
      <c r="F449" s="205" t="s">
        <v>587</v>
      </c>
      <c r="G449" s="202"/>
      <c r="H449" s="206">
        <v>0.84599999999999997</v>
      </c>
      <c r="I449" s="207"/>
      <c r="J449" s="202"/>
      <c r="K449" s="202"/>
      <c r="L449" s="208"/>
      <c r="M449" s="209"/>
      <c r="N449" s="210"/>
      <c r="O449" s="210"/>
      <c r="P449" s="210"/>
      <c r="Q449" s="210"/>
      <c r="R449" s="210"/>
      <c r="S449" s="210"/>
      <c r="T449" s="211"/>
      <c r="AT449" s="212" t="s">
        <v>204</v>
      </c>
      <c r="AU449" s="212" t="s">
        <v>87</v>
      </c>
      <c r="AV449" s="13" t="s">
        <v>87</v>
      </c>
      <c r="AW449" s="13" t="s">
        <v>33</v>
      </c>
      <c r="AX449" s="13" t="s">
        <v>78</v>
      </c>
      <c r="AY449" s="212" t="s">
        <v>183</v>
      </c>
    </row>
    <row r="450" spans="1:65" s="16" customFormat="1">
      <c r="B450" s="245"/>
      <c r="C450" s="246"/>
      <c r="D450" s="203" t="s">
        <v>204</v>
      </c>
      <c r="E450" s="247" t="s">
        <v>19</v>
      </c>
      <c r="F450" s="248" t="s">
        <v>378</v>
      </c>
      <c r="G450" s="246"/>
      <c r="H450" s="247" t="s">
        <v>19</v>
      </c>
      <c r="I450" s="249"/>
      <c r="J450" s="246"/>
      <c r="K450" s="246"/>
      <c r="L450" s="250"/>
      <c r="M450" s="251"/>
      <c r="N450" s="252"/>
      <c r="O450" s="252"/>
      <c r="P450" s="252"/>
      <c r="Q450" s="252"/>
      <c r="R450" s="252"/>
      <c r="S450" s="252"/>
      <c r="T450" s="253"/>
      <c r="AT450" s="254" t="s">
        <v>204</v>
      </c>
      <c r="AU450" s="254" t="s">
        <v>87</v>
      </c>
      <c r="AV450" s="16" t="s">
        <v>85</v>
      </c>
      <c r="AW450" s="16" t="s">
        <v>33</v>
      </c>
      <c r="AX450" s="16" t="s">
        <v>78</v>
      </c>
      <c r="AY450" s="254" t="s">
        <v>183</v>
      </c>
    </row>
    <row r="451" spans="1:65" s="13" customFormat="1">
      <c r="B451" s="201"/>
      <c r="C451" s="202"/>
      <c r="D451" s="203" t="s">
        <v>204</v>
      </c>
      <c r="E451" s="204" t="s">
        <v>19</v>
      </c>
      <c r="F451" s="205" t="s">
        <v>586</v>
      </c>
      <c r="G451" s="202"/>
      <c r="H451" s="206">
        <v>3.762</v>
      </c>
      <c r="I451" s="207"/>
      <c r="J451" s="202"/>
      <c r="K451" s="202"/>
      <c r="L451" s="208"/>
      <c r="M451" s="209"/>
      <c r="N451" s="210"/>
      <c r="O451" s="210"/>
      <c r="P451" s="210"/>
      <c r="Q451" s="210"/>
      <c r="R451" s="210"/>
      <c r="S451" s="210"/>
      <c r="T451" s="211"/>
      <c r="AT451" s="212" t="s">
        <v>204</v>
      </c>
      <c r="AU451" s="212" t="s">
        <v>87</v>
      </c>
      <c r="AV451" s="13" t="s">
        <v>87</v>
      </c>
      <c r="AW451" s="13" t="s">
        <v>33</v>
      </c>
      <c r="AX451" s="13" t="s">
        <v>78</v>
      </c>
      <c r="AY451" s="212" t="s">
        <v>183</v>
      </c>
    </row>
    <row r="452" spans="1:65" s="13" customFormat="1">
      <c r="B452" s="201"/>
      <c r="C452" s="202"/>
      <c r="D452" s="203" t="s">
        <v>204</v>
      </c>
      <c r="E452" s="204" t="s">
        <v>19</v>
      </c>
      <c r="F452" s="205" t="s">
        <v>588</v>
      </c>
      <c r="G452" s="202"/>
      <c r="H452" s="206">
        <v>0.81299999999999994</v>
      </c>
      <c r="I452" s="207"/>
      <c r="J452" s="202"/>
      <c r="K452" s="202"/>
      <c r="L452" s="208"/>
      <c r="M452" s="209"/>
      <c r="N452" s="210"/>
      <c r="O452" s="210"/>
      <c r="P452" s="210"/>
      <c r="Q452" s="210"/>
      <c r="R452" s="210"/>
      <c r="S452" s="210"/>
      <c r="T452" s="211"/>
      <c r="AT452" s="212" t="s">
        <v>204</v>
      </c>
      <c r="AU452" s="212" t="s">
        <v>87</v>
      </c>
      <c r="AV452" s="13" t="s">
        <v>87</v>
      </c>
      <c r="AW452" s="13" t="s">
        <v>33</v>
      </c>
      <c r="AX452" s="13" t="s">
        <v>78</v>
      </c>
      <c r="AY452" s="212" t="s">
        <v>183</v>
      </c>
    </row>
    <row r="453" spans="1:65" s="16" customFormat="1">
      <c r="B453" s="245"/>
      <c r="C453" s="246"/>
      <c r="D453" s="203" t="s">
        <v>204</v>
      </c>
      <c r="E453" s="247" t="s">
        <v>19</v>
      </c>
      <c r="F453" s="248" t="s">
        <v>379</v>
      </c>
      <c r="G453" s="246"/>
      <c r="H453" s="247" t="s">
        <v>19</v>
      </c>
      <c r="I453" s="249"/>
      <c r="J453" s="246"/>
      <c r="K453" s="246"/>
      <c r="L453" s="250"/>
      <c r="M453" s="251"/>
      <c r="N453" s="252"/>
      <c r="O453" s="252"/>
      <c r="P453" s="252"/>
      <c r="Q453" s="252"/>
      <c r="R453" s="252"/>
      <c r="S453" s="252"/>
      <c r="T453" s="253"/>
      <c r="AT453" s="254" t="s">
        <v>204</v>
      </c>
      <c r="AU453" s="254" t="s">
        <v>87</v>
      </c>
      <c r="AV453" s="16" t="s">
        <v>85</v>
      </c>
      <c r="AW453" s="16" t="s">
        <v>33</v>
      </c>
      <c r="AX453" s="16" t="s">
        <v>78</v>
      </c>
      <c r="AY453" s="254" t="s">
        <v>183</v>
      </c>
    </row>
    <row r="454" spans="1:65" s="13" customFormat="1">
      <c r="B454" s="201"/>
      <c r="C454" s="202"/>
      <c r="D454" s="203" t="s">
        <v>204</v>
      </c>
      <c r="E454" s="204" t="s">
        <v>19</v>
      </c>
      <c r="F454" s="205" t="s">
        <v>586</v>
      </c>
      <c r="G454" s="202"/>
      <c r="H454" s="206">
        <v>3.762</v>
      </c>
      <c r="I454" s="207"/>
      <c r="J454" s="202"/>
      <c r="K454" s="202"/>
      <c r="L454" s="208"/>
      <c r="M454" s="209"/>
      <c r="N454" s="210"/>
      <c r="O454" s="210"/>
      <c r="P454" s="210"/>
      <c r="Q454" s="210"/>
      <c r="R454" s="210"/>
      <c r="S454" s="210"/>
      <c r="T454" s="211"/>
      <c r="AT454" s="212" t="s">
        <v>204</v>
      </c>
      <c r="AU454" s="212" t="s">
        <v>87</v>
      </c>
      <c r="AV454" s="13" t="s">
        <v>87</v>
      </c>
      <c r="AW454" s="13" t="s">
        <v>33</v>
      </c>
      <c r="AX454" s="13" t="s">
        <v>78</v>
      </c>
      <c r="AY454" s="212" t="s">
        <v>183</v>
      </c>
    </row>
    <row r="455" spans="1:65" s="16" customFormat="1">
      <c r="B455" s="245"/>
      <c r="C455" s="246"/>
      <c r="D455" s="203" t="s">
        <v>204</v>
      </c>
      <c r="E455" s="247" t="s">
        <v>19</v>
      </c>
      <c r="F455" s="248" t="s">
        <v>380</v>
      </c>
      <c r="G455" s="246"/>
      <c r="H455" s="247" t="s">
        <v>19</v>
      </c>
      <c r="I455" s="249"/>
      <c r="J455" s="246"/>
      <c r="K455" s="246"/>
      <c r="L455" s="250"/>
      <c r="M455" s="251"/>
      <c r="N455" s="252"/>
      <c r="O455" s="252"/>
      <c r="P455" s="252"/>
      <c r="Q455" s="252"/>
      <c r="R455" s="252"/>
      <c r="S455" s="252"/>
      <c r="T455" s="253"/>
      <c r="AT455" s="254" t="s">
        <v>204</v>
      </c>
      <c r="AU455" s="254" t="s">
        <v>87</v>
      </c>
      <c r="AV455" s="16" t="s">
        <v>85</v>
      </c>
      <c r="AW455" s="16" t="s">
        <v>33</v>
      </c>
      <c r="AX455" s="16" t="s">
        <v>78</v>
      </c>
      <c r="AY455" s="254" t="s">
        <v>183</v>
      </c>
    </row>
    <row r="456" spans="1:65" s="13" customFormat="1">
      <c r="B456" s="201"/>
      <c r="C456" s="202"/>
      <c r="D456" s="203" t="s">
        <v>204</v>
      </c>
      <c r="E456" s="204" t="s">
        <v>19</v>
      </c>
      <c r="F456" s="205" t="s">
        <v>589</v>
      </c>
      <c r="G456" s="202"/>
      <c r="H456" s="206">
        <v>4.0129999999999999</v>
      </c>
      <c r="I456" s="207"/>
      <c r="J456" s="202"/>
      <c r="K456" s="202"/>
      <c r="L456" s="208"/>
      <c r="M456" s="209"/>
      <c r="N456" s="210"/>
      <c r="O456" s="210"/>
      <c r="P456" s="210"/>
      <c r="Q456" s="210"/>
      <c r="R456" s="210"/>
      <c r="S456" s="210"/>
      <c r="T456" s="211"/>
      <c r="AT456" s="212" t="s">
        <v>204</v>
      </c>
      <c r="AU456" s="212" t="s">
        <v>87</v>
      </c>
      <c r="AV456" s="13" t="s">
        <v>87</v>
      </c>
      <c r="AW456" s="13" t="s">
        <v>33</v>
      </c>
      <c r="AX456" s="13" t="s">
        <v>78</v>
      </c>
      <c r="AY456" s="212" t="s">
        <v>183</v>
      </c>
    </row>
    <row r="457" spans="1:65" s="14" customFormat="1">
      <c r="B457" s="213"/>
      <c r="C457" s="214"/>
      <c r="D457" s="203" t="s">
        <v>204</v>
      </c>
      <c r="E457" s="215" t="s">
        <v>19</v>
      </c>
      <c r="F457" s="216" t="s">
        <v>207</v>
      </c>
      <c r="G457" s="214"/>
      <c r="H457" s="217">
        <v>20.72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204</v>
      </c>
      <c r="AU457" s="223" t="s">
        <v>87</v>
      </c>
      <c r="AV457" s="14" t="s">
        <v>132</v>
      </c>
      <c r="AW457" s="14" t="s">
        <v>33</v>
      </c>
      <c r="AX457" s="14" t="s">
        <v>78</v>
      </c>
      <c r="AY457" s="223" t="s">
        <v>183</v>
      </c>
    </row>
    <row r="458" spans="1:65" s="13" customFormat="1">
      <c r="B458" s="201"/>
      <c r="C458" s="202"/>
      <c r="D458" s="203" t="s">
        <v>204</v>
      </c>
      <c r="E458" s="204" t="s">
        <v>19</v>
      </c>
      <c r="F458" s="205" t="s">
        <v>609</v>
      </c>
      <c r="G458" s="202"/>
      <c r="H458" s="206">
        <v>1.45</v>
      </c>
      <c r="I458" s="207"/>
      <c r="J458" s="202"/>
      <c r="K458" s="202"/>
      <c r="L458" s="208"/>
      <c r="M458" s="209"/>
      <c r="N458" s="210"/>
      <c r="O458" s="210"/>
      <c r="P458" s="210"/>
      <c r="Q458" s="210"/>
      <c r="R458" s="210"/>
      <c r="S458" s="210"/>
      <c r="T458" s="211"/>
      <c r="AT458" s="212" t="s">
        <v>204</v>
      </c>
      <c r="AU458" s="212" t="s">
        <v>87</v>
      </c>
      <c r="AV458" s="13" t="s">
        <v>87</v>
      </c>
      <c r="AW458" s="13" t="s">
        <v>33</v>
      </c>
      <c r="AX458" s="13" t="s">
        <v>85</v>
      </c>
      <c r="AY458" s="212" t="s">
        <v>183</v>
      </c>
    </row>
    <row r="459" spans="1:65" s="2" customFormat="1" ht="49.05" customHeight="1">
      <c r="A459" s="38"/>
      <c r="B459" s="39"/>
      <c r="C459" s="183" t="s">
        <v>610</v>
      </c>
      <c r="D459" s="183" t="s">
        <v>185</v>
      </c>
      <c r="E459" s="184" t="s">
        <v>611</v>
      </c>
      <c r="F459" s="185" t="s">
        <v>612</v>
      </c>
      <c r="G459" s="186" t="s">
        <v>200</v>
      </c>
      <c r="H459" s="187">
        <v>1.137</v>
      </c>
      <c r="I459" s="188"/>
      <c r="J459" s="189">
        <f>ROUND(I459*H459,2)</f>
        <v>0</v>
      </c>
      <c r="K459" s="185" t="s">
        <v>201</v>
      </c>
      <c r="L459" s="43"/>
      <c r="M459" s="190" t="s">
        <v>19</v>
      </c>
      <c r="N459" s="191" t="s">
        <v>49</v>
      </c>
      <c r="O459" s="68"/>
      <c r="P459" s="192">
        <f>O459*H459</f>
        <v>0</v>
      </c>
      <c r="Q459" s="192">
        <v>2.5020099999999998</v>
      </c>
      <c r="R459" s="192">
        <f>Q459*H459</f>
        <v>2.8447853699999999</v>
      </c>
      <c r="S459" s="192">
        <v>0</v>
      </c>
      <c r="T459" s="193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94" t="s">
        <v>190</v>
      </c>
      <c r="AT459" s="194" t="s">
        <v>185</v>
      </c>
      <c r="AU459" s="194" t="s">
        <v>87</v>
      </c>
      <c r="AY459" s="21" t="s">
        <v>183</v>
      </c>
      <c r="BE459" s="195">
        <f>IF(N459="základní",J459,0)</f>
        <v>0</v>
      </c>
      <c r="BF459" s="195">
        <f>IF(N459="snížená",J459,0)</f>
        <v>0</v>
      </c>
      <c r="BG459" s="195">
        <f>IF(N459="zákl. přenesená",J459,0)</f>
        <v>0</v>
      </c>
      <c r="BH459" s="195">
        <f>IF(N459="sníž. přenesená",J459,0)</f>
        <v>0</v>
      </c>
      <c r="BI459" s="195">
        <f>IF(N459="nulová",J459,0)</f>
        <v>0</v>
      </c>
      <c r="BJ459" s="21" t="s">
        <v>85</v>
      </c>
      <c r="BK459" s="195">
        <f>ROUND(I459*H459,2)</f>
        <v>0</v>
      </c>
      <c r="BL459" s="21" t="s">
        <v>190</v>
      </c>
      <c r="BM459" s="194" t="s">
        <v>613</v>
      </c>
    </row>
    <row r="460" spans="1:65" s="2" customFormat="1">
      <c r="A460" s="38"/>
      <c r="B460" s="39"/>
      <c r="C460" s="40"/>
      <c r="D460" s="196" t="s">
        <v>192</v>
      </c>
      <c r="E460" s="40"/>
      <c r="F460" s="197" t="s">
        <v>614</v>
      </c>
      <c r="G460" s="40"/>
      <c r="H460" s="40"/>
      <c r="I460" s="198"/>
      <c r="J460" s="40"/>
      <c r="K460" s="40"/>
      <c r="L460" s="43"/>
      <c r="M460" s="199"/>
      <c r="N460" s="200"/>
      <c r="O460" s="68"/>
      <c r="P460" s="68"/>
      <c r="Q460" s="68"/>
      <c r="R460" s="68"/>
      <c r="S460" s="68"/>
      <c r="T460" s="69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21" t="s">
        <v>192</v>
      </c>
      <c r="AU460" s="21" t="s">
        <v>87</v>
      </c>
    </row>
    <row r="461" spans="1:65" s="16" customFormat="1">
      <c r="B461" s="245"/>
      <c r="C461" s="246"/>
      <c r="D461" s="203" t="s">
        <v>204</v>
      </c>
      <c r="E461" s="247" t="s">
        <v>19</v>
      </c>
      <c r="F461" s="248" t="s">
        <v>484</v>
      </c>
      <c r="G461" s="246"/>
      <c r="H461" s="247" t="s">
        <v>19</v>
      </c>
      <c r="I461" s="249"/>
      <c r="J461" s="246"/>
      <c r="K461" s="246"/>
      <c r="L461" s="250"/>
      <c r="M461" s="251"/>
      <c r="N461" s="252"/>
      <c r="O461" s="252"/>
      <c r="P461" s="252"/>
      <c r="Q461" s="252"/>
      <c r="R461" s="252"/>
      <c r="S461" s="252"/>
      <c r="T461" s="253"/>
      <c r="AT461" s="254" t="s">
        <v>204</v>
      </c>
      <c r="AU461" s="254" t="s">
        <v>87</v>
      </c>
      <c r="AV461" s="16" t="s">
        <v>85</v>
      </c>
      <c r="AW461" s="16" t="s">
        <v>33</v>
      </c>
      <c r="AX461" s="16" t="s">
        <v>78</v>
      </c>
      <c r="AY461" s="254" t="s">
        <v>183</v>
      </c>
    </row>
    <row r="462" spans="1:65" s="13" customFormat="1">
      <c r="B462" s="201"/>
      <c r="C462" s="202"/>
      <c r="D462" s="203" t="s">
        <v>204</v>
      </c>
      <c r="E462" s="204" t="s">
        <v>19</v>
      </c>
      <c r="F462" s="205" t="s">
        <v>615</v>
      </c>
      <c r="G462" s="202"/>
      <c r="H462" s="206">
        <v>1.137</v>
      </c>
      <c r="I462" s="207"/>
      <c r="J462" s="202"/>
      <c r="K462" s="202"/>
      <c r="L462" s="208"/>
      <c r="M462" s="209"/>
      <c r="N462" s="210"/>
      <c r="O462" s="210"/>
      <c r="P462" s="210"/>
      <c r="Q462" s="210"/>
      <c r="R462" s="210"/>
      <c r="S462" s="210"/>
      <c r="T462" s="211"/>
      <c r="AT462" s="212" t="s">
        <v>204</v>
      </c>
      <c r="AU462" s="212" t="s">
        <v>87</v>
      </c>
      <c r="AV462" s="13" t="s">
        <v>87</v>
      </c>
      <c r="AW462" s="13" t="s">
        <v>33</v>
      </c>
      <c r="AX462" s="13" t="s">
        <v>85</v>
      </c>
      <c r="AY462" s="212" t="s">
        <v>183</v>
      </c>
    </row>
    <row r="463" spans="1:65" s="2" customFormat="1" ht="90" customHeight="1">
      <c r="A463" s="38"/>
      <c r="B463" s="39"/>
      <c r="C463" s="183" t="s">
        <v>616</v>
      </c>
      <c r="D463" s="183" t="s">
        <v>185</v>
      </c>
      <c r="E463" s="184" t="s">
        <v>617</v>
      </c>
      <c r="F463" s="185" t="s">
        <v>618</v>
      </c>
      <c r="G463" s="186" t="s">
        <v>188</v>
      </c>
      <c r="H463" s="187">
        <v>7.5819999999999999</v>
      </c>
      <c r="I463" s="188"/>
      <c r="J463" s="189">
        <f>ROUND(I463*H463,2)</f>
        <v>0</v>
      </c>
      <c r="K463" s="185" t="s">
        <v>201</v>
      </c>
      <c r="L463" s="43"/>
      <c r="M463" s="190" t="s">
        <v>19</v>
      </c>
      <c r="N463" s="191" t="s">
        <v>49</v>
      </c>
      <c r="O463" s="68"/>
      <c r="P463" s="192">
        <f>O463*H463</f>
        <v>0</v>
      </c>
      <c r="Q463" s="192">
        <v>1.127628E-2</v>
      </c>
      <c r="R463" s="192">
        <f>Q463*H463</f>
        <v>8.549675495999999E-2</v>
      </c>
      <c r="S463" s="192">
        <v>0</v>
      </c>
      <c r="T463" s="193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194" t="s">
        <v>190</v>
      </c>
      <c r="AT463" s="194" t="s">
        <v>185</v>
      </c>
      <c r="AU463" s="194" t="s">
        <v>87</v>
      </c>
      <c r="AY463" s="21" t="s">
        <v>183</v>
      </c>
      <c r="BE463" s="195">
        <f>IF(N463="základní",J463,0)</f>
        <v>0</v>
      </c>
      <c r="BF463" s="195">
        <f>IF(N463="snížená",J463,0)</f>
        <v>0</v>
      </c>
      <c r="BG463" s="195">
        <f>IF(N463="zákl. přenesená",J463,0)</f>
        <v>0</v>
      </c>
      <c r="BH463" s="195">
        <f>IF(N463="sníž. přenesená",J463,0)</f>
        <v>0</v>
      </c>
      <c r="BI463" s="195">
        <f>IF(N463="nulová",J463,0)</f>
        <v>0</v>
      </c>
      <c r="BJ463" s="21" t="s">
        <v>85</v>
      </c>
      <c r="BK463" s="195">
        <f>ROUND(I463*H463,2)</f>
        <v>0</v>
      </c>
      <c r="BL463" s="21" t="s">
        <v>190</v>
      </c>
      <c r="BM463" s="194" t="s">
        <v>619</v>
      </c>
    </row>
    <row r="464" spans="1:65" s="2" customFormat="1">
      <c r="A464" s="38"/>
      <c r="B464" s="39"/>
      <c r="C464" s="40"/>
      <c r="D464" s="196" t="s">
        <v>192</v>
      </c>
      <c r="E464" s="40"/>
      <c r="F464" s="197" t="s">
        <v>620</v>
      </c>
      <c r="G464" s="40"/>
      <c r="H464" s="40"/>
      <c r="I464" s="198"/>
      <c r="J464" s="40"/>
      <c r="K464" s="40"/>
      <c r="L464" s="43"/>
      <c r="M464" s="199"/>
      <c r="N464" s="200"/>
      <c r="O464" s="68"/>
      <c r="P464" s="68"/>
      <c r="Q464" s="68"/>
      <c r="R464" s="68"/>
      <c r="S464" s="68"/>
      <c r="T464" s="69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21" t="s">
        <v>192</v>
      </c>
      <c r="AU464" s="21" t="s">
        <v>87</v>
      </c>
    </row>
    <row r="465" spans="1:65" s="16" customFormat="1">
      <c r="B465" s="245"/>
      <c r="C465" s="246"/>
      <c r="D465" s="203" t="s">
        <v>204</v>
      </c>
      <c r="E465" s="247" t="s">
        <v>19</v>
      </c>
      <c r="F465" s="248" t="s">
        <v>484</v>
      </c>
      <c r="G465" s="246"/>
      <c r="H465" s="247" t="s">
        <v>19</v>
      </c>
      <c r="I465" s="249"/>
      <c r="J465" s="246"/>
      <c r="K465" s="246"/>
      <c r="L465" s="250"/>
      <c r="M465" s="251"/>
      <c r="N465" s="252"/>
      <c r="O465" s="252"/>
      <c r="P465" s="252"/>
      <c r="Q465" s="252"/>
      <c r="R465" s="252"/>
      <c r="S465" s="252"/>
      <c r="T465" s="253"/>
      <c r="AT465" s="254" t="s">
        <v>204</v>
      </c>
      <c r="AU465" s="254" t="s">
        <v>87</v>
      </c>
      <c r="AV465" s="16" t="s">
        <v>85</v>
      </c>
      <c r="AW465" s="16" t="s">
        <v>33</v>
      </c>
      <c r="AX465" s="16" t="s">
        <v>78</v>
      </c>
      <c r="AY465" s="254" t="s">
        <v>183</v>
      </c>
    </row>
    <row r="466" spans="1:65" s="13" customFormat="1">
      <c r="B466" s="201"/>
      <c r="C466" s="202"/>
      <c r="D466" s="203" t="s">
        <v>204</v>
      </c>
      <c r="E466" s="204" t="s">
        <v>19</v>
      </c>
      <c r="F466" s="205" t="s">
        <v>621</v>
      </c>
      <c r="G466" s="202"/>
      <c r="H466" s="206">
        <v>7.5819999999999999</v>
      </c>
      <c r="I466" s="207"/>
      <c r="J466" s="202"/>
      <c r="K466" s="202"/>
      <c r="L466" s="208"/>
      <c r="M466" s="209"/>
      <c r="N466" s="210"/>
      <c r="O466" s="210"/>
      <c r="P466" s="210"/>
      <c r="Q466" s="210"/>
      <c r="R466" s="210"/>
      <c r="S466" s="210"/>
      <c r="T466" s="211"/>
      <c r="AT466" s="212" t="s">
        <v>204</v>
      </c>
      <c r="AU466" s="212" t="s">
        <v>87</v>
      </c>
      <c r="AV466" s="13" t="s">
        <v>87</v>
      </c>
      <c r="AW466" s="13" t="s">
        <v>33</v>
      </c>
      <c r="AX466" s="13" t="s">
        <v>85</v>
      </c>
      <c r="AY466" s="212" t="s">
        <v>183</v>
      </c>
    </row>
    <row r="467" spans="1:65" s="2" customFormat="1" ht="37.799999999999997" customHeight="1">
      <c r="A467" s="38"/>
      <c r="B467" s="39"/>
      <c r="C467" s="183" t="s">
        <v>622</v>
      </c>
      <c r="D467" s="183" t="s">
        <v>185</v>
      </c>
      <c r="E467" s="184" t="s">
        <v>623</v>
      </c>
      <c r="F467" s="185" t="s">
        <v>624</v>
      </c>
      <c r="G467" s="186" t="s">
        <v>188</v>
      </c>
      <c r="H467" s="187">
        <v>7.5819999999999999</v>
      </c>
      <c r="I467" s="188"/>
      <c r="J467" s="189">
        <f>ROUND(I467*H467,2)</f>
        <v>0</v>
      </c>
      <c r="K467" s="185" t="s">
        <v>201</v>
      </c>
      <c r="L467" s="43"/>
      <c r="M467" s="190" t="s">
        <v>19</v>
      </c>
      <c r="N467" s="191" t="s">
        <v>49</v>
      </c>
      <c r="O467" s="68"/>
      <c r="P467" s="192">
        <f>O467*H467</f>
        <v>0</v>
      </c>
      <c r="Q467" s="192">
        <v>8.8000000000000003E-4</v>
      </c>
      <c r="R467" s="192">
        <f>Q467*H467</f>
        <v>6.6721599999999999E-3</v>
      </c>
      <c r="S467" s="192">
        <v>0</v>
      </c>
      <c r="T467" s="193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94" t="s">
        <v>190</v>
      </c>
      <c r="AT467" s="194" t="s">
        <v>185</v>
      </c>
      <c r="AU467" s="194" t="s">
        <v>87</v>
      </c>
      <c r="AY467" s="21" t="s">
        <v>183</v>
      </c>
      <c r="BE467" s="195">
        <f>IF(N467="základní",J467,0)</f>
        <v>0</v>
      </c>
      <c r="BF467" s="195">
        <f>IF(N467="snížená",J467,0)</f>
        <v>0</v>
      </c>
      <c r="BG467" s="195">
        <f>IF(N467="zákl. přenesená",J467,0)</f>
        <v>0</v>
      </c>
      <c r="BH467" s="195">
        <f>IF(N467="sníž. přenesená",J467,0)</f>
        <v>0</v>
      </c>
      <c r="BI467" s="195">
        <f>IF(N467="nulová",J467,0)</f>
        <v>0</v>
      </c>
      <c r="BJ467" s="21" t="s">
        <v>85</v>
      </c>
      <c r="BK467" s="195">
        <f>ROUND(I467*H467,2)</f>
        <v>0</v>
      </c>
      <c r="BL467" s="21" t="s">
        <v>190</v>
      </c>
      <c r="BM467" s="194" t="s">
        <v>625</v>
      </c>
    </row>
    <row r="468" spans="1:65" s="2" customFormat="1">
      <c r="A468" s="38"/>
      <c r="B468" s="39"/>
      <c r="C468" s="40"/>
      <c r="D468" s="196" t="s">
        <v>192</v>
      </c>
      <c r="E468" s="40"/>
      <c r="F468" s="197" t="s">
        <v>626</v>
      </c>
      <c r="G468" s="40"/>
      <c r="H468" s="40"/>
      <c r="I468" s="198"/>
      <c r="J468" s="40"/>
      <c r="K468" s="40"/>
      <c r="L468" s="43"/>
      <c r="M468" s="199"/>
      <c r="N468" s="200"/>
      <c r="O468" s="68"/>
      <c r="P468" s="68"/>
      <c r="Q468" s="68"/>
      <c r="R468" s="68"/>
      <c r="S468" s="68"/>
      <c r="T468" s="69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21" t="s">
        <v>192</v>
      </c>
      <c r="AU468" s="21" t="s">
        <v>87</v>
      </c>
    </row>
    <row r="469" spans="1:65" s="16" customFormat="1">
      <c r="B469" s="245"/>
      <c r="C469" s="246"/>
      <c r="D469" s="203" t="s">
        <v>204</v>
      </c>
      <c r="E469" s="247" t="s">
        <v>19</v>
      </c>
      <c r="F469" s="248" t="s">
        <v>484</v>
      </c>
      <c r="G469" s="246"/>
      <c r="H469" s="247" t="s">
        <v>19</v>
      </c>
      <c r="I469" s="249"/>
      <c r="J469" s="246"/>
      <c r="K469" s="246"/>
      <c r="L469" s="250"/>
      <c r="M469" s="251"/>
      <c r="N469" s="252"/>
      <c r="O469" s="252"/>
      <c r="P469" s="252"/>
      <c r="Q469" s="252"/>
      <c r="R469" s="252"/>
      <c r="S469" s="252"/>
      <c r="T469" s="253"/>
      <c r="AT469" s="254" t="s">
        <v>204</v>
      </c>
      <c r="AU469" s="254" t="s">
        <v>87</v>
      </c>
      <c r="AV469" s="16" t="s">
        <v>85</v>
      </c>
      <c r="AW469" s="16" t="s">
        <v>33</v>
      </c>
      <c r="AX469" s="16" t="s">
        <v>78</v>
      </c>
      <c r="AY469" s="254" t="s">
        <v>183</v>
      </c>
    </row>
    <row r="470" spans="1:65" s="13" customFormat="1">
      <c r="B470" s="201"/>
      <c r="C470" s="202"/>
      <c r="D470" s="203" t="s">
        <v>204</v>
      </c>
      <c r="E470" s="204" t="s">
        <v>19</v>
      </c>
      <c r="F470" s="205" t="s">
        <v>621</v>
      </c>
      <c r="G470" s="202"/>
      <c r="H470" s="206">
        <v>7.5819999999999999</v>
      </c>
      <c r="I470" s="207"/>
      <c r="J470" s="202"/>
      <c r="K470" s="202"/>
      <c r="L470" s="208"/>
      <c r="M470" s="209"/>
      <c r="N470" s="210"/>
      <c r="O470" s="210"/>
      <c r="P470" s="210"/>
      <c r="Q470" s="210"/>
      <c r="R470" s="210"/>
      <c r="S470" s="210"/>
      <c r="T470" s="211"/>
      <c r="AT470" s="212" t="s">
        <v>204</v>
      </c>
      <c r="AU470" s="212" t="s">
        <v>87</v>
      </c>
      <c r="AV470" s="13" t="s">
        <v>87</v>
      </c>
      <c r="AW470" s="13" t="s">
        <v>33</v>
      </c>
      <c r="AX470" s="13" t="s">
        <v>85</v>
      </c>
      <c r="AY470" s="212" t="s">
        <v>183</v>
      </c>
    </row>
    <row r="471" spans="1:65" s="2" customFormat="1" ht="37.799999999999997" customHeight="1">
      <c r="A471" s="38"/>
      <c r="B471" s="39"/>
      <c r="C471" s="183" t="s">
        <v>627</v>
      </c>
      <c r="D471" s="183" t="s">
        <v>185</v>
      </c>
      <c r="E471" s="184" t="s">
        <v>628</v>
      </c>
      <c r="F471" s="185" t="s">
        <v>629</v>
      </c>
      <c r="G471" s="186" t="s">
        <v>188</v>
      </c>
      <c r="H471" s="187">
        <v>7.5819999999999999</v>
      </c>
      <c r="I471" s="188"/>
      <c r="J471" s="189">
        <f>ROUND(I471*H471,2)</f>
        <v>0</v>
      </c>
      <c r="K471" s="185" t="s">
        <v>201</v>
      </c>
      <c r="L471" s="43"/>
      <c r="M471" s="190" t="s">
        <v>19</v>
      </c>
      <c r="N471" s="191" t="s">
        <v>49</v>
      </c>
      <c r="O471" s="68"/>
      <c r="P471" s="192">
        <f>O471*H471</f>
        <v>0</v>
      </c>
      <c r="Q471" s="192">
        <v>0</v>
      </c>
      <c r="R471" s="192">
        <f>Q471*H471</f>
        <v>0</v>
      </c>
      <c r="S471" s="192">
        <v>0</v>
      </c>
      <c r="T471" s="193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194" t="s">
        <v>190</v>
      </c>
      <c r="AT471" s="194" t="s">
        <v>185</v>
      </c>
      <c r="AU471" s="194" t="s">
        <v>87</v>
      </c>
      <c r="AY471" s="21" t="s">
        <v>183</v>
      </c>
      <c r="BE471" s="195">
        <f>IF(N471="základní",J471,0)</f>
        <v>0</v>
      </c>
      <c r="BF471" s="195">
        <f>IF(N471="snížená",J471,0)</f>
        <v>0</v>
      </c>
      <c r="BG471" s="195">
        <f>IF(N471="zákl. přenesená",J471,0)</f>
        <v>0</v>
      </c>
      <c r="BH471" s="195">
        <f>IF(N471="sníž. přenesená",J471,0)</f>
        <v>0</v>
      </c>
      <c r="BI471" s="195">
        <f>IF(N471="nulová",J471,0)</f>
        <v>0</v>
      </c>
      <c r="BJ471" s="21" t="s">
        <v>85</v>
      </c>
      <c r="BK471" s="195">
        <f>ROUND(I471*H471,2)</f>
        <v>0</v>
      </c>
      <c r="BL471" s="21" t="s">
        <v>190</v>
      </c>
      <c r="BM471" s="194" t="s">
        <v>630</v>
      </c>
    </row>
    <row r="472" spans="1:65" s="2" customFormat="1">
      <c r="A472" s="38"/>
      <c r="B472" s="39"/>
      <c r="C472" s="40"/>
      <c r="D472" s="196" t="s">
        <v>192</v>
      </c>
      <c r="E472" s="40"/>
      <c r="F472" s="197" t="s">
        <v>631</v>
      </c>
      <c r="G472" s="40"/>
      <c r="H472" s="40"/>
      <c r="I472" s="198"/>
      <c r="J472" s="40"/>
      <c r="K472" s="40"/>
      <c r="L472" s="43"/>
      <c r="M472" s="199"/>
      <c r="N472" s="200"/>
      <c r="O472" s="68"/>
      <c r="P472" s="68"/>
      <c r="Q472" s="68"/>
      <c r="R472" s="68"/>
      <c r="S472" s="68"/>
      <c r="T472" s="69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21" t="s">
        <v>192</v>
      </c>
      <c r="AU472" s="21" t="s">
        <v>87</v>
      </c>
    </row>
    <row r="473" spans="1:65" s="16" customFormat="1">
      <c r="B473" s="245"/>
      <c r="C473" s="246"/>
      <c r="D473" s="203" t="s">
        <v>204</v>
      </c>
      <c r="E473" s="247" t="s">
        <v>19</v>
      </c>
      <c r="F473" s="248" t="s">
        <v>484</v>
      </c>
      <c r="G473" s="246"/>
      <c r="H473" s="247" t="s">
        <v>19</v>
      </c>
      <c r="I473" s="249"/>
      <c r="J473" s="246"/>
      <c r="K473" s="246"/>
      <c r="L473" s="250"/>
      <c r="M473" s="251"/>
      <c r="N473" s="252"/>
      <c r="O473" s="252"/>
      <c r="P473" s="252"/>
      <c r="Q473" s="252"/>
      <c r="R473" s="252"/>
      <c r="S473" s="252"/>
      <c r="T473" s="253"/>
      <c r="AT473" s="254" t="s">
        <v>204</v>
      </c>
      <c r="AU473" s="254" t="s">
        <v>87</v>
      </c>
      <c r="AV473" s="16" t="s">
        <v>85</v>
      </c>
      <c r="AW473" s="16" t="s">
        <v>33</v>
      </c>
      <c r="AX473" s="16" t="s">
        <v>78</v>
      </c>
      <c r="AY473" s="254" t="s">
        <v>183</v>
      </c>
    </row>
    <row r="474" spans="1:65" s="13" customFormat="1">
      <c r="B474" s="201"/>
      <c r="C474" s="202"/>
      <c r="D474" s="203" t="s">
        <v>204</v>
      </c>
      <c r="E474" s="204" t="s">
        <v>19</v>
      </c>
      <c r="F474" s="205" t="s">
        <v>621</v>
      </c>
      <c r="G474" s="202"/>
      <c r="H474" s="206">
        <v>7.5819999999999999</v>
      </c>
      <c r="I474" s="207"/>
      <c r="J474" s="202"/>
      <c r="K474" s="202"/>
      <c r="L474" s="208"/>
      <c r="M474" s="209"/>
      <c r="N474" s="210"/>
      <c r="O474" s="210"/>
      <c r="P474" s="210"/>
      <c r="Q474" s="210"/>
      <c r="R474" s="210"/>
      <c r="S474" s="210"/>
      <c r="T474" s="211"/>
      <c r="AT474" s="212" t="s">
        <v>204</v>
      </c>
      <c r="AU474" s="212" t="s">
        <v>87</v>
      </c>
      <c r="AV474" s="13" t="s">
        <v>87</v>
      </c>
      <c r="AW474" s="13" t="s">
        <v>33</v>
      </c>
      <c r="AX474" s="13" t="s">
        <v>85</v>
      </c>
      <c r="AY474" s="212" t="s">
        <v>183</v>
      </c>
    </row>
    <row r="475" spans="1:65" s="2" customFormat="1" ht="78" customHeight="1">
      <c r="A475" s="38"/>
      <c r="B475" s="39"/>
      <c r="C475" s="183" t="s">
        <v>632</v>
      </c>
      <c r="D475" s="183" t="s">
        <v>185</v>
      </c>
      <c r="E475" s="184" t="s">
        <v>633</v>
      </c>
      <c r="F475" s="185" t="s">
        <v>634</v>
      </c>
      <c r="G475" s="186" t="s">
        <v>243</v>
      </c>
      <c r="H475" s="187">
        <v>2.3E-2</v>
      </c>
      <c r="I475" s="188"/>
      <c r="J475" s="189">
        <f>ROUND(I475*H475,2)</f>
        <v>0</v>
      </c>
      <c r="K475" s="185" t="s">
        <v>201</v>
      </c>
      <c r="L475" s="43"/>
      <c r="M475" s="190" t="s">
        <v>19</v>
      </c>
      <c r="N475" s="191" t="s">
        <v>49</v>
      </c>
      <c r="O475" s="68"/>
      <c r="P475" s="192">
        <f>O475*H475</f>
        <v>0</v>
      </c>
      <c r="Q475" s="192">
        <v>1.06277</v>
      </c>
      <c r="R475" s="192">
        <f>Q475*H475</f>
        <v>2.444371E-2</v>
      </c>
      <c r="S475" s="192">
        <v>0</v>
      </c>
      <c r="T475" s="193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194" t="s">
        <v>190</v>
      </c>
      <c r="AT475" s="194" t="s">
        <v>185</v>
      </c>
      <c r="AU475" s="194" t="s">
        <v>87</v>
      </c>
      <c r="AY475" s="21" t="s">
        <v>183</v>
      </c>
      <c r="BE475" s="195">
        <f>IF(N475="základní",J475,0)</f>
        <v>0</v>
      </c>
      <c r="BF475" s="195">
        <f>IF(N475="snížená",J475,0)</f>
        <v>0</v>
      </c>
      <c r="BG475" s="195">
        <f>IF(N475="zákl. přenesená",J475,0)</f>
        <v>0</v>
      </c>
      <c r="BH475" s="195">
        <f>IF(N475="sníž. přenesená",J475,0)</f>
        <v>0</v>
      </c>
      <c r="BI475" s="195">
        <f>IF(N475="nulová",J475,0)</f>
        <v>0</v>
      </c>
      <c r="BJ475" s="21" t="s">
        <v>85</v>
      </c>
      <c r="BK475" s="195">
        <f>ROUND(I475*H475,2)</f>
        <v>0</v>
      </c>
      <c r="BL475" s="21" t="s">
        <v>190</v>
      </c>
      <c r="BM475" s="194" t="s">
        <v>635</v>
      </c>
    </row>
    <row r="476" spans="1:65" s="2" customFormat="1">
      <c r="A476" s="38"/>
      <c r="B476" s="39"/>
      <c r="C476" s="40"/>
      <c r="D476" s="196" t="s">
        <v>192</v>
      </c>
      <c r="E476" s="40"/>
      <c r="F476" s="197" t="s">
        <v>636</v>
      </c>
      <c r="G476" s="40"/>
      <c r="H476" s="40"/>
      <c r="I476" s="198"/>
      <c r="J476" s="40"/>
      <c r="K476" s="40"/>
      <c r="L476" s="43"/>
      <c r="M476" s="199"/>
      <c r="N476" s="200"/>
      <c r="O476" s="68"/>
      <c r="P476" s="68"/>
      <c r="Q476" s="68"/>
      <c r="R476" s="68"/>
      <c r="S476" s="68"/>
      <c r="T476" s="69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21" t="s">
        <v>192</v>
      </c>
      <c r="AU476" s="21" t="s">
        <v>87</v>
      </c>
    </row>
    <row r="477" spans="1:65" s="16" customFormat="1">
      <c r="B477" s="245"/>
      <c r="C477" s="246"/>
      <c r="D477" s="203" t="s">
        <v>204</v>
      </c>
      <c r="E477" s="247" t="s">
        <v>19</v>
      </c>
      <c r="F477" s="248" t="s">
        <v>484</v>
      </c>
      <c r="G477" s="246"/>
      <c r="H477" s="247" t="s">
        <v>19</v>
      </c>
      <c r="I477" s="249"/>
      <c r="J477" s="246"/>
      <c r="K477" s="246"/>
      <c r="L477" s="250"/>
      <c r="M477" s="251"/>
      <c r="N477" s="252"/>
      <c r="O477" s="252"/>
      <c r="P477" s="252"/>
      <c r="Q477" s="252"/>
      <c r="R477" s="252"/>
      <c r="S477" s="252"/>
      <c r="T477" s="253"/>
      <c r="AT477" s="254" t="s">
        <v>204</v>
      </c>
      <c r="AU477" s="254" t="s">
        <v>87</v>
      </c>
      <c r="AV477" s="16" t="s">
        <v>85</v>
      </c>
      <c r="AW477" s="16" t="s">
        <v>33</v>
      </c>
      <c r="AX477" s="16" t="s">
        <v>78</v>
      </c>
      <c r="AY477" s="254" t="s">
        <v>183</v>
      </c>
    </row>
    <row r="478" spans="1:65" s="13" customFormat="1">
      <c r="B478" s="201"/>
      <c r="C478" s="202"/>
      <c r="D478" s="203" t="s">
        <v>204</v>
      </c>
      <c r="E478" s="204" t="s">
        <v>19</v>
      </c>
      <c r="F478" s="205" t="s">
        <v>637</v>
      </c>
      <c r="G478" s="202"/>
      <c r="H478" s="206">
        <v>2.3E-2</v>
      </c>
      <c r="I478" s="207"/>
      <c r="J478" s="202"/>
      <c r="K478" s="202"/>
      <c r="L478" s="208"/>
      <c r="M478" s="209"/>
      <c r="N478" s="210"/>
      <c r="O478" s="210"/>
      <c r="P478" s="210"/>
      <c r="Q478" s="210"/>
      <c r="R478" s="210"/>
      <c r="S478" s="210"/>
      <c r="T478" s="211"/>
      <c r="AT478" s="212" t="s">
        <v>204</v>
      </c>
      <c r="AU478" s="212" t="s">
        <v>87</v>
      </c>
      <c r="AV478" s="13" t="s">
        <v>87</v>
      </c>
      <c r="AW478" s="13" t="s">
        <v>33</v>
      </c>
      <c r="AX478" s="13" t="s">
        <v>85</v>
      </c>
      <c r="AY478" s="212" t="s">
        <v>183</v>
      </c>
    </row>
    <row r="479" spans="1:65" s="12" customFormat="1" ht="22.8" customHeight="1">
      <c r="B479" s="167"/>
      <c r="C479" s="168"/>
      <c r="D479" s="169" t="s">
        <v>77</v>
      </c>
      <c r="E479" s="181" t="s">
        <v>214</v>
      </c>
      <c r="F479" s="181" t="s">
        <v>638</v>
      </c>
      <c r="G479" s="168"/>
      <c r="H479" s="168"/>
      <c r="I479" s="171"/>
      <c r="J479" s="182">
        <f>BK479</f>
        <v>0</v>
      </c>
      <c r="K479" s="168"/>
      <c r="L479" s="173"/>
      <c r="M479" s="174"/>
      <c r="N479" s="175"/>
      <c r="O479" s="175"/>
      <c r="P479" s="176">
        <f>SUM(P480:P489)</f>
        <v>0</v>
      </c>
      <c r="Q479" s="175"/>
      <c r="R479" s="176">
        <f>SUM(R480:R489)</f>
        <v>19.149132999999999</v>
      </c>
      <c r="S479" s="175"/>
      <c r="T479" s="177">
        <f>SUM(T480:T489)</f>
        <v>0</v>
      </c>
      <c r="AR479" s="178" t="s">
        <v>85</v>
      </c>
      <c r="AT479" s="179" t="s">
        <v>77</v>
      </c>
      <c r="AU479" s="179" t="s">
        <v>85</v>
      </c>
      <c r="AY479" s="178" t="s">
        <v>183</v>
      </c>
      <c r="BK479" s="180">
        <f>SUM(BK480:BK489)</f>
        <v>0</v>
      </c>
    </row>
    <row r="480" spans="1:65" s="2" customFormat="1" ht="24.15" customHeight="1">
      <c r="A480" s="38"/>
      <c r="B480" s="39"/>
      <c r="C480" s="183" t="s">
        <v>639</v>
      </c>
      <c r="D480" s="183" t="s">
        <v>185</v>
      </c>
      <c r="E480" s="184" t="s">
        <v>640</v>
      </c>
      <c r="F480" s="185" t="s">
        <v>641</v>
      </c>
      <c r="G480" s="186" t="s">
        <v>188</v>
      </c>
      <c r="H480" s="187">
        <v>71.28</v>
      </c>
      <c r="I480" s="188"/>
      <c r="J480" s="189">
        <f>ROUND(I480*H480,2)</f>
        <v>0</v>
      </c>
      <c r="K480" s="185" t="s">
        <v>201</v>
      </c>
      <c r="L480" s="43"/>
      <c r="M480" s="190" t="s">
        <v>19</v>
      </c>
      <c r="N480" s="191" t="s">
        <v>49</v>
      </c>
      <c r="O480" s="68"/>
      <c r="P480" s="192">
        <f>O480*H480</f>
        <v>0</v>
      </c>
      <c r="Q480" s="192">
        <v>4.6749999999999998E-4</v>
      </c>
      <c r="R480" s="192">
        <f>Q480*H480</f>
        <v>3.3323399999999996E-2</v>
      </c>
      <c r="S480" s="192">
        <v>0</v>
      </c>
      <c r="T480" s="193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94" t="s">
        <v>190</v>
      </c>
      <c r="AT480" s="194" t="s">
        <v>185</v>
      </c>
      <c r="AU480" s="194" t="s">
        <v>87</v>
      </c>
      <c r="AY480" s="21" t="s">
        <v>183</v>
      </c>
      <c r="BE480" s="195">
        <f>IF(N480="základní",J480,0)</f>
        <v>0</v>
      </c>
      <c r="BF480" s="195">
        <f>IF(N480="snížená",J480,0)</f>
        <v>0</v>
      </c>
      <c r="BG480" s="195">
        <f>IF(N480="zákl. přenesená",J480,0)</f>
        <v>0</v>
      </c>
      <c r="BH480" s="195">
        <f>IF(N480="sníž. přenesená",J480,0)</f>
        <v>0</v>
      </c>
      <c r="BI480" s="195">
        <f>IF(N480="nulová",J480,0)</f>
        <v>0</v>
      </c>
      <c r="BJ480" s="21" t="s">
        <v>85</v>
      </c>
      <c r="BK480" s="195">
        <f>ROUND(I480*H480,2)</f>
        <v>0</v>
      </c>
      <c r="BL480" s="21" t="s">
        <v>190</v>
      </c>
      <c r="BM480" s="194" t="s">
        <v>642</v>
      </c>
    </row>
    <row r="481" spans="1:65" s="2" customFormat="1">
      <c r="A481" s="38"/>
      <c r="B481" s="39"/>
      <c r="C481" s="40"/>
      <c r="D481" s="196" t="s">
        <v>192</v>
      </c>
      <c r="E481" s="40"/>
      <c r="F481" s="197" t="s">
        <v>643</v>
      </c>
      <c r="G481" s="40"/>
      <c r="H481" s="40"/>
      <c r="I481" s="198"/>
      <c r="J481" s="40"/>
      <c r="K481" s="40"/>
      <c r="L481" s="43"/>
      <c r="M481" s="199"/>
      <c r="N481" s="200"/>
      <c r="O481" s="68"/>
      <c r="P481" s="68"/>
      <c r="Q481" s="68"/>
      <c r="R481" s="68"/>
      <c r="S481" s="68"/>
      <c r="T481" s="69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21" t="s">
        <v>192</v>
      </c>
      <c r="AU481" s="21" t="s">
        <v>87</v>
      </c>
    </row>
    <row r="482" spans="1:65" s="2" customFormat="1" ht="44.25" customHeight="1">
      <c r="A482" s="38"/>
      <c r="B482" s="39"/>
      <c r="C482" s="183" t="s">
        <v>644</v>
      </c>
      <c r="D482" s="183" t="s">
        <v>185</v>
      </c>
      <c r="E482" s="184" t="s">
        <v>645</v>
      </c>
      <c r="F482" s="185" t="s">
        <v>646</v>
      </c>
      <c r="G482" s="186" t="s">
        <v>188</v>
      </c>
      <c r="H482" s="187">
        <v>71.28</v>
      </c>
      <c r="I482" s="188"/>
      <c r="J482" s="189">
        <f>ROUND(I482*H482,2)</f>
        <v>0</v>
      </c>
      <c r="K482" s="185" t="s">
        <v>201</v>
      </c>
      <c r="L482" s="43"/>
      <c r="M482" s="190" t="s">
        <v>19</v>
      </c>
      <c r="N482" s="191" t="s">
        <v>49</v>
      </c>
      <c r="O482" s="68"/>
      <c r="P482" s="192">
        <f>O482*H482</f>
        <v>0</v>
      </c>
      <c r="Q482" s="192">
        <v>0</v>
      </c>
      <c r="R482" s="192">
        <f>Q482*H482</f>
        <v>0</v>
      </c>
      <c r="S482" s="192">
        <v>0</v>
      </c>
      <c r="T482" s="193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94" t="s">
        <v>190</v>
      </c>
      <c r="AT482" s="194" t="s">
        <v>185</v>
      </c>
      <c r="AU482" s="194" t="s">
        <v>87</v>
      </c>
      <c r="AY482" s="21" t="s">
        <v>183</v>
      </c>
      <c r="BE482" s="195">
        <f>IF(N482="základní",J482,0)</f>
        <v>0</v>
      </c>
      <c r="BF482" s="195">
        <f>IF(N482="snížená",J482,0)</f>
        <v>0</v>
      </c>
      <c r="BG482" s="195">
        <f>IF(N482="zákl. přenesená",J482,0)</f>
        <v>0</v>
      </c>
      <c r="BH482" s="195">
        <f>IF(N482="sníž. přenesená",J482,0)</f>
        <v>0</v>
      </c>
      <c r="BI482" s="195">
        <f>IF(N482="nulová",J482,0)</f>
        <v>0</v>
      </c>
      <c r="BJ482" s="21" t="s">
        <v>85</v>
      </c>
      <c r="BK482" s="195">
        <f>ROUND(I482*H482,2)</f>
        <v>0</v>
      </c>
      <c r="BL482" s="21" t="s">
        <v>190</v>
      </c>
      <c r="BM482" s="194" t="s">
        <v>647</v>
      </c>
    </row>
    <row r="483" spans="1:65" s="2" customFormat="1">
      <c r="A483" s="38"/>
      <c r="B483" s="39"/>
      <c r="C483" s="40"/>
      <c r="D483" s="196" t="s">
        <v>192</v>
      </c>
      <c r="E483" s="40"/>
      <c r="F483" s="197" t="s">
        <v>648</v>
      </c>
      <c r="G483" s="40"/>
      <c r="H483" s="40"/>
      <c r="I483" s="198"/>
      <c r="J483" s="40"/>
      <c r="K483" s="40"/>
      <c r="L483" s="43"/>
      <c r="M483" s="199"/>
      <c r="N483" s="200"/>
      <c r="O483" s="68"/>
      <c r="P483" s="68"/>
      <c r="Q483" s="68"/>
      <c r="R483" s="68"/>
      <c r="S483" s="68"/>
      <c r="T483" s="69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21" t="s">
        <v>192</v>
      </c>
      <c r="AU483" s="21" t="s">
        <v>87</v>
      </c>
    </row>
    <row r="484" spans="1:65" s="2" customFormat="1" ht="33" customHeight="1">
      <c r="A484" s="38"/>
      <c r="B484" s="39"/>
      <c r="C484" s="183" t="s">
        <v>649</v>
      </c>
      <c r="D484" s="183" t="s">
        <v>185</v>
      </c>
      <c r="E484" s="184" t="s">
        <v>650</v>
      </c>
      <c r="F484" s="185" t="s">
        <v>651</v>
      </c>
      <c r="G484" s="186" t="s">
        <v>188</v>
      </c>
      <c r="H484" s="187">
        <v>71.28</v>
      </c>
      <c r="I484" s="188"/>
      <c r="J484" s="189">
        <f>ROUND(I484*H484,2)</f>
        <v>0</v>
      </c>
      <c r="K484" s="185" t="s">
        <v>201</v>
      </c>
      <c r="L484" s="43"/>
      <c r="M484" s="190" t="s">
        <v>19</v>
      </c>
      <c r="N484" s="191" t="s">
        <v>49</v>
      </c>
      <c r="O484" s="68"/>
      <c r="P484" s="192">
        <f>O484*H484</f>
        <v>0</v>
      </c>
      <c r="Q484" s="192">
        <v>0</v>
      </c>
      <c r="R484" s="192">
        <f>Q484*H484</f>
        <v>0</v>
      </c>
      <c r="S484" s="192">
        <v>0</v>
      </c>
      <c r="T484" s="193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194" t="s">
        <v>190</v>
      </c>
      <c r="AT484" s="194" t="s">
        <v>185</v>
      </c>
      <c r="AU484" s="194" t="s">
        <v>87</v>
      </c>
      <c r="AY484" s="21" t="s">
        <v>183</v>
      </c>
      <c r="BE484" s="195">
        <f>IF(N484="základní",J484,0)</f>
        <v>0</v>
      </c>
      <c r="BF484" s="195">
        <f>IF(N484="snížená",J484,0)</f>
        <v>0</v>
      </c>
      <c r="BG484" s="195">
        <f>IF(N484="zákl. přenesená",J484,0)</f>
        <v>0</v>
      </c>
      <c r="BH484" s="195">
        <f>IF(N484="sníž. přenesená",J484,0)</f>
        <v>0</v>
      </c>
      <c r="BI484" s="195">
        <f>IF(N484="nulová",J484,0)</f>
        <v>0</v>
      </c>
      <c r="BJ484" s="21" t="s">
        <v>85</v>
      </c>
      <c r="BK484" s="195">
        <f>ROUND(I484*H484,2)</f>
        <v>0</v>
      </c>
      <c r="BL484" s="21" t="s">
        <v>190</v>
      </c>
      <c r="BM484" s="194" t="s">
        <v>652</v>
      </c>
    </row>
    <row r="485" spans="1:65" s="2" customFormat="1">
      <c r="A485" s="38"/>
      <c r="B485" s="39"/>
      <c r="C485" s="40"/>
      <c r="D485" s="196" t="s">
        <v>192</v>
      </c>
      <c r="E485" s="40"/>
      <c r="F485" s="197" t="s">
        <v>653</v>
      </c>
      <c r="G485" s="40"/>
      <c r="H485" s="40"/>
      <c r="I485" s="198"/>
      <c r="J485" s="40"/>
      <c r="K485" s="40"/>
      <c r="L485" s="43"/>
      <c r="M485" s="199"/>
      <c r="N485" s="200"/>
      <c r="O485" s="68"/>
      <c r="P485" s="68"/>
      <c r="Q485" s="68"/>
      <c r="R485" s="68"/>
      <c r="S485" s="68"/>
      <c r="T485" s="69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21" t="s">
        <v>192</v>
      </c>
      <c r="AU485" s="21" t="s">
        <v>87</v>
      </c>
    </row>
    <row r="486" spans="1:65" s="2" customFormat="1" ht="78" customHeight="1">
      <c r="A486" s="38"/>
      <c r="B486" s="39"/>
      <c r="C486" s="183" t="s">
        <v>654</v>
      </c>
      <c r="D486" s="183" t="s">
        <v>185</v>
      </c>
      <c r="E486" s="184" t="s">
        <v>655</v>
      </c>
      <c r="F486" s="185" t="s">
        <v>656</v>
      </c>
      <c r="G486" s="186" t="s">
        <v>188</v>
      </c>
      <c r="H486" s="187">
        <v>71.28</v>
      </c>
      <c r="I486" s="188"/>
      <c r="J486" s="189">
        <f>ROUND(I486*H486,2)</f>
        <v>0</v>
      </c>
      <c r="K486" s="185" t="s">
        <v>201</v>
      </c>
      <c r="L486" s="43"/>
      <c r="M486" s="190" t="s">
        <v>19</v>
      </c>
      <c r="N486" s="191" t="s">
        <v>49</v>
      </c>
      <c r="O486" s="68"/>
      <c r="P486" s="192">
        <f>O486*H486</f>
        <v>0</v>
      </c>
      <c r="Q486" s="192">
        <v>0.11162</v>
      </c>
      <c r="R486" s="192">
        <f>Q486*H486</f>
        <v>7.9562736000000003</v>
      </c>
      <c r="S486" s="192">
        <v>0</v>
      </c>
      <c r="T486" s="193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94" t="s">
        <v>190</v>
      </c>
      <c r="AT486" s="194" t="s">
        <v>185</v>
      </c>
      <c r="AU486" s="194" t="s">
        <v>87</v>
      </c>
      <c r="AY486" s="21" t="s">
        <v>183</v>
      </c>
      <c r="BE486" s="195">
        <f>IF(N486="základní",J486,0)</f>
        <v>0</v>
      </c>
      <c r="BF486" s="195">
        <f>IF(N486="snížená",J486,0)</f>
        <v>0</v>
      </c>
      <c r="BG486" s="195">
        <f>IF(N486="zákl. přenesená",J486,0)</f>
        <v>0</v>
      </c>
      <c r="BH486" s="195">
        <f>IF(N486="sníž. přenesená",J486,0)</f>
        <v>0</v>
      </c>
      <c r="BI486" s="195">
        <f>IF(N486="nulová",J486,0)</f>
        <v>0</v>
      </c>
      <c r="BJ486" s="21" t="s">
        <v>85</v>
      </c>
      <c r="BK486" s="195">
        <f>ROUND(I486*H486,2)</f>
        <v>0</v>
      </c>
      <c r="BL486" s="21" t="s">
        <v>190</v>
      </c>
      <c r="BM486" s="194" t="s">
        <v>657</v>
      </c>
    </row>
    <row r="487" spans="1:65" s="2" customFormat="1">
      <c r="A487" s="38"/>
      <c r="B487" s="39"/>
      <c r="C487" s="40"/>
      <c r="D487" s="196" t="s">
        <v>192</v>
      </c>
      <c r="E487" s="40"/>
      <c r="F487" s="197" t="s">
        <v>658</v>
      </c>
      <c r="G487" s="40"/>
      <c r="H487" s="40"/>
      <c r="I487" s="198"/>
      <c r="J487" s="40"/>
      <c r="K487" s="40"/>
      <c r="L487" s="43"/>
      <c r="M487" s="199"/>
      <c r="N487" s="200"/>
      <c r="O487" s="68"/>
      <c r="P487" s="68"/>
      <c r="Q487" s="68"/>
      <c r="R487" s="68"/>
      <c r="S487" s="68"/>
      <c r="T487" s="69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21" t="s">
        <v>192</v>
      </c>
      <c r="AU487" s="21" t="s">
        <v>87</v>
      </c>
    </row>
    <row r="488" spans="1:65" s="2" customFormat="1" ht="24.15" customHeight="1">
      <c r="A488" s="38"/>
      <c r="B488" s="39"/>
      <c r="C488" s="224" t="s">
        <v>659</v>
      </c>
      <c r="D488" s="224" t="s">
        <v>240</v>
      </c>
      <c r="E488" s="225" t="s">
        <v>660</v>
      </c>
      <c r="F488" s="226" t="s">
        <v>661</v>
      </c>
      <c r="G488" s="227" t="s">
        <v>188</v>
      </c>
      <c r="H488" s="228">
        <v>73.418000000000006</v>
      </c>
      <c r="I488" s="229"/>
      <c r="J488" s="230">
        <f>ROUND(I488*H488,2)</f>
        <v>0</v>
      </c>
      <c r="K488" s="226" t="s">
        <v>201</v>
      </c>
      <c r="L488" s="231"/>
      <c r="M488" s="232" t="s">
        <v>19</v>
      </c>
      <c r="N488" s="233" t="s">
        <v>49</v>
      </c>
      <c r="O488" s="68"/>
      <c r="P488" s="192">
        <f>O488*H488</f>
        <v>0</v>
      </c>
      <c r="Q488" s="192">
        <v>0.152</v>
      </c>
      <c r="R488" s="192">
        <f>Q488*H488</f>
        <v>11.159536000000001</v>
      </c>
      <c r="S488" s="192">
        <v>0</v>
      </c>
      <c r="T488" s="193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94" t="s">
        <v>234</v>
      </c>
      <c r="AT488" s="194" t="s">
        <v>240</v>
      </c>
      <c r="AU488" s="194" t="s">
        <v>87</v>
      </c>
      <c r="AY488" s="21" t="s">
        <v>183</v>
      </c>
      <c r="BE488" s="195">
        <f>IF(N488="základní",J488,0)</f>
        <v>0</v>
      </c>
      <c r="BF488" s="195">
        <f>IF(N488="snížená",J488,0)</f>
        <v>0</v>
      </c>
      <c r="BG488" s="195">
        <f>IF(N488="zákl. přenesená",J488,0)</f>
        <v>0</v>
      </c>
      <c r="BH488" s="195">
        <f>IF(N488="sníž. přenesená",J488,0)</f>
        <v>0</v>
      </c>
      <c r="BI488" s="195">
        <f>IF(N488="nulová",J488,0)</f>
        <v>0</v>
      </c>
      <c r="BJ488" s="21" t="s">
        <v>85</v>
      </c>
      <c r="BK488" s="195">
        <f>ROUND(I488*H488,2)</f>
        <v>0</v>
      </c>
      <c r="BL488" s="21" t="s">
        <v>190</v>
      </c>
      <c r="BM488" s="194" t="s">
        <v>662</v>
      </c>
    </row>
    <row r="489" spans="1:65" s="13" customFormat="1">
      <c r="B489" s="201"/>
      <c r="C489" s="202"/>
      <c r="D489" s="203" t="s">
        <v>204</v>
      </c>
      <c r="E489" s="202"/>
      <c r="F489" s="205" t="s">
        <v>663</v>
      </c>
      <c r="G489" s="202"/>
      <c r="H489" s="206">
        <v>73.418000000000006</v>
      </c>
      <c r="I489" s="207"/>
      <c r="J489" s="202"/>
      <c r="K489" s="202"/>
      <c r="L489" s="208"/>
      <c r="M489" s="209"/>
      <c r="N489" s="210"/>
      <c r="O489" s="210"/>
      <c r="P489" s="210"/>
      <c r="Q489" s="210"/>
      <c r="R489" s="210"/>
      <c r="S489" s="210"/>
      <c r="T489" s="211"/>
      <c r="AT489" s="212" t="s">
        <v>204</v>
      </c>
      <c r="AU489" s="212" t="s">
        <v>87</v>
      </c>
      <c r="AV489" s="13" t="s">
        <v>87</v>
      </c>
      <c r="AW489" s="13" t="s">
        <v>4</v>
      </c>
      <c r="AX489" s="13" t="s">
        <v>85</v>
      </c>
      <c r="AY489" s="212" t="s">
        <v>183</v>
      </c>
    </row>
    <row r="490" spans="1:65" s="12" customFormat="1" ht="22.8" customHeight="1">
      <c r="B490" s="167"/>
      <c r="C490" s="168"/>
      <c r="D490" s="169" t="s">
        <v>77</v>
      </c>
      <c r="E490" s="181" t="s">
        <v>223</v>
      </c>
      <c r="F490" s="181" t="s">
        <v>664</v>
      </c>
      <c r="G490" s="168"/>
      <c r="H490" s="168"/>
      <c r="I490" s="171"/>
      <c r="J490" s="182">
        <f>BK490</f>
        <v>0</v>
      </c>
      <c r="K490" s="168"/>
      <c r="L490" s="173"/>
      <c r="M490" s="174"/>
      <c r="N490" s="175"/>
      <c r="O490" s="175"/>
      <c r="P490" s="176">
        <f>SUM(P491:P932)</f>
        <v>0</v>
      </c>
      <c r="Q490" s="175"/>
      <c r="R490" s="176">
        <f>SUM(R491:R932)</f>
        <v>39.653625114852794</v>
      </c>
      <c r="S490" s="175"/>
      <c r="T490" s="177">
        <f>SUM(T491:T932)</f>
        <v>6.9818000000000007E-4</v>
      </c>
      <c r="AR490" s="178" t="s">
        <v>85</v>
      </c>
      <c r="AT490" s="179" t="s">
        <v>77</v>
      </c>
      <c r="AU490" s="179" t="s">
        <v>85</v>
      </c>
      <c r="AY490" s="178" t="s">
        <v>183</v>
      </c>
      <c r="BK490" s="180">
        <f>SUM(BK491:BK932)</f>
        <v>0</v>
      </c>
    </row>
    <row r="491" spans="1:65" s="2" customFormat="1" ht="33" customHeight="1">
      <c r="A491" s="38"/>
      <c r="B491" s="39"/>
      <c r="C491" s="183" t="s">
        <v>665</v>
      </c>
      <c r="D491" s="183" t="s">
        <v>185</v>
      </c>
      <c r="E491" s="184" t="s">
        <v>666</v>
      </c>
      <c r="F491" s="185" t="s">
        <v>667</v>
      </c>
      <c r="G491" s="186" t="s">
        <v>188</v>
      </c>
      <c r="H491" s="187">
        <v>89.287000000000006</v>
      </c>
      <c r="I491" s="188"/>
      <c r="J491" s="189">
        <f>ROUND(I491*H491,2)</f>
        <v>0</v>
      </c>
      <c r="K491" s="185" t="s">
        <v>189</v>
      </c>
      <c r="L491" s="43"/>
      <c r="M491" s="190" t="s">
        <v>19</v>
      </c>
      <c r="N491" s="191" t="s">
        <v>49</v>
      </c>
      <c r="O491" s="68"/>
      <c r="P491" s="192">
        <f>O491*H491</f>
        <v>0</v>
      </c>
      <c r="Q491" s="192">
        <v>7.3499999999999998E-3</v>
      </c>
      <c r="R491" s="192">
        <f>Q491*H491</f>
        <v>0.65625945000000008</v>
      </c>
      <c r="S491" s="192">
        <v>0</v>
      </c>
      <c r="T491" s="193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94" t="s">
        <v>190</v>
      </c>
      <c r="AT491" s="194" t="s">
        <v>185</v>
      </c>
      <c r="AU491" s="194" t="s">
        <v>87</v>
      </c>
      <c r="AY491" s="21" t="s">
        <v>183</v>
      </c>
      <c r="BE491" s="195">
        <f>IF(N491="základní",J491,0)</f>
        <v>0</v>
      </c>
      <c r="BF491" s="195">
        <f>IF(N491="snížená",J491,0)</f>
        <v>0</v>
      </c>
      <c r="BG491" s="195">
        <f>IF(N491="zákl. přenesená",J491,0)</f>
        <v>0</v>
      </c>
      <c r="BH491" s="195">
        <f>IF(N491="sníž. přenesená",J491,0)</f>
        <v>0</v>
      </c>
      <c r="BI491" s="195">
        <f>IF(N491="nulová",J491,0)</f>
        <v>0</v>
      </c>
      <c r="BJ491" s="21" t="s">
        <v>85</v>
      </c>
      <c r="BK491" s="195">
        <f>ROUND(I491*H491,2)</f>
        <v>0</v>
      </c>
      <c r="BL491" s="21" t="s">
        <v>190</v>
      </c>
      <c r="BM491" s="194" t="s">
        <v>668</v>
      </c>
    </row>
    <row r="492" spans="1:65" s="2" customFormat="1">
      <c r="A492" s="38"/>
      <c r="B492" s="39"/>
      <c r="C492" s="40"/>
      <c r="D492" s="196" t="s">
        <v>192</v>
      </c>
      <c r="E492" s="40"/>
      <c r="F492" s="197" t="s">
        <v>669</v>
      </c>
      <c r="G492" s="40"/>
      <c r="H492" s="40"/>
      <c r="I492" s="198"/>
      <c r="J492" s="40"/>
      <c r="K492" s="40"/>
      <c r="L492" s="43"/>
      <c r="M492" s="199"/>
      <c r="N492" s="200"/>
      <c r="O492" s="68"/>
      <c r="P492" s="68"/>
      <c r="Q492" s="68"/>
      <c r="R492" s="68"/>
      <c r="S492" s="68"/>
      <c r="T492" s="69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21" t="s">
        <v>192</v>
      </c>
      <c r="AU492" s="21" t="s">
        <v>87</v>
      </c>
    </row>
    <row r="493" spans="1:65" s="16" customFormat="1">
      <c r="B493" s="245"/>
      <c r="C493" s="246"/>
      <c r="D493" s="203" t="s">
        <v>204</v>
      </c>
      <c r="E493" s="247" t="s">
        <v>19</v>
      </c>
      <c r="F493" s="248" t="s">
        <v>670</v>
      </c>
      <c r="G493" s="246"/>
      <c r="H493" s="247" t="s">
        <v>19</v>
      </c>
      <c r="I493" s="249"/>
      <c r="J493" s="246"/>
      <c r="K493" s="246"/>
      <c r="L493" s="250"/>
      <c r="M493" s="251"/>
      <c r="N493" s="252"/>
      <c r="O493" s="252"/>
      <c r="P493" s="252"/>
      <c r="Q493" s="252"/>
      <c r="R493" s="252"/>
      <c r="S493" s="252"/>
      <c r="T493" s="253"/>
      <c r="AT493" s="254" t="s">
        <v>204</v>
      </c>
      <c r="AU493" s="254" t="s">
        <v>87</v>
      </c>
      <c r="AV493" s="16" t="s">
        <v>85</v>
      </c>
      <c r="AW493" s="16" t="s">
        <v>33</v>
      </c>
      <c r="AX493" s="16" t="s">
        <v>78</v>
      </c>
      <c r="AY493" s="254" t="s">
        <v>183</v>
      </c>
    </row>
    <row r="494" spans="1:65" s="13" customFormat="1">
      <c r="B494" s="201"/>
      <c r="C494" s="202"/>
      <c r="D494" s="203" t="s">
        <v>204</v>
      </c>
      <c r="E494" s="204" t="s">
        <v>19</v>
      </c>
      <c r="F494" s="205" t="s">
        <v>671</v>
      </c>
      <c r="G494" s="202"/>
      <c r="H494" s="206">
        <v>6.0069999999999997</v>
      </c>
      <c r="I494" s="207"/>
      <c r="J494" s="202"/>
      <c r="K494" s="202"/>
      <c r="L494" s="208"/>
      <c r="M494" s="209"/>
      <c r="N494" s="210"/>
      <c r="O494" s="210"/>
      <c r="P494" s="210"/>
      <c r="Q494" s="210"/>
      <c r="R494" s="210"/>
      <c r="S494" s="210"/>
      <c r="T494" s="211"/>
      <c r="AT494" s="212" t="s">
        <v>204</v>
      </c>
      <c r="AU494" s="212" t="s">
        <v>87</v>
      </c>
      <c r="AV494" s="13" t="s">
        <v>87</v>
      </c>
      <c r="AW494" s="13" t="s">
        <v>33</v>
      </c>
      <c r="AX494" s="13" t="s">
        <v>78</v>
      </c>
      <c r="AY494" s="212" t="s">
        <v>183</v>
      </c>
    </row>
    <row r="495" spans="1:65" s="16" customFormat="1">
      <c r="B495" s="245"/>
      <c r="C495" s="246"/>
      <c r="D495" s="203" t="s">
        <v>204</v>
      </c>
      <c r="E495" s="247" t="s">
        <v>19</v>
      </c>
      <c r="F495" s="248" t="s">
        <v>672</v>
      </c>
      <c r="G495" s="246"/>
      <c r="H495" s="247" t="s">
        <v>19</v>
      </c>
      <c r="I495" s="249"/>
      <c r="J495" s="246"/>
      <c r="K495" s="246"/>
      <c r="L495" s="250"/>
      <c r="M495" s="251"/>
      <c r="N495" s="252"/>
      <c r="O495" s="252"/>
      <c r="P495" s="252"/>
      <c r="Q495" s="252"/>
      <c r="R495" s="252"/>
      <c r="S495" s="252"/>
      <c r="T495" s="253"/>
      <c r="AT495" s="254" t="s">
        <v>204</v>
      </c>
      <c r="AU495" s="254" t="s">
        <v>87</v>
      </c>
      <c r="AV495" s="16" t="s">
        <v>85</v>
      </c>
      <c r="AW495" s="16" t="s">
        <v>33</v>
      </c>
      <c r="AX495" s="16" t="s">
        <v>78</v>
      </c>
      <c r="AY495" s="254" t="s">
        <v>183</v>
      </c>
    </row>
    <row r="496" spans="1:65" s="13" customFormat="1">
      <c r="B496" s="201"/>
      <c r="C496" s="202"/>
      <c r="D496" s="203" t="s">
        <v>204</v>
      </c>
      <c r="E496" s="204" t="s">
        <v>19</v>
      </c>
      <c r="F496" s="205" t="s">
        <v>673</v>
      </c>
      <c r="G496" s="202"/>
      <c r="H496" s="206">
        <v>20.8</v>
      </c>
      <c r="I496" s="207"/>
      <c r="J496" s="202"/>
      <c r="K496" s="202"/>
      <c r="L496" s="208"/>
      <c r="M496" s="209"/>
      <c r="N496" s="210"/>
      <c r="O496" s="210"/>
      <c r="P496" s="210"/>
      <c r="Q496" s="210"/>
      <c r="R496" s="210"/>
      <c r="S496" s="210"/>
      <c r="T496" s="211"/>
      <c r="AT496" s="212" t="s">
        <v>204</v>
      </c>
      <c r="AU496" s="212" t="s">
        <v>87</v>
      </c>
      <c r="AV496" s="13" t="s">
        <v>87</v>
      </c>
      <c r="AW496" s="13" t="s">
        <v>33</v>
      </c>
      <c r="AX496" s="13" t="s">
        <v>78</v>
      </c>
      <c r="AY496" s="212" t="s">
        <v>183</v>
      </c>
    </row>
    <row r="497" spans="2:51" s="16" customFormat="1">
      <c r="B497" s="245"/>
      <c r="C497" s="246"/>
      <c r="D497" s="203" t="s">
        <v>204</v>
      </c>
      <c r="E497" s="247" t="s">
        <v>19</v>
      </c>
      <c r="F497" s="248" t="s">
        <v>363</v>
      </c>
      <c r="G497" s="246"/>
      <c r="H497" s="247" t="s">
        <v>19</v>
      </c>
      <c r="I497" s="249"/>
      <c r="J497" s="246"/>
      <c r="K497" s="246"/>
      <c r="L497" s="250"/>
      <c r="M497" s="251"/>
      <c r="N497" s="252"/>
      <c r="O497" s="252"/>
      <c r="P497" s="252"/>
      <c r="Q497" s="252"/>
      <c r="R497" s="252"/>
      <c r="S497" s="252"/>
      <c r="T497" s="253"/>
      <c r="AT497" s="254" t="s">
        <v>204</v>
      </c>
      <c r="AU497" s="254" t="s">
        <v>87</v>
      </c>
      <c r="AV497" s="16" t="s">
        <v>85</v>
      </c>
      <c r="AW497" s="16" t="s">
        <v>33</v>
      </c>
      <c r="AX497" s="16" t="s">
        <v>78</v>
      </c>
      <c r="AY497" s="254" t="s">
        <v>183</v>
      </c>
    </row>
    <row r="498" spans="2:51" s="16" customFormat="1">
      <c r="B498" s="245"/>
      <c r="C498" s="246"/>
      <c r="D498" s="203" t="s">
        <v>204</v>
      </c>
      <c r="E498" s="247" t="s">
        <v>19</v>
      </c>
      <c r="F498" s="248" t="s">
        <v>674</v>
      </c>
      <c r="G498" s="246"/>
      <c r="H498" s="247" t="s">
        <v>19</v>
      </c>
      <c r="I498" s="249"/>
      <c r="J498" s="246"/>
      <c r="K498" s="246"/>
      <c r="L498" s="250"/>
      <c r="M498" s="251"/>
      <c r="N498" s="252"/>
      <c r="O498" s="252"/>
      <c r="P498" s="252"/>
      <c r="Q498" s="252"/>
      <c r="R498" s="252"/>
      <c r="S498" s="252"/>
      <c r="T498" s="253"/>
      <c r="AT498" s="254" t="s">
        <v>204</v>
      </c>
      <c r="AU498" s="254" t="s">
        <v>87</v>
      </c>
      <c r="AV498" s="16" t="s">
        <v>85</v>
      </c>
      <c r="AW498" s="16" t="s">
        <v>33</v>
      </c>
      <c r="AX498" s="16" t="s">
        <v>78</v>
      </c>
      <c r="AY498" s="254" t="s">
        <v>183</v>
      </c>
    </row>
    <row r="499" spans="2:51" s="13" customFormat="1">
      <c r="B499" s="201"/>
      <c r="C499" s="202"/>
      <c r="D499" s="203" t="s">
        <v>204</v>
      </c>
      <c r="E499" s="204" t="s">
        <v>19</v>
      </c>
      <c r="F499" s="205" t="s">
        <v>675</v>
      </c>
      <c r="G499" s="202"/>
      <c r="H499" s="206">
        <v>7.7</v>
      </c>
      <c r="I499" s="207"/>
      <c r="J499" s="202"/>
      <c r="K499" s="202"/>
      <c r="L499" s="208"/>
      <c r="M499" s="209"/>
      <c r="N499" s="210"/>
      <c r="O499" s="210"/>
      <c r="P499" s="210"/>
      <c r="Q499" s="210"/>
      <c r="R499" s="210"/>
      <c r="S499" s="210"/>
      <c r="T499" s="211"/>
      <c r="AT499" s="212" t="s">
        <v>204</v>
      </c>
      <c r="AU499" s="212" t="s">
        <v>87</v>
      </c>
      <c r="AV499" s="13" t="s">
        <v>87</v>
      </c>
      <c r="AW499" s="13" t="s">
        <v>33</v>
      </c>
      <c r="AX499" s="13" t="s">
        <v>78</v>
      </c>
      <c r="AY499" s="212" t="s">
        <v>183</v>
      </c>
    </row>
    <row r="500" spans="2:51" s="16" customFormat="1">
      <c r="B500" s="245"/>
      <c r="C500" s="246"/>
      <c r="D500" s="203" t="s">
        <v>204</v>
      </c>
      <c r="E500" s="247" t="s">
        <v>19</v>
      </c>
      <c r="F500" s="248" t="s">
        <v>676</v>
      </c>
      <c r="G500" s="246"/>
      <c r="H500" s="247" t="s">
        <v>19</v>
      </c>
      <c r="I500" s="249"/>
      <c r="J500" s="246"/>
      <c r="K500" s="246"/>
      <c r="L500" s="250"/>
      <c r="M500" s="251"/>
      <c r="N500" s="252"/>
      <c r="O500" s="252"/>
      <c r="P500" s="252"/>
      <c r="Q500" s="252"/>
      <c r="R500" s="252"/>
      <c r="S500" s="252"/>
      <c r="T500" s="253"/>
      <c r="AT500" s="254" t="s">
        <v>204</v>
      </c>
      <c r="AU500" s="254" t="s">
        <v>87</v>
      </c>
      <c r="AV500" s="16" t="s">
        <v>85</v>
      </c>
      <c r="AW500" s="16" t="s">
        <v>33</v>
      </c>
      <c r="AX500" s="16" t="s">
        <v>78</v>
      </c>
      <c r="AY500" s="254" t="s">
        <v>183</v>
      </c>
    </row>
    <row r="501" spans="2:51" s="13" customFormat="1">
      <c r="B501" s="201"/>
      <c r="C501" s="202"/>
      <c r="D501" s="203" t="s">
        <v>204</v>
      </c>
      <c r="E501" s="204" t="s">
        <v>19</v>
      </c>
      <c r="F501" s="205" t="s">
        <v>677</v>
      </c>
      <c r="G501" s="202"/>
      <c r="H501" s="206">
        <v>15.7</v>
      </c>
      <c r="I501" s="207"/>
      <c r="J501" s="202"/>
      <c r="K501" s="202"/>
      <c r="L501" s="208"/>
      <c r="M501" s="209"/>
      <c r="N501" s="210"/>
      <c r="O501" s="210"/>
      <c r="P501" s="210"/>
      <c r="Q501" s="210"/>
      <c r="R501" s="210"/>
      <c r="S501" s="210"/>
      <c r="T501" s="211"/>
      <c r="AT501" s="212" t="s">
        <v>204</v>
      </c>
      <c r="AU501" s="212" t="s">
        <v>87</v>
      </c>
      <c r="AV501" s="13" t="s">
        <v>87</v>
      </c>
      <c r="AW501" s="13" t="s">
        <v>33</v>
      </c>
      <c r="AX501" s="13" t="s">
        <v>78</v>
      </c>
      <c r="AY501" s="212" t="s">
        <v>183</v>
      </c>
    </row>
    <row r="502" spans="2:51" s="16" customFormat="1">
      <c r="B502" s="245"/>
      <c r="C502" s="246"/>
      <c r="D502" s="203" t="s">
        <v>204</v>
      </c>
      <c r="E502" s="247" t="s">
        <v>19</v>
      </c>
      <c r="F502" s="248" t="s">
        <v>376</v>
      </c>
      <c r="G502" s="246"/>
      <c r="H502" s="247" t="s">
        <v>19</v>
      </c>
      <c r="I502" s="249"/>
      <c r="J502" s="246"/>
      <c r="K502" s="246"/>
      <c r="L502" s="250"/>
      <c r="M502" s="251"/>
      <c r="N502" s="252"/>
      <c r="O502" s="252"/>
      <c r="P502" s="252"/>
      <c r="Q502" s="252"/>
      <c r="R502" s="252"/>
      <c r="S502" s="252"/>
      <c r="T502" s="253"/>
      <c r="AT502" s="254" t="s">
        <v>204</v>
      </c>
      <c r="AU502" s="254" t="s">
        <v>87</v>
      </c>
      <c r="AV502" s="16" t="s">
        <v>85</v>
      </c>
      <c r="AW502" s="16" t="s">
        <v>33</v>
      </c>
      <c r="AX502" s="16" t="s">
        <v>78</v>
      </c>
      <c r="AY502" s="254" t="s">
        <v>183</v>
      </c>
    </row>
    <row r="503" spans="2:51" s="16" customFormat="1">
      <c r="B503" s="245"/>
      <c r="C503" s="246"/>
      <c r="D503" s="203" t="s">
        <v>204</v>
      </c>
      <c r="E503" s="247" t="s">
        <v>19</v>
      </c>
      <c r="F503" s="248" t="s">
        <v>678</v>
      </c>
      <c r="G503" s="246"/>
      <c r="H503" s="247" t="s">
        <v>19</v>
      </c>
      <c r="I503" s="249"/>
      <c r="J503" s="246"/>
      <c r="K503" s="246"/>
      <c r="L503" s="250"/>
      <c r="M503" s="251"/>
      <c r="N503" s="252"/>
      <c r="O503" s="252"/>
      <c r="P503" s="252"/>
      <c r="Q503" s="252"/>
      <c r="R503" s="252"/>
      <c r="S503" s="252"/>
      <c r="T503" s="253"/>
      <c r="AT503" s="254" t="s">
        <v>204</v>
      </c>
      <c r="AU503" s="254" t="s">
        <v>87</v>
      </c>
      <c r="AV503" s="16" t="s">
        <v>85</v>
      </c>
      <c r="AW503" s="16" t="s">
        <v>33</v>
      </c>
      <c r="AX503" s="16" t="s">
        <v>78</v>
      </c>
      <c r="AY503" s="254" t="s">
        <v>183</v>
      </c>
    </row>
    <row r="504" spans="2:51" s="13" customFormat="1">
      <c r="B504" s="201"/>
      <c r="C504" s="202"/>
      <c r="D504" s="203" t="s">
        <v>204</v>
      </c>
      <c r="E504" s="204" t="s">
        <v>19</v>
      </c>
      <c r="F504" s="205" t="s">
        <v>679</v>
      </c>
      <c r="G504" s="202"/>
      <c r="H504" s="206">
        <v>9.77</v>
      </c>
      <c r="I504" s="207"/>
      <c r="J504" s="202"/>
      <c r="K504" s="202"/>
      <c r="L504" s="208"/>
      <c r="M504" s="209"/>
      <c r="N504" s="210"/>
      <c r="O504" s="210"/>
      <c r="P504" s="210"/>
      <c r="Q504" s="210"/>
      <c r="R504" s="210"/>
      <c r="S504" s="210"/>
      <c r="T504" s="211"/>
      <c r="AT504" s="212" t="s">
        <v>204</v>
      </c>
      <c r="AU504" s="212" t="s">
        <v>87</v>
      </c>
      <c r="AV504" s="13" t="s">
        <v>87</v>
      </c>
      <c r="AW504" s="13" t="s">
        <v>33</v>
      </c>
      <c r="AX504" s="13" t="s">
        <v>78</v>
      </c>
      <c r="AY504" s="212" t="s">
        <v>183</v>
      </c>
    </row>
    <row r="505" spans="2:51" s="16" customFormat="1">
      <c r="B505" s="245"/>
      <c r="C505" s="246"/>
      <c r="D505" s="203" t="s">
        <v>204</v>
      </c>
      <c r="E505" s="247" t="s">
        <v>19</v>
      </c>
      <c r="F505" s="248" t="s">
        <v>378</v>
      </c>
      <c r="G505" s="246"/>
      <c r="H505" s="247" t="s">
        <v>19</v>
      </c>
      <c r="I505" s="249"/>
      <c r="J505" s="246"/>
      <c r="K505" s="246"/>
      <c r="L505" s="250"/>
      <c r="M505" s="251"/>
      <c r="N505" s="252"/>
      <c r="O505" s="252"/>
      <c r="P505" s="252"/>
      <c r="Q505" s="252"/>
      <c r="R505" s="252"/>
      <c r="S505" s="252"/>
      <c r="T505" s="253"/>
      <c r="AT505" s="254" t="s">
        <v>204</v>
      </c>
      <c r="AU505" s="254" t="s">
        <v>87</v>
      </c>
      <c r="AV505" s="16" t="s">
        <v>85</v>
      </c>
      <c r="AW505" s="16" t="s">
        <v>33</v>
      </c>
      <c r="AX505" s="16" t="s">
        <v>78</v>
      </c>
      <c r="AY505" s="254" t="s">
        <v>183</v>
      </c>
    </row>
    <row r="506" spans="2:51" s="16" customFormat="1">
      <c r="B506" s="245"/>
      <c r="C506" s="246"/>
      <c r="D506" s="203" t="s">
        <v>204</v>
      </c>
      <c r="E506" s="247" t="s">
        <v>19</v>
      </c>
      <c r="F506" s="248" t="s">
        <v>680</v>
      </c>
      <c r="G506" s="246"/>
      <c r="H506" s="247" t="s">
        <v>19</v>
      </c>
      <c r="I506" s="249"/>
      <c r="J506" s="246"/>
      <c r="K506" s="246"/>
      <c r="L506" s="250"/>
      <c r="M506" s="251"/>
      <c r="N506" s="252"/>
      <c r="O506" s="252"/>
      <c r="P506" s="252"/>
      <c r="Q506" s="252"/>
      <c r="R506" s="252"/>
      <c r="S506" s="252"/>
      <c r="T506" s="253"/>
      <c r="AT506" s="254" t="s">
        <v>204</v>
      </c>
      <c r="AU506" s="254" t="s">
        <v>87</v>
      </c>
      <c r="AV506" s="16" t="s">
        <v>85</v>
      </c>
      <c r="AW506" s="16" t="s">
        <v>33</v>
      </c>
      <c r="AX506" s="16" t="s">
        <v>78</v>
      </c>
      <c r="AY506" s="254" t="s">
        <v>183</v>
      </c>
    </row>
    <row r="507" spans="2:51" s="13" customFormat="1">
      <c r="B507" s="201"/>
      <c r="C507" s="202"/>
      <c r="D507" s="203" t="s">
        <v>204</v>
      </c>
      <c r="E507" s="204" t="s">
        <v>19</v>
      </c>
      <c r="F507" s="205" t="s">
        <v>679</v>
      </c>
      <c r="G507" s="202"/>
      <c r="H507" s="206">
        <v>9.77</v>
      </c>
      <c r="I507" s="207"/>
      <c r="J507" s="202"/>
      <c r="K507" s="202"/>
      <c r="L507" s="208"/>
      <c r="M507" s="209"/>
      <c r="N507" s="210"/>
      <c r="O507" s="210"/>
      <c r="P507" s="210"/>
      <c r="Q507" s="210"/>
      <c r="R507" s="210"/>
      <c r="S507" s="210"/>
      <c r="T507" s="211"/>
      <c r="AT507" s="212" t="s">
        <v>204</v>
      </c>
      <c r="AU507" s="212" t="s">
        <v>87</v>
      </c>
      <c r="AV507" s="13" t="s">
        <v>87</v>
      </c>
      <c r="AW507" s="13" t="s">
        <v>33</v>
      </c>
      <c r="AX507" s="13" t="s">
        <v>78</v>
      </c>
      <c r="AY507" s="212" t="s">
        <v>183</v>
      </c>
    </row>
    <row r="508" spans="2:51" s="16" customFormat="1">
      <c r="B508" s="245"/>
      <c r="C508" s="246"/>
      <c r="D508" s="203" t="s">
        <v>204</v>
      </c>
      <c r="E508" s="247" t="s">
        <v>19</v>
      </c>
      <c r="F508" s="248" t="s">
        <v>379</v>
      </c>
      <c r="G508" s="246"/>
      <c r="H508" s="247" t="s">
        <v>19</v>
      </c>
      <c r="I508" s="249"/>
      <c r="J508" s="246"/>
      <c r="K508" s="246"/>
      <c r="L508" s="250"/>
      <c r="M508" s="251"/>
      <c r="N508" s="252"/>
      <c r="O508" s="252"/>
      <c r="P508" s="252"/>
      <c r="Q508" s="252"/>
      <c r="R508" s="252"/>
      <c r="S508" s="252"/>
      <c r="T508" s="253"/>
      <c r="AT508" s="254" t="s">
        <v>204</v>
      </c>
      <c r="AU508" s="254" t="s">
        <v>87</v>
      </c>
      <c r="AV508" s="16" t="s">
        <v>85</v>
      </c>
      <c r="AW508" s="16" t="s">
        <v>33</v>
      </c>
      <c r="AX508" s="16" t="s">
        <v>78</v>
      </c>
      <c r="AY508" s="254" t="s">
        <v>183</v>
      </c>
    </row>
    <row r="509" spans="2:51" s="16" customFormat="1">
      <c r="B509" s="245"/>
      <c r="C509" s="246"/>
      <c r="D509" s="203" t="s">
        <v>204</v>
      </c>
      <c r="E509" s="247" t="s">
        <v>19</v>
      </c>
      <c r="F509" s="248" t="s">
        <v>681</v>
      </c>
      <c r="G509" s="246"/>
      <c r="H509" s="247" t="s">
        <v>19</v>
      </c>
      <c r="I509" s="249"/>
      <c r="J509" s="246"/>
      <c r="K509" s="246"/>
      <c r="L509" s="250"/>
      <c r="M509" s="251"/>
      <c r="N509" s="252"/>
      <c r="O509" s="252"/>
      <c r="P509" s="252"/>
      <c r="Q509" s="252"/>
      <c r="R509" s="252"/>
      <c r="S509" s="252"/>
      <c r="T509" s="253"/>
      <c r="AT509" s="254" t="s">
        <v>204</v>
      </c>
      <c r="AU509" s="254" t="s">
        <v>87</v>
      </c>
      <c r="AV509" s="16" t="s">
        <v>85</v>
      </c>
      <c r="AW509" s="16" t="s">
        <v>33</v>
      </c>
      <c r="AX509" s="16" t="s">
        <v>78</v>
      </c>
      <c r="AY509" s="254" t="s">
        <v>183</v>
      </c>
    </row>
    <row r="510" spans="2:51" s="13" customFormat="1">
      <c r="B510" s="201"/>
      <c r="C510" s="202"/>
      <c r="D510" s="203" t="s">
        <v>204</v>
      </c>
      <c r="E510" s="204" t="s">
        <v>19</v>
      </c>
      <c r="F510" s="205" t="s">
        <v>679</v>
      </c>
      <c r="G510" s="202"/>
      <c r="H510" s="206">
        <v>9.77</v>
      </c>
      <c r="I510" s="207"/>
      <c r="J510" s="202"/>
      <c r="K510" s="202"/>
      <c r="L510" s="208"/>
      <c r="M510" s="209"/>
      <c r="N510" s="210"/>
      <c r="O510" s="210"/>
      <c r="P510" s="210"/>
      <c r="Q510" s="210"/>
      <c r="R510" s="210"/>
      <c r="S510" s="210"/>
      <c r="T510" s="211"/>
      <c r="AT510" s="212" t="s">
        <v>204</v>
      </c>
      <c r="AU510" s="212" t="s">
        <v>87</v>
      </c>
      <c r="AV510" s="13" t="s">
        <v>87</v>
      </c>
      <c r="AW510" s="13" t="s">
        <v>33</v>
      </c>
      <c r="AX510" s="13" t="s">
        <v>78</v>
      </c>
      <c r="AY510" s="212" t="s">
        <v>183</v>
      </c>
    </row>
    <row r="511" spans="2:51" s="16" customFormat="1">
      <c r="B511" s="245"/>
      <c r="C511" s="246"/>
      <c r="D511" s="203" t="s">
        <v>204</v>
      </c>
      <c r="E511" s="247" t="s">
        <v>19</v>
      </c>
      <c r="F511" s="248" t="s">
        <v>380</v>
      </c>
      <c r="G511" s="246"/>
      <c r="H511" s="247" t="s">
        <v>19</v>
      </c>
      <c r="I511" s="249"/>
      <c r="J511" s="246"/>
      <c r="K511" s="246"/>
      <c r="L511" s="250"/>
      <c r="M511" s="251"/>
      <c r="N511" s="252"/>
      <c r="O511" s="252"/>
      <c r="P511" s="252"/>
      <c r="Q511" s="252"/>
      <c r="R511" s="252"/>
      <c r="S511" s="252"/>
      <c r="T511" s="253"/>
      <c r="AT511" s="254" t="s">
        <v>204</v>
      </c>
      <c r="AU511" s="254" t="s">
        <v>87</v>
      </c>
      <c r="AV511" s="16" t="s">
        <v>85</v>
      </c>
      <c r="AW511" s="16" t="s">
        <v>33</v>
      </c>
      <c r="AX511" s="16" t="s">
        <v>78</v>
      </c>
      <c r="AY511" s="254" t="s">
        <v>183</v>
      </c>
    </row>
    <row r="512" spans="2:51" s="16" customFormat="1">
      <c r="B512" s="245"/>
      <c r="C512" s="246"/>
      <c r="D512" s="203" t="s">
        <v>204</v>
      </c>
      <c r="E512" s="247" t="s">
        <v>19</v>
      </c>
      <c r="F512" s="248" t="s">
        <v>682</v>
      </c>
      <c r="G512" s="246"/>
      <c r="H512" s="247" t="s">
        <v>19</v>
      </c>
      <c r="I512" s="249"/>
      <c r="J512" s="246"/>
      <c r="K512" s="246"/>
      <c r="L512" s="250"/>
      <c r="M512" s="251"/>
      <c r="N512" s="252"/>
      <c r="O512" s="252"/>
      <c r="P512" s="252"/>
      <c r="Q512" s="252"/>
      <c r="R512" s="252"/>
      <c r="S512" s="252"/>
      <c r="T512" s="253"/>
      <c r="AT512" s="254" t="s">
        <v>204</v>
      </c>
      <c r="AU512" s="254" t="s">
        <v>87</v>
      </c>
      <c r="AV512" s="16" t="s">
        <v>85</v>
      </c>
      <c r="AW512" s="16" t="s">
        <v>33</v>
      </c>
      <c r="AX512" s="16" t="s">
        <v>78</v>
      </c>
      <c r="AY512" s="254" t="s">
        <v>183</v>
      </c>
    </row>
    <row r="513" spans="1:65" s="13" customFormat="1">
      <c r="B513" s="201"/>
      <c r="C513" s="202"/>
      <c r="D513" s="203" t="s">
        <v>204</v>
      </c>
      <c r="E513" s="204" t="s">
        <v>19</v>
      </c>
      <c r="F513" s="205" t="s">
        <v>679</v>
      </c>
      <c r="G513" s="202"/>
      <c r="H513" s="206">
        <v>9.77</v>
      </c>
      <c r="I513" s="207"/>
      <c r="J513" s="202"/>
      <c r="K513" s="202"/>
      <c r="L513" s="208"/>
      <c r="M513" s="209"/>
      <c r="N513" s="210"/>
      <c r="O513" s="210"/>
      <c r="P513" s="210"/>
      <c r="Q513" s="210"/>
      <c r="R513" s="210"/>
      <c r="S513" s="210"/>
      <c r="T513" s="211"/>
      <c r="AT513" s="212" t="s">
        <v>204</v>
      </c>
      <c r="AU513" s="212" t="s">
        <v>87</v>
      </c>
      <c r="AV513" s="13" t="s">
        <v>87</v>
      </c>
      <c r="AW513" s="13" t="s">
        <v>33</v>
      </c>
      <c r="AX513" s="13" t="s">
        <v>78</v>
      </c>
      <c r="AY513" s="212" t="s">
        <v>183</v>
      </c>
    </row>
    <row r="514" spans="1:65" s="2" customFormat="1" ht="37.799999999999997" customHeight="1">
      <c r="A514" s="38"/>
      <c r="B514" s="39"/>
      <c r="C514" s="183" t="s">
        <v>683</v>
      </c>
      <c r="D514" s="183" t="s">
        <v>185</v>
      </c>
      <c r="E514" s="184" t="s">
        <v>684</v>
      </c>
      <c r="F514" s="185" t="s">
        <v>685</v>
      </c>
      <c r="G514" s="186" t="s">
        <v>188</v>
      </c>
      <c r="H514" s="187">
        <v>213.25700000000001</v>
      </c>
      <c r="I514" s="188"/>
      <c r="J514" s="189">
        <f>ROUND(I514*H514,2)</f>
        <v>0</v>
      </c>
      <c r="K514" s="185" t="s">
        <v>189</v>
      </c>
      <c r="L514" s="43"/>
      <c r="M514" s="190" t="s">
        <v>19</v>
      </c>
      <c r="N514" s="191" t="s">
        <v>49</v>
      </c>
      <c r="O514" s="68"/>
      <c r="P514" s="192">
        <f>O514*H514</f>
        <v>0</v>
      </c>
      <c r="Q514" s="192">
        <v>7.3499999999999998E-3</v>
      </c>
      <c r="R514" s="192">
        <f>Q514*H514</f>
        <v>1.5674389499999999</v>
      </c>
      <c r="S514" s="192">
        <v>0</v>
      </c>
      <c r="T514" s="193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194" t="s">
        <v>190</v>
      </c>
      <c r="AT514" s="194" t="s">
        <v>185</v>
      </c>
      <c r="AU514" s="194" t="s">
        <v>87</v>
      </c>
      <c r="AY514" s="21" t="s">
        <v>183</v>
      </c>
      <c r="BE514" s="195">
        <f>IF(N514="základní",J514,0)</f>
        <v>0</v>
      </c>
      <c r="BF514" s="195">
        <f>IF(N514="snížená",J514,0)</f>
        <v>0</v>
      </c>
      <c r="BG514" s="195">
        <f>IF(N514="zákl. přenesená",J514,0)</f>
        <v>0</v>
      </c>
      <c r="BH514" s="195">
        <f>IF(N514="sníž. přenesená",J514,0)</f>
        <v>0</v>
      </c>
      <c r="BI514" s="195">
        <f>IF(N514="nulová",J514,0)</f>
        <v>0</v>
      </c>
      <c r="BJ514" s="21" t="s">
        <v>85</v>
      </c>
      <c r="BK514" s="195">
        <f>ROUND(I514*H514,2)</f>
        <v>0</v>
      </c>
      <c r="BL514" s="21" t="s">
        <v>190</v>
      </c>
      <c r="BM514" s="194" t="s">
        <v>686</v>
      </c>
    </row>
    <row r="515" spans="1:65" s="2" customFormat="1">
      <c r="A515" s="38"/>
      <c r="B515" s="39"/>
      <c r="C515" s="40"/>
      <c r="D515" s="196" t="s">
        <v>192</v>
      </c>
      <c r="E515" s="40"/>
      <c r="F515" s="197" t="s">
        <v>687</v>
      </c>
      <c r="G515" s="40"/>
      <c r="H515" s="40"/>
      <c r="I515" s="198"/>
      <c r="J515" s="40"/>
      <c r="K515" s="40"/>
      <c r="L515" s="43"/>
      <c r="M515" s="199"/>
      <c r="N515" s="200"/>
      <c r="O515" s="68"/>
      <c r="P515" s="68"/>
      <c r="Q515" s="68"/>
      <c r="R515" s="68"/>
      <c r="S515" s="68"/>
      <c r="T515" s="69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21" t="s">
        <v>192</v>
      </c>
      <c r="AU515" s="21" t="s">
        <v>87</v>
      </c>
    </row>
    <row r="516" spans="1:65" s="13" customFormat="1">
      <c r="B516" s="201"/>
      <c r="C516" s="202"/>
      <c r="D516" s="203" t="s">
        <v>204</v>
      </c>
      <c r="E516" s="204" t="s">
        <v>19</v>
      </c>
      <c r="F516" s="205" t="s">
        <v>688</v>
      </c>
      <c r="G516" s="202"/>
      <c r="H516" s="206">
        <v>232.8</v>
      </c>
      <c r="I516" s="207"/>
      <c r="J516" s="202"/>
      <c r="K516" s="202"/>
      <c r="L516" s="208"/>
      <c r="M516" s="209"/>
      <c r="N516" s="210"/>
      <c r="O516" s="210"/>
      <c r="P516" s="210"/>
      <c r="Q516" s="210"/>
      <c r="R516" s="210"/>
      <c r="S516" s="210"/>
      <c r="T516" s="211"/>
      <c r="AT516" s="212" t="s">
        <v>204</v>
      </c>
      <c r="AU516" s="212" t="s">
        <v>87</v>
      </c>
      <c r="AV516" s="13" t="s">
        <v>87</v>
      </c>
      <c r="AW516" s="13" t="s">
        <v>33</v>
      </c>
      <c r="AX516" s="13" t="s">
        <v>78</v>
      </c>
      <c r="AY516" s="212" t="s">
        <v>183</v>
      </c>
    </row>
    <row r="517" spans="1:65" s="13" customFormat="1">
      <c r="B517" s="201"/>
      <c r="C517" s="202"/>
      <c r="D517" s="203" t="s">
        <v>204</v>
      </c>
      <c r="E517" s="204" t="s">
        <v>19</v>
      </c>
      <c r="F517" s="205" t="s">
        <v>689</v>
      </c>
      <c r="G517" s="202"/>
      <c r="H517" s="206">
        <v>8.0399999999999991</v>
      </c>
      <c r="I517" s="207"/>
      <c r="J517" s="202"/>
      <c r="K517" s="202"/>
      <c r="L517" s="208"/>
      <c r="M517" s="209"/>
      <c r="N517" s="210"/>
      <c r="O517" s="210"/>
      <c r="P517" s="210"/>
      <c r="Q517" s="210"/>
      <c r="R517" s="210"/>
      <c r="S517" s="210"/>
      <c r="T517" s="211"/>
      <c r="AT517" s="212" t="s">
        <v>204</v>
      </c>
      <c r="AU517" s="212" t="s">
        <v>87</v>
      </c>
      <c r="AV517" s="13" t="s">
        <v>87</v>
      </c>
      <c r="AW517" s="13" t="s">
        <v>33</v>
      </c>
      <c r="AX517" s="13" t="s">
        <v>78</v>
      </c>
      <c r="AY517" s="212" t="s">
        <v>183</v>
      </c>
    </row>
    <row r="518" spans="1:65" s="13" customFormat="1">
      <c r="B518" s="201"/>
      <c r="C518" s="202"/>
      <c r="D518" s="203" t="s">
        <v>204</v>
      </c>
      <c r="E518" s="204" t="s">
        <v>19</v>
      </c>
      <c r="F518" s="205" t="s">
        <v>407</v>
      </c>
      <c r="G518" s="202"/>
      <c r="H518" s="206">
        <v>-3.85</v>
      </c>
      <c r="I518" s="207"/>
      <c r="J518" s="202"/>
      <c r="K518" s="202"/>
      <c r="L518" s="208"/>
      <c r="M518" s="209"/>
      <c r="N518" s="210"/>
      <c r="O518" s="210"/>
      <c r="P518" s="210"/>
      <c r="Q518" s="210"/>
      <c r="R518" s="210"/>
      <c r="S518" s="210"/>
      <c r="T518" s="211"/>
      <c r="AT518" s="212" t="s">
        <v>204</v>
      </c>
      <c r="AU518" s="212" t="s">
        <v>87</v>
      </c>
      <c r="AV518" s="13" t="s">
        <v>87</v>
      </c>
      <c r="AW518" s="13" t="s">
        <v>33</v>
      </c>
      <c r="AX518" s="13" t="s">
        <v>78</v>
      </c>
      <c r="AY518" s="212" t="s">
        <v>183</v>
      </c>
    </row>
    <row r="519" spans="1:65" s="13" customFormat="1">
      <c r="B519" s="201"/>
      <c r="C519" s="202"/>
      <c r="D519" s="203" t="s">
        <v>204</v>
      </c>
      <c r="E519" s="204" t="s">
        <v>19</v>
      </c>
      <c r="F519" s="205" t="s">
        <v>409</v>
      </c>
      <c r="G519" s="202"/>
      <c r="H519" s="206">
        <v>-4.7249999999999996</v>
      </c>
      <c r="I519" s="207"/>
      <c r="J519" s="202"/>
      <c r="K519" s="202"/>
      <c r="L519" s="208"/>
      <c r="M519" s="209"/>
      <c r="N519" s="210"/>
      <c r="O519" s="210"/>
      <c r="P519" s="210"/>
      <c r="Q519" s="210"/>
      <c r="R519" s="210"/>
      <c r="S519" s="210"/>
      <c r="T519" s="211"/>
      <c r="AT519" s="212" t="s">
        <v>204</v>
      </c>
      <c r="AU519" s="212" t="s">
        <v>87</v>
      </c>
      <c r="AV519" s="13" t="s">
        <v>87</v>
      </c>
      <c r="AW519" s="13" t="s">
        <v>33</v>
      </c>
      <c r="AX519" s="13" t="s">
        <v>78</v>
      </c>
      <c r="AY519" s="212" t="s">
        <v>183</v>
      </c>
    </row>
    <row r="520" spans="1:65" s="13" customFormat="1">
      <c r="B520" s="201"/>
      <c r="C520" s="202"/>
      <c r="D520" s="203" t="s">
        <v>204</v>
      </c>
      <c r="E520" s="204" t="s">
        <v>19</v>
      </c>
      <c r="F520" s="205" t="s">
        <v>408</v>
      </c>
      <c r="G520" s="202"/>
      <c r="H520" s="206">
        <v>-6.49</v>
      </c>
      <c r="I520" s="207"/>
      <c r="J520" s="202"/>
      <c r="K520" s="202"/>
      <c r="L520" s="208"/>
      <c r="M520" s="209"/>
      <c r="N520" s="210"/>
      <c r="O520" s="210"/>
      <c r="P520" s="210"/>
      <c r="Q520" s="210"/>
      <c r="R520" s="210"/>
      <c r="S520" s="210"/>
      <c r="T520" s="211"/>
      <c r="AT520" s="212" t="s">
        <v>204</v>
      </c>
      <c r="AU520" s="212" t="s">
        <v>87</v>
      </c>
      <c r="AV520" s="13" t="s">
        <v>87</v>
      </c>
      <c r="AW520" s="13" t="s">
        <v>33</v>
      </c>
      <c r="AX520" s="13" t="s">
        <v>78</v>
      </c>
      <c r="AY520" s="212" t="s">
        <v>183</v>
      </c>
    </row>
    <row r="521" spans="1:65" s="13" customFormat="1">
      <c r="B521" s="201"/>
      <c r="C521" s="202"/>
      <c r="D521" s="203" t="s">
        <v>204</v>
      </c>
      <c r="E521" s="204" t="s">
        <v>19</v>
      </c>
      <c r="F521" s="205" t="s">
        <v>407</v>
      </c>
      <c r="G521" s="202"/>
      <c r="H521" s="206">
        <v>-3.85</v>
      </c>
      <c r="I521" s="207"/>
      <c r="J521" s="202"/>
      <c r="K521" s="202"/>
      <c r="L521" s="208"/>
      <c r="M521" s="209"/>
      <c r="N521" s="210"/>
      <c r="O521" s="210"/>
      <c r="P521" s="210"/>
      <c r="Q521" s="210"/>
      <c r="R521" s="210"/>
      <c r="S521" s="210"/>
      <c r="T521" s="211"/>
      <c r="AT521" s="212" t="s">
        <v>204</v>
      </c>
      <c r="AU521" s="212" t="s">
        <v>87</v>
      </c>
      <c r="AV521" s="13" t="s">
        <v>87</v>
      </c>
      <c r="AW521" s="13" t="s">
        <v>33</v>
      </c>
      <c r="AX521" s="13" t="s">
        <v>78</v>
      </c>
      <c r="AY521" s="212" t="s">
        <v>183</v>
      </c>
    </row>
    <row r="522" spans="1:65" s="13" customFormat="1">
      <c r="B522" s="201"/>
      <c r="C522" s="202"/>
      <c r="D522" s="203" t="s">
        <v>204</v>
      </c>
      <c r="E522" s="204" t="s">
        <v>19</v>
      </c>
      <c r="F522" s="205" t="s">
        <v>690</v>
      </c>
      <c r="G522" s="202"/>
      <c r="H522" s="206">
        <v>-8.6679999999999993</v>
      </c>
      <c r="I522" s="207"/>
      <c r="J522" s="202"/>
      <c r="K522" s="202"/>
      <c r="L522" s="208"/>
      <c r="M522" s="209"/>
      <c r="N522" s="210"/>
      <c r="O522" s="210"/>
      <c r="P522" s="210"/>
      <c r="Q522" s="210"/>
      <c r="R522" s="210"/>
      <c r="S522" s="210"/>
      <c r="T522" s="211"/>
      <c r="AT522" s="212" t="s">
        <v>204</v>
      </c>
      <c r="AU522" s="212" t="s">
        <v>87</v>
      </c>
      <c r="AV522" s="13" t="s">
        <v>87</v>
      </c>
      <c r="AW522" s="13" t="s">
        <v>33</v>
      </c>
      <c r="AX522" s="13" t="s">
        <v>78</v>
      </c>
      <c r="AY522" s="212" t="s">
        <v>183</v>
      </c>
    </row>
    <row r="523" spans="1:65" s="2" customFormat="1" ht="49.05" customHeight="1">
      <c r="A523" s="38"/>
      <c r="B523" s="39"/>
      <c r="C523" s="183" t="s">
        <v>691</v>
      </c>
      <c r="D523" s="183" t="s">
        <v>185</v>
      </c>
      <c r="E523" s="184" t="s">
        <v>692</v>
      </c>
      <c r="F523" s="185" t="s">
        <v>693</v>
      </c>
      <c r="G523" s="186" t="s">
        <v>188</v>
      </c>
      <c r="H523" s="187">
        <v>89.287000000000006</v>
      </c>
      <c r="I523" s="188"/>
      <c r="J523" s="189">
        <f>ROUND(I523*H523,2)</f>
        <v>0</v>
      </c>
      <c r="K523" s="185" t="s">
        <v>189</v>
      </c>
      <c r="L523" s="43"/>
      <c r="M523" s="190" t="s">
        <v>19</v>
      </c>
      <c r="N523" s="191" t="s">
        <v>49</v>
      </c>
      <c r="O523" s="68"/>
      <c r="P523" s="192">
        <f>O523*H523</f>
        <v>0</v>
      </c>
      <c r="Q523" s="192">
        <v>1.8380000000000001E-2</v>
      </c>
      <c r="R523" s="192">
        <f>Q523*H523</f>
        <v>1.64109506</v>
      </c>
      <c r="S523" s="192">
        <v>0</v>
      </c>
      <c r="T523" s="193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194" t="s">
        <v>190</v>
      </c>
      <c r="AT523" s="194" t="s">
        <v>185</v>
      </c>
      <c r="AU523" s="194" t="s">
        <v>87</v>
      </c>
      <c r="AY523" s="21" t="s">
        <v>183</v>
      </c>
      <c r="BE523" s="195">
        <f>IF(N523="základní",J523,0)</f>
        <v>0</v>
      </c>
      <c r="BF523" s="195">
        <f>IF(N523="snížená",J523,0)</f>
        <v>0</v>
      </c>
      <c r="BG523" s="195">
        <f>IF(N523="zákl. přenesená",J523,0)</f>
        <v>0</v>
      </c>
      <c r="BH523" s="195">
        <f>IF(N523="sníž. přenesená",J523,0)</f>
        <v>0</v>
      </c>
      <c r="BI523" s="195">
        <f>IF(N523="nulová",J523,0)</f>
        <v>0</v>
      </c>
      <c r="BJ523" s="21" t="s">
        <v>85</v>
      </c>
      <c r="BK523" s="195">
        <f>ROUND(I523*H523,2)</f>
        <v>0</v>
      </c>
      <c r="BL523" s="21" t="s">
        <v>190</v>
      </c>
      <c r="BM523" s="194" t="s">
        <v>694</v>
      </c>
    </row>
    <row r="524" spans="1:65" s="2" customFormat="1">
      <c r="A524" s="38"/>
      <c r="B524" s="39"/>
      <c r="C524" s="40"/>
      <c r="D524" s="196" t="s">
        <v>192</v>
      </c>
      <c r="E524" s="40"/>
      <c r="F524" s="197" t="s">
        <v>695</v>
      </c>
      <c r="G524" s="40"/>
      <c r="H524" s="40"/>
      <c r="I524" s="198"/>
      <c r="J524" s="40"/>
      <c r="K524" s="40"/>
      <c r="L524" s="43"/>
      <c r="M524" s="199"/>
      <c r="N524" s="200"/>
      <c r="O524" s="68"/>
      <c r="P524" s="68"/>
      <c r="Q524" s="68"/>
      <c r="R524" s="68"/>
      <c r="S524" s="68"/>
      <c r="T524" s="69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21" t="s">
        <v>192</v>
      </c>
      <c r="AU524" s="21" t="s">
        <v>87</v>
      </c>
    </row>
    <row r="525" spans="1:65" s="16" customFormat="1">
      <c r="B525" s="245"/>
      <c r="C525" s="246"/>
      <c r="D525" s="203" t="s">
        <v>204</v>
      </c>
      <c r="E525" s="247" t="s">
        <v>19</v>
      </c>
      <c r="F525" s="248" t="s">
        <v>670</v>
      </c>
      <c r="G525" s="246"/>
      <c r="H525" s="247" t="s">
        <v>19</v>
      </c>
      <c r="I525" s="249"/>
      <c r="J525" s="246"/>
      <c r="K525" s="246"/>
      <c r="L525" s="250"/>
      <c r="M525" s="251"/>
      <c r="N525" s="252"/>
      <c r="O525" s="252"/>
      <c r="P525" s="252"/>
      <c r="Q525" s="252"/>
      <c r="R525" s="252"/>
      <c r="S525" s="252"/>
      <c r="T525" s="253"/>
      <c r="AT525" s="254" t="s">
        <v>204</v>
      </c>
      <c r="AU525" s="254" t="s">
        <v>87</v>
      </c>
      <c r="AV525" s="16" t="s">
        <v>85</v>
      </c>
      <c r="AW525" s="16" t="s">
        <v>33</v>
      </c>
      <c r="AX525" s="16" t="s">
        <v>78</v>
      </c>
      <c r="AY525" s="254" t="s">
        <v>183</v>
      </c>
    </row>
    <row r="526" spans="1:65" s="13" customFormat="1">
      <c r="B526" s="201"/>
      <c r="C526" s="202"/>
      <c r="D526" s="203" t="s">
        <v>204</v>
      </c>
      <c r="E526" s="204" t="s">
        <v>19</v>
      </c>
      <c r="F526" s="205" t="s">
        <v>671</v>
      </c>
      <c r="G526" s="202"/>
      <c r="H526" s="206">
        <v>6.0069999999999997</v>
      </c>
      <c r="I526" s="207"/>
      <c r="J526" s="202"/>
      <c r="K526" s="202"/>
      <c r="L526" s="208"/>
      <c r="M526" s="209"/>
      <c r="N526" s="210"/>
      <c r="O526" s="210"/>
      <c r="P526" s="210"/>
      <c r="Q526" s="210"/>
      <c r="R526" s="210"/>
      <c r="S526" s="210"/>
      <c r="T526" s="211"/>
      <c r="AT526" s="212" t="s">
        <v>204</v>
      </c>
      <c r="AU526" s="212" t="s">
        <v>87</v>
      </c>
      <c r="AV526" s="13" t="s">
        <v>87</v>
      </c>
      <c r="AW526" s="13" t="s">
        <v>33</v>
      </c>
      <c r="AX526" s="13" t="s">
        <v>78</v>
      </c>
      <c r="AY526" s="212" t="s">
        <v>183</v>
      </c>
    </row>
    <row r="527" spans="1:65" s="16" customFormat="1">
      <c r="B527" s="245"/>
      <c r="C527" s="246"/>
      <c r="D527" s="203" t="s">
        <v>204</v>
      </c>
      <c r="E527" s="247" t="s">
        <v>19</v>
      </c>
      <c r="F527" s="248" t="s">
        <v>672</v>
      </c>
      <c r="G527" s="246"/>
      <c r="H527" s="247" t="s">
        <v>19</v>
      </c>
      <c r="I527" s="249"/>
      <c r="J527" s="246"/>
      <c r="K527" s="246"/>
      <c r="L527" s="250"/>
      <c r="M527" s="251"/>
      <c r="N527" s="252"/>
      <c r="O527" s="252"/>
      <c r="P527" s="252"/>
      <c r="Q527" s="252"/>
      <c r="R527" s="252"/>
      <c r="S527" s="252"/>
      <c r="T527" s="253"/>
      <c r="AT527" s="254" t="s">
        <v>204</v>
      </c>
      <c r="AU527" s="254" t="s">
        <v>87</v>
      </c>
      <c r="AV527" s="16" t="s">
        <v>85</v>
      </c>
      <c r="AW527" s="16" t="s">
        <v>33</v>
      </c>
      <c r="AX527" s="16" t="s">
        <v>78</v>
      </c>
      <c r="AY527" s="254" t="s">
        <v>183</v>
      </c>
    </row>
    <row r="528" spans="1:65" s="13" customFormat="1">
      <c r="B528" s="201"/>
      <c r="C528" s="202"/>
      <c r="D528" s="203" t="s">
        <v>204</v>
      </c>
      <c r="E528" s="204" t="s">
        <v>19</v>
      </c>
      <c r="F528" s="205" t="s">
        <v>673</v>
      </c>
      <c r="G528" s="202"/>
      <c r="H528" s="206">
        <v>20.8</v>
      </c>
      <c r="I528" s="207"/>
      <c r="J528" s="202"/>
      <c r="K528" s="202"/>
      <c r="L528" s="208"/>
      <c r="M528" s="209"/>
      <c r="N528" s="210"/>
      <c r="O528" s="210"/>
      <c r="P528" s="210"/>
      <c r="Q528" s="210"/>
      <c r="R528" s="210"/>
      <c r="S528" s="210"/>
      <c r="T528" s="211"/>
      <c r="AT528" s="212" t="s">
        <v>204</v>
      </c>
      <c r="AU528" s="212" t="s">
        <v>87</v>
      </c>
      <c r="AV528" s="13" t="s">
        <v>87</v>
      </c>
      <c r="AW528" s="13" t="s">
        <v>33</v>
      </c>
      <c r="AX528" s="13" t="s">
        <v>78</v>
      </c>
      <c r="AY528" s="212" t="s">
        <v>183</v>
      </c>
    </row>
    <row r="529" spans="2:51" s="16" customFormat="1">
      <c r="B529" s="245"/>
      <c r="C529" s="246"/>
      <c r="D529" s="203" t="s">
        <v>204</v>
      </c>
      <c r="E529" s="247" t="s">
        <v>19</v>
      </c>
      <c r="F529" s="248" t="s">
        <v>363</v>
      </c>
      <c r="G529" s="246"/>
      <c r="H529" s="247" t="s">
        <v>19</v>
      </c>
      <c r="I529" s="249"/>
      <c r="J529" s="246"/>
      <c r="K529" s="246"/>
      <c r="L529" s="250"/>
      <c r="M529" s="251"/>
      <c r="N529" s="252"/>
      <c r="O529" s="252"/>
      <c r="P529" s="252"/>
      <c r="Q529" s="252"/>
      <c r="R529" s="252"/>
      <c r="S529" s="252"/>
      <c r="T529" s="253"/>
      <c r="AT529" s="254" t="s">
        <v>204</v>
      </c>
      <c r="AU529" s="254" t="s">
        <v>87</v>
      </c>
      <c r="AV529" s="16" t="s">
        <v>85</v>
      </c>
      <c r="AW529" s="16" t="s">
        <v>33</v>
      </c>
      <c r="AX529" s="16" t="s">
        <v>78</v>
      </c>
      <c r="AY529" s="254" t="s">
        <v>183</v>
      </c>
    </row>
    <row r="530" spans="2:51" s="16" customFormat="1">
      <c r="B530" s="245"/>
      <c r="C530" s="246"/>
      <c r="D530" s="203" t="s">
        <v>204</v>
      </c>
      <c r="E530" s="247" t="s">
        <v>19</v>
      </c>
      <c r="F530" s="248" t="s">
        <v>674</v>
      </c>
      <c r="G530" s="246"/>
      <c r="H530" s="247" t="s">
        <v>19</v>
      </c>
      <c r="I530" s="249"/>
      <c r="J530" s="246"/>
      <c r="K530" s="246"/>
      <c r="L530" s="250"/>
      <c r="M530" s="251"/>
      <c r="N530" s="252"/>
      <c r="O530" s="252"/>
      <c r="P530" s="252"/>
      <c r="Q530" s="252"/>
      <c r="R530" s="252"/>
      <c r="S530" s="252"/>
      <c r="T530" s="253"/>
      <c r="AT530" s="254" t="s">
        <v>204</v>
      </c>
      <c r="AU530" s="254" t="s">
        <v>87</v>
      </c>
      <c r="AV530" s="16" t="s">
        <v>85</v>
      </c>
      <c r="AW530" s="16" t="s">
        <v>33</v>
      </c>
      <c r="AX530" s="16" t="s">
        <v>78</v>
      </c>
      <c r="AY530" s="254" t="s">
        <v>183</v>
      </c>
    </row>
    <row r="531" spans="2:51" s="13" customFormat="1">
      <c r="B531" s="201"/>
      <c r="C531" s="202"/>
      <c r="D531" s="203" t="s">
        <v>204</v>
      </c>
      <c r="E531" s="204" t="s">
        <v>19</v>
      </c>
      <c r="F531" s="205" t="s">
        <v>675</v>
      </c>
      <c r="G531" s="202"/>
      <c r="H531" s="206">
        <v>7.7</v>
      </c>
      <c r="I531" s="207"/>
      <c r="J531" s="202"/>
      <c r="K531" s="202"/>
      <c r="L531" s="208"/>
      <c r="M531" s="209"/>
      <c r="N531" s="210"/>
      <c r="O531" s="210"/>
      <c r="P531" s="210"/>
      <c r="Q531" s="210"/>
      <c r="R531" s="210"/>
      <c r="S531" s="210"/>
      <c r="T531" s="211"/>
      <c r="AT531" s="212" t="s">
        <v>204</v>
      </c>
      <c r="AU531" s="212" t="s">
        <v>87</v>
      </c>
      <c r="AV531" s="13" t="s">
        <v>87</v>
      </c>
      <c r="AW531" s="13" t="s">
        <v>33</v>
      </c>
      <c r="AX531" s="13" t="s">
        <v>78</v>
      </c>
      <c r="AY531" s="212" t="s">
        <v>183</v>
      </c>
    </row>
    <row r="532" spans="2:51" s="16" customFormat="1">
      <c r="B532" s="245"/>
      <c r="C532" s="246"/>
      <c r="D532" s="203" t="s">
        <v>204</v>
      </c>
      <c r="E532" s="247" t="s">
        <v>19</v>
      </c>
      <c r="F532" s="248" t="s">
        <v>676</v>
      </c>
      <c r="G532" s="246"/>
      <c r="H532" s="247" t="s">
        <v>19</v>
      </c>
      <c r="I532" s="249"/>
      <c r="J532" s="246"/>
      <c r="K532" s="246"/>
      <c r="L532" s="250"/>
      <c r="M532" s="251"/>
      <c r="N532" s="252"/>
      <c r="O532" s="252"/>
      <c r="P532" s="252"/>
      <c r="Q532" s="252"/>
      <c r="R532" s="252"/>
      <c r="S532" s="252"/>
      <c r="T532" s="253"/>
      <c r="AT532" s="254" t="s">
        <v>204</v>
      </c>
      <c r="AU532" s="254" t="s">
        <v>87</v>
      </c>
      <c r="AV532" s="16" t="s">
        <v>85</v>
      </c>
      <c r="AW532" s="16" t="s">
        <v>33</v>
      </c>
      <c r="AX532" s="16" t="s">
        <v>78</v>
      </c>
      <c r="AY532" s="254" t="s">
        <v>183</v>
      </c>
    </row>
    <row r="533" spans="2:51" s="13" customFormat="1">
      <c r="B533" s="201"/>
      <c r="C533" s="202"/>
      <c r="D533" s="203" t="s">
        <v>204</v>
      </c>
      <c r="E533" s="204" t="s">
        <v>19</v>
      </c>
      <c r="F533" s="205" t="s">
        <v>677</v>
      </c>
      <c r="G533" s="202"/>
      <c r="H533" s="206">
        <v>15.7</v>
      </c>
      <c r="I533" s="207"/>
      <c r="J533" s="202"/>
      <c r="K533" s="202"/>
      <c r="L533" s="208"/>
      <c r="M533" s="209"/>
      <c r="N533" s="210"/>
      <c r="O533" s="210"/>
      <c r="P533" s="210"/>
      <c r="Q533" s="210"/>
      <c r="R533" s="210"/>
      <c r="S533" s="210"/>
      <c r="T533" s="211"/>
      <c r="AT533" s="212" t="s">
        <v>204</v>
      </c>
      <c r="AU533" s="212" t="s">
        <v>87</v>
      </c>
      <c r="AV533" s="13" t="s">
        <v>87</v>
      </c>
      <c r="AW533" s="13" t="s">
        <v>33</v>
      </c>
      <c r="AX533" s="13" t="s">
        <v>78</v>
      </c>
      <c r="AY533" s="212" t="s">
        <v>183</v>
      </c>
    </row>
    <row r="534" spans="2:51" s="16" customFormat="1">
      <c r="B534" s="245"/>
      <c r="C534" s="246"/>
      <c r="D534" s="203" t="s">
        <v>204</v>
      </c>
      <c r="E534" s="247" t="s">
        <v>19</v>
      </c>
      <c r="F534" s="248" t="s">
        <v>376</v>
      </c>
      <c r="G534" s="246"/>
      <c r="H534" s="247" t="s">
        <v>19</v>
      </c>
      <c r="I534" s="249"/>
      <c r="J534" s="246"/>
      <c r="K534" s="246"/>
      <c r="L534" s="250"/>
      <c r="M534" s="251"/>
      <c r="N534" s="252"/>
      <c r="O534" s="252"/>
      <c r="P534" s="252"/>
      <c r="Q534" s="252"/>
      <c r="R534" s="252"/>
      <c r="S534" s="252"/>
      <c r="T534" s="253"/>
      <c r="AT534" s="254" t="s">
        <v>204</v>
      </c>
      <c r="AU534" s="254" t="s">
        <v>87</v>
      </c>
      <c r="AV534" s="16" t="s">
        <v>85</v>
      </c>
      <c r="AW534" s="16" t="s">
        <v>33</v>
      </c>
      <c r="AX534" s="16" t="s">
        <v>78</v>
      </c>
      <c r="AY534" s="254" t="s">
        <v>183</v>
      </c>
    </row>
    <row r="535" spans="2:51" s="16" customFormat="1">
      <c r="B535" s="245"/>
      <c r="C535" s="246"/>
      <c r="D535" s="203" t="s">
        <v>204</v>
      </c>
      <c r="E535" s="247" t="s">
        <v>19</v>
      </c>
      <c r="F535" s="248" t="s">
        <v>678</v>
      </c>
      <c r="G535" s="246"/>
      <c r="H535" s="247" t="s">
        <v>19</v>
      </c>
      <c r="I535" s="249"/>
      <c r="J535" s="246"/>
      <c r="K535" s="246"/>
      <c r="L535" s="250"/>
      <c r="M535" s="251"/>
      <c r="N535" s="252"/>
      <c r="O535" s="252"/>
      <c r="P535" s="252"/>
      <c r="Q535" s="252"/>
      <c r="R535" s="252"/>
      <c r="S535" s="252"/>
      <c r="T535" s="253"/>
      <c r="AT535" s="254" t="s">
        <v>204</v>
      </c>
      <c r="AU535" s="254" t="s">
        <v>87</v>
      </c>
      <c r="AV535" s="16" t="s">
        <v>85</v>
      </c>
      <c r="AW535" s="16" t="s">
        <v>33</v>
      </c>
      <c r="AX535" s="16" t="s">
        <v>78</v>
      </c>
      <c r="AY535" s="254" t="s">
        <v>183</v>
      </c>
    </row>
    <row r="536" spans="2:51" s="13" customFormat="1">
      <c r="B536" s="201"/>
      <c r="C536" s="202"/>
      <c r="D536" s="203" t="s">
        <v>204</v>
      </c>
      <c r="E536" s="204" t="s">
        <v>19</v>
      </c>
      <c r="F536" s="205" t="s">
        <v>679</v>
      </c>
      <c r="G536" s="202"/>
      <c r="H536" s="206">
        <v>9.77</v>
      </c>
      <c r="I536" s="207"/>
      <c r="J536" s="202"/>
      <c r="K536" s="202"/>
      <c r="L536" s="208"/>
      <c r="M536" s="209"/>
      <c r="N536" s="210"/>
      <c r="O536" s="210"/>
      <c r="P536" s="210"/>
      <c r="Q536" s="210"/>
      <c r="R536" s="210"/>
      <c r="S536" s="210"/>
      <c r="T536" s="211"/>
      <c r="AT536" s="212" t="s">
        <v>204</v>
      </c>
      <c r="AU536" s="212" t="s">
        <v>87</v>
      </c>
      <c r="AV536" s="13" t="s">
        <v>87</v>
      </c>
      <c r="AW536" s="13" t="s">
        <v>33</v>
      </c>
      <c r="AX536" s="13" t="s">
        <v>78</v>
      </c>
      <c r="AY536" s="212" t="s">
        <v>183</v>
      </c>
    </row>
    <row r="537" spans="2:51" s="16" customFormat="1">
      <c r="B537" s="245"/>
      <c r="C537" s="246"/>
      <c r="D537" s="203" t="s">
        <v>204</v>
      </c>
      <c r="E537" s="247" t="s">
        <v>19</v>
      </c>
      <c r="F537" s="248" t="s">
        <v>378</v>
      </c>
      <c r="G537" s="246"/>
      <c r="H537" s="247" t="s">
        <v>19</v>
      </c>
      <c r="I537" s="249"/>
      <c r="J537" s="246"/>
      <c r="K537" s="246"/>
      <c r="L537" s="250"/>
      <c r="M537" s="251"/>
      <c r="N537" s="252"/>
      <c r="O537" s="252"/>
      <c r="P537" s="252"/>
      <c r="Q537" s="252"/>
      <c r="R537" s="252"/>
      <c r="S537" s="252"/>
      <c r="T537" s="253"/>
      <c r="AT537" s="254" t="s">
        <v>204</v>
      </c>
      <c r="AU537" s="254" t="s">
        <v>87</v>
      </c>
      <c r="AV537" s="16" t="s">
        <v>85</v>
      </c>
      <c r="AW537" s="16" t="s">
        <v>33</v>
      </c>
      <c r="AX537" s="16" t="s">
        <v>78</v>
      </c>
      <c r="AY537" s="254" t="s">
        <v>183</v>
      </c>
    </row>
    <row r="538" spans="2:51" s="16" customFormat="1">
      <c r="B538" s="245"/>
      <c r="C538" s="246"/>
      <c r="D538" s="203" t="s">
        <v>204</v>
      </c>
      <c r="E538" s="247" t="s">
        <v>19</v>
      </c>
      <c r="F538" s="248" t="s">
        <v>680</v>
      </c>
      <c r="G538" s="246"/>
      <c r="H538" s="247" t="s">
        <v>19</v>
      </c>
      <c r="I538" s="249"/>
      <c r="J538" s="246"/>
      <c r="K538" s="246"/>
      <c r="L538" s="250"/>
      <c r="M538" s="251"/>
      <c r="N538" s="252"/>
      <c r="O538" s="252"/>
      <c r="P538" s="252"/>
      <c r="Q538" s="252"/>
      <c r="R538" s="252"/>
      <c r="S538" s="252"/>
      <c r="T538" s="253"/>
      <c r="AT538" s="254" t="s">
        <v>204</v>
      </c>
      <c r="AU538" s="254" t="s">
        <v>87</v>
      </c>
      <c r="AV538" s="16" t="s">
        <v>85</v>
      </c>
      <c r="AW538" s="16" t="s">
        <v>33</v>
      </c>
      <c r="AX538" s="16" t="s">
        <v>78</v>
      </c>
      <c r="AY538" s="254" t="s">
        <v>183</v>
      </c>
    </row>
    <row r="539" spans="2:51" s="13" customFormat="1">
      <c r="B539" s="201"/>
      <c r="C539" s="202"/>
      <c r="D539" s="203" t="s">
        <v>204</v>
      </c>
      <c r="E539" s="204" t="s">
        <v>19</v>
      </c>
      <c r="F539" s="205" t="s">
        <v>679</v>
      </c>
      <c r="G539" s="202"/>
      <c r="H539" s="206">
        <v>9.77</v>
      </c>
      <c r="I539" s="207"/>
      <c r="J539" s="202"/>
      <c r="K539" s="202"/>
      <c r="L539" s="208"/>
      <c r="M539" s="209"/>
      <c r="N539" s="210"/>
      <c r="O539" s="210"/>
      <c r="P539" s="210"/>
      <c r="Q539" s="210"/>
      <c r="R539" s="210"/>
      <c r="S539" s="210"/>
      <c r="T539" s="211"/>
      <c r="AT539" s="212" t="s">
        <v>204</v>
      </c>
      <c r="AU539" s="212" t="s">
        <v>87</v>
      </c>
      <c r="AV539" s="13" t="s">
        <v>87</v>
      </c>
      <c r="AW539" s="13" t="s">
        <v>33</v>
      </c>
      <c r="AX539" s="13" t="s">
        <v>78</v>
      </c>
      <c r="AY539" s="212" t="s">
        <v>183</v>
      </c>
    </row>
    <row r="540" spans="2:51" s="16" customFormat="1">
      <c r="B540" s="245"/>
      <c r="C540" s="246"/>
      <c r="D540" s="203" t="s">
        <v>204</v>
      </c>
      <c r="E540" s="247" t="s">
        <v>19</v>
      </c>
      <c r="F540" s="248" t="s">
        <v>379</v>
      </c>
      <c r="G540" s="246"/>
      <c r="H540" s="247" t="s">
        <v>19</v>
      </c>
      <c r="I540" s="249"/>
      <c r="J540" s="246"/>
      <c r="K540" s="246"/>
      <c r="L540" s="250"/>
      <c r="M540" s="251"/>
      <c r="N540" s="252"/>
      <c r="O540" s="252"/>
      <c r="P540" s="252"/>
      <c r="Q540" s="252"/>
      <c r="R540" s="252"/>
      <c r="S540" s="252"/>
      <c r="T540" s="253"/>
      <c r="AT540" s="254" t="s">
        <v>204</v>
      </c>
      <c r="AU540" s="254" t="s">
        <v>87</v>
      </c>
      <c r="AV540" s="16" t="s">
        <v>85</v>
      </c>
      <c r="AW540" s="16" t="s">
        <v>33</v>
      </c>
      <c r="AX540" s="16" t="s">
        <v>78</v>
      </c>
      <c r="AY540" s="254" t="s">
        <v>183</v>
      </c>
    </row>
    <row r="541" spans="2:51" s="16" customFormat="1">
      <c r="B541" s="245"/>
      <c r="C541" s="246"/>
      <c r="D541" s="203" t="s">
        <v>204</v>
      </c>
      <c r="E541" s="247" t="s">
        <v>19</v>
      </c>
      <c r="F541" s="248" t="s">
        <v>681</v>
      </c>
      <c r="G541" s="246"/>
      <c r="H541" s="247" t="s">
        <v>19</v>
      </c>
      <c r="I541" s="249"/>
      <c r="J541" s="246"/>
      <c r="K541" s="246"/>
      <c r="L541" s="250"/>
      <c r="M541" s="251"/>
      <c r="N541" s="252"/>
      <c r="O541" s="252"/>
      <c r="P541" s="252"/>
      <c r="Q541" s="252"/>
      <c r="R541" s="252"/>
      <c r="S541" s="252"/>
      <c r="T541" s="253"/>
      <c r="AT541" s="254" t="s">
        <v>204</v>
      </c>
      <c r="AU541" s="254" t="s">
        <v>87</v>
      </c>
      <c r="AV541" s="16" t="s">
        <v>85</v>
      </c>
      <c r="AW541" s="16" t="s">
        <v>33</v>
      </c>
      <c r="AX541" s="16" t="s">
        <v>78</v>
      </c>
      <c r="AY541" s="254" t="s">
        <v>183</v>
      </c>
    </row>
    <row r="542" spans="2:51" s="13" customFormat="1">
      <c r="B542" s="201"/>
      <c r="C542" s="202"/>
      <c r="D542" s="203" t="s">
        <v>204</v>
      </c>
      <c r="E542" s="204" t="s">
        <v>19</v>
      </c>
      <c r="F542" s="205" t="s">
        <v>679</v>
      </c>
      <c r="G542" s="202"/>
      <c r="H542" s="206">
        <v>9.77</v>
      </c>
      <c r="I542" s="207"/>
      <c r="J542" s="202"/>
      <c r="K542" s="202"/>
      <c r="L542" s="208"/>
      <c r="M542" s="209"/>
      <c r="N542" s="210"/>
      <c r="O542" s="210"/>
      <c r="P542" s="210"/>
      <c r="Q542" s="210"/>
      <c r="R542" s="210"/>
      <c r="S542" s="210"/>
      <c r="T542" s="211"/>
      <c r="AT542" s="212" t="s">
        <v>204</v>
      </c>
      <c r="AU542" s="212" t="s">
        <v>87</v>
      </c>
      <c r="AV542" s="13" t="s">
        <v>87</v>
      </c>
      <c r="AW542" s="13" t="s">
        <v>33</v>
      </c>
      <c r="AX542" s="13" t="s">
        <v>78</v>
      </c>
      <c r="AY542" s="212" t="s">
        <v>183</v>
      </c>
    </row>
    <row r="543" spans="2:51" s="16" customFormat="1">
      <c r="B543" s="245"/>
      <c r="C543" s="246"/>
      <c r="D543" s="203" t="s">
        <v>204</v>
      </c>
      <c r="E543" s="247" t="s">
        <v>19</v>
      </c>
      <c r="F543" s="248" t="s">
        <v>380</v>
      </c>
      <c r="G543" s="246"/>
      <c r="H543" s="247" t="s">
        <v>19</v>
      </c>
      <c r="I543" s="249"/>
      <c r="J543" s="246"/>
      <c r="K543" s="246"/>
      <c r="L543" s="250"/>
      <c r="M543" s="251"/>
      <c r="N543" s="252"/>
      <c r="O543" s="252"/>
      <c r="P543" s="252"/>
      <c r="Q543" s="252"/>
      <c r="R543" s="252"/>
      <c r="S543" s="252"/>
      <c r="T543" s="253"/>
      <c r="AT543" s="254" t="s">
        <v>204</v>
      </c>
      <c r="AU543" s="254" t="s">
        <v>87</v>
      </c>
      <c r="AV543" s="16" t="s">
        <v>85</v>
      </c>
      <c r="AW543" s="16" t="s">
        <v>33</v>
      </c>
      <c r="AX543" s="16" t="s">
        <v>78</v>
      </c>
      <c r="AY543" s="254" t="s">
        <v>183</v>
      </c>
    </row>
    <row r="544" spans="2:51" s="16" customFormat="1">
      <c r="B544" s="245"/>
      <c r="C544" s="246"/>
      <c r="D544" s="203" t="s">
        <v>204</v>
      </c>
      <c r="E544" s="247" t="s">
        <v>19</v>
      </c>
      <c r="F544" s="248" t="s">
        <v>682</v>
      </c>
      <c r="G544" s="246"/>
      <c r="H544" s="247" t="s">
        <v>19</v>
      </c>
      <c r="I544" s="249"/>
      <c r="J544" s="246"/>
      <c r="K544" s="246"/>
      <c r="L544" s="250"/>
      <c r="M544" s="251"/>
      <c r="N544" s="252"/>
      <c r="O544" s="252"/>
      <c r="P544" s="252"/>
      <c r="Q544" s="252"/>
      <c r="R544" s="252"/>
      <c r="S544" s="252"/>
      <c r="T544" s="253"/>
      <c r="AT544" s="254" t="s">
        <v>204</v>
      </c>
      <c r="AU544" s="254" t="s">
        <v>87</v>
      </c>
      <c r="AV544" s="16" t="s">
        <v>85</v>
      </c>
      <c r="AW544" s="16" t="s">
        <v>33</v>
      </c>
      <c r="AX544" s="16" t="s">
        <v>78</v>
      </c>
      <c r="AY544" s="254" t="s">
        <v>183</v>
      </c>
    </row>
    <row r="545" spans="1:65" s="13" customFormat="1">
      <c r="B545" s="201"/>
      <c r="C545" s="202"/>
      <c r="D545" s="203" t="s">
        <v>204</v>
      </c>
      <c r="E545" s="204" t="s">
        <v>19</v>
      </c>
      <c r="F545" s="205" t="s">
        <v>679</v>
      </c>
      <c r="G545" s="202"/>
      <c r="H545" s="206">
        <v>9.77</v>
      </c>
      <c r="I545" s="207"/>
      <c r="J545" s="202"/>
      <c r="K545" s="202"/>
      <c r="L545" s="208"/>
      <c r="M545" s="209"/>
      <c r="N545" s="210"/>
      <c r="O545" s="210"/>
      <c r="P545" s="210"/>
      <c r="Q545" s="210"/>
      <c r="R545" s="210"/>
      <c r="S545" s="210"/>
      <c r="T545" s="211"/>
      <c r="AT545" s="212" t="s">
        <v>204</v>
      </c>
      <c r="AU545" s="212" t="s">
        <v>87</v>
      </c>
      <c r="AV545" s="13" t="s">
        <v>87</v>
      </c>
      <c r="AW545" s="13" t="s">
        <v>33</v>
      </c>
      <c r="AX545" s="13" t="s">
        <v>78</v>
      </c>
      <c r="AY545" s="212" t="s">
        <v>183</v>
      </c>
    </row>
    <row r="546" spans="1:65" s="2" customFormat="1" ht="55.5" customHeight="1">
      <c r="A546" s="38"/>
      <c r="B546" s="39"/>
      <c r="C546" s="183" t="s">
        <v>696</v>
      </c>
      <c r="D546" s="183" t="s">
        <v>185</v>
      </c>
      <c r="E546" s="184" t="s">
        <v>697</v>
      </c>
      <c r="F546" s="185" t="s">
        <v>698</v>
      </c>
      <c r="G546" s="186" t="s">
        <v>188</v>
      </c>
      <c r="H546" s="187">
        <v>213.25700000000001</v>
      </c>
      <c r="I546" s="188"/>
      <c r="J546" s="189">
        <f>ROUND(I546*H546,2)</f>
        <v>0</v>
      </c>
      <c r="K546" s="185" t="s">
        <v>189</v>
      </c>
      <c r="L546" s="43"/>
      <c r="M546" s="190" t="s">
        <v>19</v>
      </c>
      <c r="N546" s="191" t="s">
        <v>49</v>
      </c>
      <c r="O546" s="68"/>
      <c r="P546" s="192">
        <f>O546*H546</f>
        <v>0</v>
      </c>
      <c r="Q546" s="192">
        <v>1.8380000000000001E-2</v>
      </c>
      <c r="R546" s="192">
        <f>Q546*H546</f>
        <v>3.9196636600000003</v>
      </c>
      <c r="S546" s="192">
        <v>0</v>
      </c>
      <c r="T546" s="193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194" t="s">
        <v>190</v>
      </c>
      <c r="AT546" s="194" t="s">
        <v>185</v>
      </c>
      <c r="AU546" s="194" t="s">
        <v>87</v>
      </c>
      <c r="AY546" s="21" t="s">
        <v>183</v>
      </c>
      <c r="BE546" s="195">
        <f>IF(N546="základní",J546,0)</f>
        <v>0</v>
      </c>
      <c r="BF546" s="195">
        <f>IF(N546="snížená",J546,0)</f>
        <v>0</v>
      </c>
      <c r="BG546" s="195">
        <f>IF(N546="zákl. přenesená",J546,0)</f>
        <v>0</v>
      </c>
      <c r="BH546" s="195">
        <f>IF(N546="sníž. přenesená",J546,0)</f>
        <v>0</v>
      </c>
      <c r="BI546" s="195">
        <f>IF(N546="nulová",J546,0)</f>
        <v>0</v>
      </c>
      <c r="BJ546" s="21" t="s">
        <v>85</v>
      </c>
      <c r="BK546" s="195">
        <f>ROUND(I546*H546,2)</f>
        <v>0</v>
      </c>
      <c r="BL546" s="21" t="s">
        <v>190</v>
      </c>
      <c r="BM546" s="194" t="s">
        <v>699</v>
      </c>
    </row>
    <row r="547" spans="1:65" s="2" customFormat="1">
      <c r="A547" s="38"/>
      <c r="B547" s="39"/>
      <c r="C547" s="40"/>
      <c r="D547" s="196" t="s">
        <v>192</v>
      </c>
      <c r="E547" s="40"/>
      <c r="F547" s="197" t="s">
        <v>700</v>
      </c>
      <c r="G547" s="40"/>
      <c r="H547" s="40"/>
      <c r="I547" s="198"/>
      <c r="J547" s="40"/>
      <c r="K547" s="40"/>
      <c r="L547" s="43"/>
      <c r="M547" s="199"/>
      <c r="N547" s="200"/>
      <c r="O547" s="68"/>
      <c r="P547" s="68"/>
      <c r="Q547" s="68"/>
      <c r="R547" s="68"/>
      <c r="S547" s="68"/>
      <c r="T547" s="69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21" t="s">
        <v>192</v>
      </c>
      <c r="AU547" s="21" t="s">
        <v>87</v>
      </c>
    </row>
    <row r="548" spans="1:65" s="13" customFormat="1">
      <c r="B548" s="201"/>
      <c r="C548" s="202"/>
      <c r="D548" s="203" t="s">
        <v>204</v>
      </c>
      <c r="E548" s="204" t="s">
        <v>19</v>
      </c>
      <c r="F548" s="205" t="s">
        <v>688</v>
      </c>
      <c r="G548" s="202"/>
      <c r="H548" s="206">
        <v>232.8</v>
      </c>
      <c r="I548" s="207"/>
      <c r="J548" s="202"/>
      <c r="K548" s="202"/>
      <c r="L548" s="208"/>
      <c r="M548" s="209"/>
      <c r="N548" s="210"/>
      <c r="O548" s="210"/>
      <c r="P548" s="210"/>
      <c r="Q548" s="210"/>
      <c r="R548" s="210"/>
      <c r="S548" s="210"/>
      <c r="T548" s="211"/>
      <c r="AT548" s="212" t="s">
        <v>204</v>
      </c>
      <c r="AU548" s="212" t="s">
        <v>87</v>
      </c>
      <c r="AV548" s="13" t="s">
        <v>87</v>
      </c>
      <c r="AW548" s="13" t="s">
        <v>33</v>
      </c>
      <c r="AX548" s="13" t="s">
        <v>78</v>
      </c>
      <c r="AY548" s="212" t="s">
        <v>183</v>
      </c>
    </row>
    <row r="549" spans="1:65" s="13" customFormat="1">
      <c r="B549" s="201"/>
      <c r="C549" s="202"/>
      <c r="D549" s="203" t="s">
        <v>204</v>
      </c>
      <c r="E549" s="204" t="s">
        <v>19</v>
      </c>
      <c r="F549" s="205" t="s">
        <v>689</v>
      </c>
      <c r="G549" s="202"/>
      <c r="H549" s="206">
        <v>8.0399999999999991</v>
      </c>
      <c r="I549" s="207"/>
      <c r="J549" s="202"/>
      <c r="K549" s="202"/>
      <c r="L549" s="208"/>
      <c r="M549" s="209"/>
      <c r="N549" s="210"/>
      <c r="O549" s="210"/>
      <c r="P549" s="210"/>
      <c r="Q549" s="210"/>
      <c r="R549" s="210"/>
      <c r="S549" s="210"/>
      <c r="T549" s="211"/>
      <c r="AT549" s="212" t="s">
        <v>204</v>
      </c>
      <c r="AU549" s="212" t="s">
        <v>87</v>
      </c>
      <c r="AV549" s="13" t="s">
        <v>87</v>
      </c>
      <c r="AW549" s="13" t="s">
        <v>33</v>
      </c>
      <c r="AX549" s="13" t="s">
        <v>78</v>
      </c>
      <c r="AY549" s="212" t="s">
        <v>183</v>
      </c>
    </row>
    <row r="550" spans="1:65" s="13" customFormat="1">
      <c r="B550" s="201"/>
      <c r="C550" s="202"/>
      <c r="D550" s="203" t="s">
        <v>204</v>
      </c>
      <c r="E550" s="204" t="s">
        <v>19</v>
      </c>
      <c r="F550" s="205" t="s">
        <v>407</v>
      </c>
      <c r="G550" s="202"/>
      <c r="H550" s="206">
        <v>-3.85</v>
      </c>
      <c r="I550" s="207"/>
      <c r="J550" s="202"/>
      <c r="K550" s="202"/>
      <c r="L550" s="208"/>
      <c r="M550" s="209"/>
      <c r="N550" s="210"/>
      <c r="O550" s="210"/>
      <c r="P550" s="210"/>
      <c r="Q550" s="210"/>
      <c r="R550" s="210"/>
      <c r="S550" s="210"/>
      <c r="T550" s="211"/>
      <c r="AT550" s="212" t="s">
        <v>204</v>
      </c>
      <c r="AU550" s="212" t="s">
        <v>87</v>
      </c>
      <c r="AV550" s="13" t="s">
        <v>87</v>
      </c>
      <c r="AW550" s="13" t="s">
        <v>33</v>
      </c>
      <c r="AX550" s="13" t="s">
        <v>78</v>
      </c>
      <c r="AY550" s="212" t="s">
        <v>183</v>
      </c>
    </row>
    <row r="551" spans="1:65" s="13" customFormat="1">
      <c r="B551" s="201"/>
      <c r="C551" s="202"/>
      <c r="D551" s="203" t="s">
        <v>204</v>
      </c>
      <c r="E551" s="204" t="s">
        <v>19</v>
      </c>
      <c r="F551" s="205" t="s">
        <v>409</v>
      </c>
      <c r="G551" s="202"/>
      <c r="H551" s="206">
        <v>-4.7249999999999996</v>
      </c>
      <c r="I551" s="207"/>
      <c r="J551" s="202"/>
      <c r="K551" s="202"/>
      <c r="L551" s="208"/>
      <c r="M551" s="209"/>
      <c r="N551" s="210"/>
      <c r="O551" s="210"/>
      <c r="P551" s="210"/>
      <c r="Q551" s="210"/>
      <c r="R551" s="210"/>
      <c r="S551" s="210"/>
      <c r="T551" s="211"/>
      <c r="AT551" s="212" t="s">
        <v>204</v>
      </c>
      <c r="AU551" s="212" t="s">
        <v>87</v>
      </c>
      <c r="AV551" s="13" t="s">
        <v>87</v>
      </c>
      <c r="AW551" s="13" t="s">
        <v>33</v>
      </c>
      <c r="AX551" s="13" t="s">
        <v>78</v>
      </c>
      <c r="AY551" s="212" t="s">
        <v>183</v>
      </c>
    </row>
    <row r="552" spans="1:65" s="13" customFormat="1">
      <c r="B552" s="201"/>
      <c r="C552" s="202"/>
      <c r="D552" s="203" t="s">
        <v>204</v>
      </c>
      <c r="E552" s="204" t="s">
        <v>19</v>
      </c>
      <c r="F552" s="205" t="s">
        <v>408</v>
      </c>
      <c r="G552" s="202"/>
      <c r="H552" s="206">
        <v>-6.49</v>
      </c>
      <c r="I552" s="207"/>
      <c r="J552" s="202"/>
      <c r="K552" s="202"/>
      <c r="L552" s="208"/>
      <c r="M552" s="209"/>
      <c r="N552" s="210"/>
      <c r="O552" s="210"/>
      <c r="P552" s="210"/>
      <c r="Q552" s="210"/>
      <c r="R552" s="210"/>
      <c r="S552" s="210"/>
      <c r="T552" s="211"/>
      <c r="AT552" s="212" t="s">
        <v>204</v>
      </c>
      <c r="AU552" s="212" t="s">
        <v>87</v>
      </c>
      <c r="AV552" s="13" t="s">
        <v>87</v>
      </c>
      <c r="AW552" s="13" t="s">
        <v>33</v>
      </c>
      <c r="AX552" s="13" t="s">
        <v>78</v>
      </c>
      <c r="AY552" s="212" t="s">
        <v>183</v>
      </c>
    </row>
    <row r="553" spans="1:65" s="13" customFormat="1">
      <c r="B553" s="201"/>
      <c r="C553" s="202"/>
      <c r="D553" s="203" t="s">
        <v>204</v>
      </c>
      <c r="E553" s="204" t="s">
        <v>19</v>
      </c>
      <c r="F553" s="205" t="s">
        <v>407</v>
      </c>
      <c r="G553" s="202"/>
      <c r="H553" s="206">
        <v>-3.85</v>
      </c>
      <c r="I553" s="207"/>
      <c r="J553" s="202"/>
      <c r="K553" s="202"/>
      <c r="L553" s="208"/>
      <c r="M553" s="209"/>
      <c r="N553" s="210"/>
      <c r="O553" s="210"/>
      <c r="P553" s="210"/>
      <c r="Q553" s="210"/>
      <c r="R553" s="210"/>
      <c r="S553" s="210"/>
      <c r="T553" s="211"/>
      <c r="AT553" s="212" t="s">
        <v>204</v>
      </c>
      <c r="AU553" s="212" t="s">
        <v>87</v>
      </c>
      <c r="AV553" s="13" t="s">
        <v>87</v>
      </c>
      <c r="AW553" s="13" t="s">
        <v>33</v>
      </c>
      <c r="AX553" s="13" t="s">
        <v>78</v>
      </c>
      <c r="AY553" s="212" t="s">
        <v>183</v>
      </c>
    </row>
    <row r="554" spans="1:65" s="13" customFormat="1">
      <c r="B554" s="201"/>
      <c r="C554" s="202"/>
      <c r="D554" s="203" t="s">
        <v>204</v>
      </c>
      <c r="E554" s="204" t="s">
        <v>19</v>
      </c>
      <c r="F554" s="205" t="s">
        <v>690</v>
      </c>
      <c r="G554" s="202"/>
      <c r="H554" s="206">
        <v>-8.6679999999999993</v>
      </c>
      <c r="I554" s="207"/>
      <c r="J554" s="202"/>
      <c r="K554" s="202"/>
      <c r="L554" s="208"/>
      <c r="M554" s="209"/>
      <c r="N554" s="210"/>
      <c r="O554" s="210"/>
      <c r="P554" s="210"/>
      <c r="Q554" s="210"/>
      <c r="R554" s="210"/>
      <c r="S554" s="210"/>
      <c r="T554" s="211"/>
      <c r="AT554" s="212" t="s">
        <v>204</v>
      </c>
      <c r="AU554" s="212" t="s">
        <v>87</v>
      </c>
      <c r="AV554" s="13" t="s">
        <v>87</v>
      </c>
      <c r="AW554" s="13" t="s">
        <v>33</v>
      </c>
      <c r="AX554" s="13" t="s">
        <v>78</v>
      </c>
      <c r="AY554" s="212" t="s">
        <v>183</v>
      </c>
    </row>
    <row r="555" spans="1:65" s="2" customFormat="1" ht="33" customHeight="1">
      <c r="A555" s="38"/>
      <c r="B555" s="39"/>
      <c r="C555" s="183" t="s">
        <v>701</v>
      </c>
      <c r="D555" s="183" t="s">
        <v>185</v>
      </c>
      <c r="E555" s="184" t="s">
        <v>702</v>
      </c>
      <c r="F555" s="185" t="s">
        <v>703</v>
      </c>
      <c r="G555" s="186" t="s">
        <v>188</v>
      </c>
      <c r="H555" s="187">
        <v>248.37299999999999</v>
      </c>
      <c r="I555" s="188"/>
      <c r="J555" s="189">
        <f>ROUND(I555*H555,2)</f>
        <v>0</v>
      </c>
      <c r="K555" s="185" t="s">
        <v>189</v>
      </c>
      <c r="L555" s="43"/>
      <c r="M555" s="190" t="s">
        <v>19</v>
      </c>
      <c r="N555" s="191" t="s">
        <v>49</v>
      </c>
      <c r="O555" s="68"/>
      <c r="P555" s="192">
        <f>O555*H555</f>
        <v>0</v>
      </c>
      <c r="Q555" s="192">
        <v>7.3499999999999998E-3</v>
      </c>
      <c r="R555" s="192">
        <f>Q555*H555</f>
        <v>1.8255415499999998</v>
      </c>
      <c r="S555" s="192">
        <v>0</v>
      </c>
      <c r="T555" s="193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194" t="s">
        <v>190</v>
      </c>
      <c r="AT555" s="194" t="s">
        <v>185</v>
      </c>
      <c r="AU555" s="194" t="s">
        <v>87</v>
      </c>
      <c r="AY555" s="21" t="s">
        <v>183</v>
      </c>
      <c r="BE555" s="195">
        <f>IF(N555="základní",J555,0)</f>
        <v>0</v>
      </c>
      <c r="BF555" s="195">
        <f>IF(N555="snížená",J555,0)</f>
        <v>0</v>
      </c>
      <c r="BG555" s="195">
        <f>IF(N555="zákl. přenesená",J555,0)</f>
        <v>0</v>
      </c>
      <c r="BH555" s="195">
        <f>IF(N555="sníž. přenesená",J555,0)</f>
        <v>0</v>
      </c>
      <c r="BI555" s="195">
        <f>IF(N555="nulová",J555,0)</f>
        <v>0</v>
      </c>
      <c r="BJ555" s="21" t="s">
        <v>85</v>
      </c>
      <c r="BK555" s="195">
        <f>ROUND(I555*H555,2)</f>
        <v>0</v>
      </c>
      <c r="BL555" s="21" t="s">
        <v>190</v>
      </c>
      <c r="BM555" s="194" t="s">
        <v>704</v>
      </c>
    </row>
    <row r="556" spans="1:65" s="2" customFormat="1">
      <c r="A556" s="38"/>
      <c r="B556" s="39"/>
      <c r="C556" s="40"/>
      <c r="D556" s="196" t="s">
        <v>192</v>
      </c>
      <c r="E556" s="40"/>
      <c r="F556" s="197" t="s">
        <v>705</v>
      </c>
      <c r="G556" s="40"/>
      <c r="H556" s="40"/>
      <c r="I556" s="198"/>
      <c r="J556" s="40"/>
      <c r="K556" s="40"/>
      <c r="L556" s="43"/>
      <c r="M556" s="199"/>
      <c r="N556" s="200"/>
      <c r="O556" s="68"/>
      <c r="P556" s="68"/>
      <c r="Q556" s="68"/>
      <c r="R556" s="68"/>
      <c r="S556" s="68"/>
      <c r="T556" s="69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21" t="s">
        <v>192</v>
      </c>
      <c r="AU556" s="21" t="s">
        <v>87</v>
      </c>
    </row>
    <row r="557" spans="1:65" s="16" customFormat="1">
      <c r="B557" s="245"/>
      <c r="C557" s="246"/>
      <c r="D557" s="203" t="s">
        <v>204</v>
      </c>
      <c r="E557" s="247" t="s">
        <v>19</v>
      </c>
      <c r="F557" s="248" t="s">
        <v>363</v>
      </c>
      <c r="G557" s="246"/>
      <c r="H557" s="247" t="s">
        <v>19</v>
      </c>
      <c r="I557" s="249"/>
      <c r="J557" s="246"/>
      <c r="K557" s="246"/>
      <c r="L557" s="250"/>
      <c r="M557" s="251"/>
      <c r="N557" s="252"/>
      <c r="O557" s="252"/>
      <c r="P557" s="252"/>
      <c r="Q557" s="252"/>
      <c r="R557" s="252"/>
      <c r="S557" s="252"/>
      <c r="T557" s="253"/>
      <c r="AT557" s="254" t="s">
        <v>204</v>
      </c>
      <c r="AU557" s="254" t="s">
        <v>87</v>
      </c>
      <c r="AV557" s="16" t="s">
        <v>85</v>
      </c>
      <c r="AW557" s="16" t="s">
        <v>33</v>
      </c>
      <c r="AX557" s="16" t="s">
        <v>78</v>
      </c>
      <c r="AY557" s="254" t="s">
        <v>183</v>
      </c>
    </row>
    <row r="558" spans="1:65" s="16" customFormat="1">
      <c r="B558" s="245"/>
      <c r="C558" s="246"/>
      <c r="D558" s="203" t="s">
        <v>204</v>
      </c>
      <c r="E558" s="247" t="s">
        <v>19</v>
      </c>
      <c r="F558" s="248" t="s">
        <v>674</v>
      </c>
      <c r="G558" s="246"/>
      <c r="H558" s="247" t="s">
        <v>19</v>
      </c>
      <c r="I558" s="249"/>
      <c r="J558" s="246"/>
      <c r="K558" s="246"/>
      <c r="L558" s="250"/>
      <c r="M558" s="251"/>
      <c r="N558" s="252"/>
      <c r="O558" s="252"/>
      <c r="P558" s="252"/>
      <c r="Q558" s="252"/>
      <c r="R558" s="252"/>
      <c r="S558" s="252"/>
      <c r="T558" s="253"/>
      <c r="AT558" s="254" t="s">
        <v>204</v>
      </c>
      <c r="AU558" s="254" t="s">
        <v>87</v>
      </c>
      <c r="AV558" s="16" t="s">
        <v>85</v>
      </c>
      <c r="AW558" s="16" t="s">
        <v>33</v>
      </c>
      <c r="AX558" s="16" t="s">
        <v>78</v>
      </c>
      <c r="AY558" s="254" t="s">
        <v>183</v>
      </c>
    </row>
    <row r="559" spans="1:65" s="13" customFormat="1">
      <c r="B559" s="201"/>
      <c r="C559" s="202"/>
      <c r="D559" s="203" t="s">
        <v>204</v>
      </c>
      <c r="E559" s="204" t="s">
        <v>19</v>
      </c>
      <c r="F559" s="205" t="s">
        <v>706</v>
      </c>
      <c r="G559" s="202"/>
      <c r="H559" s="206">
        <v>30.036000000000001</v>
      </c>
      <c r="I559" s="207"/>
      <c r="J559" s="202"/>
      <c r="K559" s="202"/>
      <c r="L559" s="208"/>
      <c r="M559" s="209"/>
      <c r="N559" s="210"/>
      <c r="O559" s="210"/>
      <c r="P559" s="210"/>
      <c r="Q559" s="210"/>
      <c r="R559" s="210"/>
      <c r="S559" s="210"/>
      <c r="T559" s="211"/>
      <c r="AT559" s="212" t="s">
        <v>204</v>
      </c>
      <c r="AU559" s="212" t="s">
        <v>87</v>
      </c>
      <c r="AV559" s="13" t="s">
        <v>87</v>
      </c>
      <c r="AW559" s="13" t="s">
        <v>33</v>
      </c>
      <c r="AX559" s="13" t="s">
        <v>78</v>
      </c>
      <c r="AY559" s="212" t="s">
        <v>183</v>
      </c>
    </row>
    <row r="560" spans="1:65" s="13" customFormat="1">
      <c r="B560" s="201"/>
      <c r="C560" s="202"/>
      <c r="D560" s="203" t="s">
        <v>204</v>
      </c>
      <c r="E560" s="204" t="s">
        <v>19</v>
      </c>
      <c r="F560" s="205" t="s">
        <v>397</v>
      </c>
      <c r="G560" s="202"/>
      <c r="H560" s="206">
        <v>-2.31</v>
      </c>
      <c r="I560" s="207"/>
      <c r="J560" s="202"/>
      <c r="K560" s="202"/>
      <c r="L560" s="208"/>
      <c r="M560" s="209"/>
      <c r="N560" s="210"/>
      <c r="O560" s="210"/>
      <c r="P560" s="210"/>
      <c r="Q560" s="210"/>
      <c r="R560" s="210"/>
      <c r="S560" s="210"/>
      <c r="T560" s="211"/>
      <c r="AT560" s="212" t="s">
        <v>204</v>
      </c>
      <c r="AU560" s="212" t="s">
        <v>87</v>
      </c>
      <c r="AV560" s="13" t="s">
        <v>87</v>
      </c>
      <c r="AW560" s="13" t="s">
        <v>33</v>
      </c>
      <c r="AX560" s="13" t="s">
        <v>78</v>
      </c>
      <c r="AY560" s="212" t="s">
        <v>183</v>
      </c>
    </row>
    <row r="561" spans="2:51" s="16" customFormat="1">
      <c r="B561" s="245"/>
      <c r="C561" s="246"/>
      <c r="D561" s="203" t="s">
        <v>204</v>
      </c>
      <c r="E561" s="247" t="s">
        <v>19</v>
      </c>
      <c r="F561" s="248" t="s">
        <v>676</v>
      </c>
      <c r="G561" s="246"/>
      <c r="H561" s="247" t="s">
        <v>19</v>
      </c>
      <c r="I561" s="249"/>
      <c r="J561" s="246"/>
      <c r="K561" s="246"/>
      <c r="L561" s="250"/>
      <c r="M561" s="251"/>
      <c r="N561" s="252"/>
      <c r="O561" s="252"/>
      <c r="P561" s="252"/>
      <c r="Q561" s="252"/>
      <c r="R561" s="252"/>
      <c r="S561" s="252"/>
      <c r="T561" s="253"/>
      <c r="AT561" s="254" t="s">
        <v>204</v>
      </c>
      <c r="AU561" s="254" t="s">
        <v>87</v>
      </c>
      <c r="AV561" s="16" t="s">
        <v>85</v>
      </c>
      <c r="AW561" s="16" t="s">
        <v>33</v>
      </c>
      <c r="AX561" s="16" t="s">
        <v>78</v>
      </c>
      <c r="AY561" s="254" t="s">
        <v>183</v>
      </c>
    </row>
    <row r="562" spans="2:51" s="13" customFormat="1">
      <c r="B562" s="201"/>
      <c r="C562" s="202"/>
      <c r="D562" s="203" t="s">
        <v>204</v>
      </c>
      <c r="E562" s="204" t="s">
        <v>19</v>
      </c>
      <c r="F562" s="205" t="s">
        <v>707</v>
      </c>
      <c r="G562" s="202"/>
      <c r="H562" s="206">
        <v>34.618000000000002</v>
      </c>
      <c r="I562" s="207"/>
      <c r="J562" s="202"/>
      <c r="K562" s="202"/>
      <c r="L562" s="208"/>
      <c r="M562" s="209"/>
      <c r="N562" s="210"/>
      <c r="O562" s="210"/>
      <c r="P562" s="210"/>
      <c r="Q562" s="210"/>
      <c r="R562" s="210"/>
      <c r="S562" s="210"/>
      <c r="T562" s="211"/>
      <c r="AT562" s="212" t="s">
        <v>204</v>
      </c>
      <c r="AU562" s="212" t="s">
        <v>87</v>
      </c>
      <c r="AV562" s="13" t="s">
        <v>87</v>
      </c>
      <c r="AW562" s="13" t="s">
        <v>33</v>
      </c>
      <c r="AX562" s="13" t="s">
        <v>78</v>
      </c>
      <c r="AY562" s="212" t="s">
        <v>183</v>
      </c>
    </row>
    <row r="563" spans="2:51" s="13" customFormat="1">
      <c r="B563" s="201"/>
      <c r="C563" s="202"/>
      <c r="D563" s="203" t="s">
        <v>204</v>
      </c>
      <c r="E563" s="204" t="s">
        <v>19</v>
      </c>
      <c r="F563" s="205" t="s">
        <v>398</v>
      </c>
      <c r="G563" s="202"/>
      <c r="H563" s="206">
        <v>-3.0939999999999999</v>
      </c>
      <c r="I563" s="207"/>
      <c r="J563" s="202"/>
      <c r="K563" s="202"/>
      <c r="L563" s="208"/>
      <c r="M563" s="209"/>
      <c r="N563" s="210"/>
      <c r="O563" s="210"/>
      <c r="P563" s="210"/>
      <c r="Q563" s="210"/>
      <c r="R563" s="210"/>
      <c r="S563" s="210"/>
      <c r="T563" s="211"/>
      <c r="AT563" s="212" t="s">
        <v>204</v>
      </c>
      <c r="AU563" s="212" t="s">
        <v>87</v>
      </c>
      <c r="AV563" s="13" t="s">
        <v>87</v>
      </c>
      <c r="AW563" s="13" t="s">
        <v>33</v>
      </c>
      <c r="AX563" s="13" t="s">
        <v>78</v>
      </c>
      <c r="AY563" s="212" t="s">
        <v>183</v>
      </c>
    </row>
    <row r="564" spans="2:51" s="13" customFormat="1">
      <c r="B564" s="201"/>
      <c r="C564" s="202"/>
      <c r="D564" s="203" t="s">
        <v>204</v>
      </c>
      <c r="E564" s="204" t="s">
        <v>19</v>
      </c>
      <c r="F564" s="205" t="s">
        <v>708</v>
      </c>
      <c r="G564" s="202"/>
      <c r="H564" s="206">
        <v>-5.0599999999999996</v>
      </c>
      <c r="I564" s="207"/>
      <c r="J564" s="202"/>
      <c r="K564" s="202"/>
      <c r="L564" s="208"/>
      <c r="M564" s="209"/>
      <c r="N564" s="210"/>
      <c r="O564" s="210"/>
      <c r="P564" s="210"/>
      <c r="Q564" s="210"/>
      <c r="R564" s="210"/>
      <c r="S564" s="210"/>
      <c r="T564" s="211"/>
      <c r="AT564" s="212" t="s">
        <v>204</v>
      </c>
      <c r="AU564" s="212" t="s">
        <v>87</v>
      </c>
      <c r="AV564" s="13" t="s">
        <v>87</v>
      </c>
      <c r="AW564" s="13" t="s">
        <v>33</v>
      </c>
      <c r="AX564" s="13" t="s">
        <v>78</v>
      </c>
      <c r="AY564" s="212" t="s">
        <v>183</v>
      </c>
    </row>
    <row r="565" spans="2:51" s="13" customFormat="1">
      <c r="B565" s="201"/>
      <c r="C565" s="202"/>
      <c r="D565" s="203" t="s">
        <v>204</v>
      </c>
      <c r="E565" s="204" t="s">
        <v>19</v>
      </c>
      <c r="F565" s="205" t="s">
        <v>709</v>
      </c>
      <c r="G565" s="202"/>
      <c r="H565" s="206">
        <v>-0.6</v>
      </c>
      <c r="I565" s="207"/>
      <c r="J565" s="202"/>
      <c r="K565" s="202"/>
      <c r="L565" s="208"/>
      <c r="M565" s="209"/>
      <c r="N565" s="210"/>
      <c r="O565" s="210"/>
      <c r="P565" s="210"/>
      <c r="Q565" s="210"/>
      <c r="R565" s="210"/>
      <c r="S565" s="210"/>
      <c r="T565" s="211"/>
      <c r="AT565" s="212" t="s">
        <v>204</v>
      </c>
      <c r="AU565" s="212" t="s">
        <v>87</v>
      </c>
      <c r="AV565" s="13" t="s">
        <v>87</v>
      </c>
      <c r="AW565" s="13" t="s">
        <v>33</v>
      </c>
      <c r="AX565" s="13" t="s">
        <v>78</v>
      </c>
      <c r="AY565" s="212" t="s">
        <v>183</v>
      </c>
    </row>
    <row r="566" spans="2:51" s="16" customFormat="1">
      <c r="B566" s="245"/>
      <c r="C566" s="246"/>
      <c r="D566" s="203" t="s">
        <v>204</v>
      </c>
      <c r="E566" s="247" t="s">
        <v>19</v>
      </c>
      <c r="F566" s="248" t="s">
        <v>710</v>
      </c>
      <c r="G566" s="246"/>
      <c r="H566" s="247" t="s">
        <v>19</v>
      </c>
      <c r="I566" s="249"/>
      <c r="J566" s="246"/>
      <c r="K566" s="246"/>
      <c r="L566" s="250"/>
      <c r="M566" s="251"/>
      <c r="N566" s="252"/>
      <c r="O566" s="252"/>
      <c r="P566" s="252"/>
      <c r="Q566" s="252"/>
      <c r="R566" s="252"/>
      <c r="S566" s="252"/>
      <c r="T566" s="253"/>
      <c r="AT566" s="254" t="s">
        <v>204</v>
      </c>
      <c r="AU566" s="254" t="s">
        <v>87</v>
      </c>
      <c r="AV566" s="16" t="s">
        <v>85</v>
      </c>
      <c r="AW566" s="16" t="s">
        <v>33</v>
      </c>
      <c r="AX566" s="16" t="s">
        <v>78</v>
      </c>
      <c r="AY566" s="254" t="s">
        <v>183</v>
      </c>
    </row>
    <row r="567" spans="2:51" s="13" customFormat="1">
      <c r="B567" s="201"/>
      <c r="C567" s="202"/>
      <c r="D567" s="203" t="s">
        <v>204</v>
      </c>
      <c r="E567" s="204" t="s">
        <v>19</v>
      </c>
      <c r="F567" s="205" t="s">
        <v>711</v>
      </c>
      <c r="G567" s="202"/>
      <c r="H567" s="206">
        <v>14</v>
      </c>
      <c r="I567" s="207"/>
      <c r="J567" s="202"/>
      <c r="K567" s="202"/>
      <c r="L567" s="208"/>
      <c r="M567" s="209"/>
      <c r="N567" s="210"/>
      <c r="O567" s="210"/>
      <c r="P567" s="210"/>
      <c r="Q567" s="210"/>
      <c r="R567" s="210"/>
      <c r="S567" s="210"/>
      <c r="T567" s="211"/>
      <c r="AT567" s="212" t="s">
        <v>204</v>
      </c>
      <c r="AU567" s="212" t="s">
        <v>87</v>
      </c>
      <c r="AV567" s="13" t="s">
        <v>87</v>
      </c>
      <c r="AW567" s="13" t="s">
        <v>33</v>
      </c>
      <c r="AX567" s="13" t="s">
        <v>78</v>
      </c>
      <c r="AY567" s="212" t="s">
        <v>183</v>
      </c>
    </row>
    <row r="568" spans="2:51" s="13" customFormat="1">
      <c r="B568" s="201"/>
      <c r="C568" s="202"/>
      <c r="D568" s="203" t="s">
        <v>204</v>
      </c>
      <c r="E568" s="204" t="s">
        <v>19</v>
      </c>
      <c r="F568" s="205" t="s">
        <v>712</v>
      </c>
      <c r="G568" s="202"/>
      <c r="H568" s="206">
        <v>-4.3339999999999996</v>
      </c>
      <c r="I568" s="207"/>
      <c r="J568" s="202"/>
      <c r="K568" s="202"/>
      <c r="L568" s="208"/>
      <c r="M568" s="209"/>
      <c r="N568" s="210"/>
      <c r="O568" s="210"/>
      <c r="P568" s="210"/>
      <c r="Q568" s="210"/>
      <c r="R568" s="210"/>
      <c r="S568" s="210"/>
      <c r="T568" s="211"/>
      <c r="AT568" s="212" t="s">
        <v>204</v>
      </c>
      <c r="AU568" s="212" t="s">
        <v>87</v>
      </c>
      <c r="AV568" s="13" t="s">
        <v>87</v>
      </c>
      <c r="AW568" s="13" t="s">
        <v>33</v>
      </c>
      <c r="AX568" s="13" t="s">
        <v>78</v>
      </c>
      <c r="AY568" s="212" t="s">
        <v>183</v>
      </c>
    </row>
    <row r="569" spans="2:51" s="16" customFormat="1">
      <c r="B569" s="245"/>
      <c r="C569" s="246"/>
      <c r="D569" s="203" t="s">
        <v>204</v>
      </c>
      <c r="E569" s="247" t="s">
        <v>19</v>
      </c>
      <c r="F569" s="248" t="s">
        <v>376</v>
      </c>
      <c r="G569" s="246"/>
      <c r="H569" s="247" t="s">
        <v>19</v>
      </c>
      <c r="I569" s="249"/>
      <c r="J569" s="246"/>
      <c r="K569" s="246"/>
      <c r="L569" s="250"/>
      <c r="M569" s="251"/>
      <c r="N569" s="252"/>
      <c r="O569" s="252"/>
      <c r="P569" s="252"/>
      <c r="Q569" s="252"/>
      <c r="R569" s="252"/>
      <c r="S569" s="252"/>
      <c r="T569" s="253"/>
      <c r="AT569" s="254" t="s">
        <v>204</v>
      </c>
      <c r="AU569" s="254" t="s">
        <v>87</v>
      </c>
      <c r="AV569" s="16" t="s">
        <v>85</v>
      </c>
      <c r="AW569" s="16" t="s">
        <v>33</v>
      </c>
      <c r="AX569" s="16" t="s">
        <v>78</v>
      </c>
      <c r="AY569" s="254" t="s">
        <v>183</v>
      </c>
    </row>
    <row r="570" spans="2:51" s="16" customFormat="1">
      <c r="B570" s="245"/>
      <c r="C570" s="246"/>
      <c r="D570" s="203" t="s">
        <v>204</v>
      </c>
      <c r="E570" s="247" t="s">
        <v>19</v>
      </c>
      <c r="F570" s="248" t="s">
        <v>713</v>
      </c>
      <c r="G570" s="246"/>
      <c r="H570" s="247" t="s">
        <v>19</v>
      </c>
      <c r="I570" s="249"/>
      <c r="J570" s="246"/>
      <c r="K570" s="246"/>
      <c r="L570" s="250"/>
      <c r="M570" s="251"/>
      <c r="N570" s="252"/>
      <c r="O570" s="252"/>
      <c r="P570" s="252"/>
      <c r="Q570" s="252"/>
      <c r="R570" s="252"/>
      <c r="S570" s="252"/>
      <c r="T570" s="253"/>
      <c r="AT570" s="254" t="s">
        <v>204</v>
      </c>
      <c r="AU570" s="254" t="s">
        <v>87</v>
      </c>
      <c r="AV570" s="16" t="s">
        <v>85</v>
      </c>
      <c r="AW570" s="16" t="s">
        <v>33</v>
      </c>
      <c r="AX570" s="16" t="s">
        <v>78</v>
      </c>
      <c r="AY570" s="254" t="s">
        <v>183</v>
      </c>
    </row>
    <row r="571" spans="2:51" s="13" customFormat="1">
      <c r="B571" s="201"/>
      <c r="C571" s="202"/>
      <c r="D571" s="203" t="s">
        <v>204</v>
      </c>
      <c r="E571" s="204" t="s">
        <v>19</v>
      </c>
      <c r="F571" s="205" t="s">
        <v>714</v>
      </c>
      <c r="G571" s="202"/>
      <c r="H571" s="206">
        <v>32.856000000000002</v>
      </c>
      <c r="I571" s="207"/>
      <c r="J571" s="202"/>
      <c r="K571" s="202"/>
      <c r="L571" s="208"/>
      <c r="M571" s="209"/>
      <c r="N571" s="210"/>
      <c r="O571" s="210"/>
      <c r="P571" s="210"/>
      <c r="Q571" s="210"/>
      <c r="R571" s="210"/>
      <c r="S571" s="210"/>
      <c r="T571" s="211"/>
      <c r="AT571" s="212" t="s">
        <v>204</v>
      </c>
      <c r="AU571" s="212" t="s">
        <v>87</v>
      </c>
      <c r="AV571" s="13" t="s">
        <v>87</v>
      </c>
      <c r="AW571" s="13" t="s">
        <v>33</v>
      </c>
      <c r="AX571" s="13" t="s">
        <v>78</v>
      </c>
      <c r="AY571" s="212" t="s">
        <v>183</v>
      </c>
    </row>
    <row r="572" spans="2:51" s="13" customFormat="1">
      <c r="B572" s="201"/>
      <c r="C572" s="202"/>
      <c r="D572" s="203" t="s">
        <v>204</v>
      </c>
      <c r="E572" s="204" t="s">
        <v>19</v>
      </c>
      <c r="F572" s="205" t="s">
        <v>715</v>
      </c>
      <c r="G572" s="202"/>
      <c r="H572" s="206">
        <v>-2.2000000000000002</v>
      </c>
      <c r="I572" s="207"/>
      <c r="J572" s="202"/>
      <c r="K572" s="202"/>
      <c r="L572" s="208"/>
      <c r="M572" s="209"/>
      <c r="N572" s="210"/>
      <c r="O572" s="210"/>
      <c r="P572" s="210"/>
      <c r="Q572" s="210"/>
      <c r="R572" s="210"/>
      <c r="S572" s="210"/>
      <c r="T572" s="211"/>
      <c r="AT572" s="212" t="s">
        <v>204</v>
      </c>
      <c r="AU572" s="212" t="s">
        <v>87</v>
      </c>
      <c r="AV572" s="13" t="s">
        <v>87</v>
      </c>
      <c r="AW572" s="13" t="s">
        <v>33</v>
      </c>
      <c r="AX572" s="13" t="s">
        <v>78</v>
      </c>
      <c r="AY572" s="212" t="s">
        <v>183</v>
      </c>
    </row>
    <row r="573" spans="2:51" s="13" customFormat="1">
      <c r="B573" s="201"/>
      <c r="C573" s="202"/>
      <c r="D573" s="203" t="s">
        <v>204</v>
      </c>
      <c r="E573" s="204" t="s">
        <v>19</v>
      </c>
      <c r="F573" s="205" t="s">
        <v>716</v>
      </c>
      <c r="G573" s="202"/>
      <c r="H573" s="206">
        <v>-5.8650000000000002</v>
      </c>
      <c r="I573" s="207"/>
      <c r="J573" s="202"/>
      <c r="K573" s="202"/>
      <c r="L573" s="208"/>
      <c r="M573" s="209"/>
      <c r="N573" s="210"/>
      <c r="O573" s="210"/>
      <c r="P573" s="210"/>
      <c r="Q573" s="210"/>
      <c r="R573" s="210"/>
      <c r="S573" s="210"/>
      <c r="T573" s="211"/>
      <c r="AT573" s="212" t="s">
        <v>204</v>
      </c>
      <c r="AU573" s="212" t="s">
        <v>87</v>
      </c>
      <c r="AV573" s="13" t="s">
        <v>87</v>
      </c>
      <c r="AW573" s="13" t="s">
        <v>33</v>
      </c>
      <c r="AX573" s="13" t="s">
        <v>78</v>
      </c>
      <c r="AY573" s="212" t="s">
        <v>183</v>
      </c>
    </row>
    <row r="574" spans="2:51" s="13" customFormat="1">
      <c r="B574" s="201"/>
      <c r="C574" s="202"/>
      <c r="D574" s="203" t="s">
        <v>204</v>
      </c>
      <c r="E574" s="204" t="s">
        <v>19</v>
      </c>
      <c r="F574" s="205" t="s">
        <v>709</v>
      </c>
      <c r="G574" s="202"/>
      <c r="H574" s="206">
        <v>-0.6</v>
      </c>
      <c r="I574" s="207"/>
      <c r="J574" s="202"/>
      <c r="K574" s="202"/>
      <c r="L574" s="208"/>
      <c r="M574" s="209"/>
      <c r="N574" s="210"/>
      <c r="O574" s="210"/>
      <c r="P574" s="210"/>
      <c r="Q574" s="210"/>
      <c r="R574" s="210"/>
      <c r="S574" s="210"/>
      <c r="T574" s="211"/>
      <c r="AT574" s="212" t="s">
        <v>204</v>
      </c>
      <c r="AU574" s="212" t="s">
        <v>87</v>
      </c>
      <c r="AV574" s="13" t="s">
        <v>87</v>
      </c>
      <c r="AW574" s="13" t="s">
        <v>33</v>
      </c>
      <c r="AX574" s="13" t="s">
        <v>78</v>
      </c>
      <c r="AY574" s="212" t="s">
        <v>183</v>
      </c>
    </row>
    <row r="575" spans="2:51" s="13" customFormat="1">
      <c r="B575" s="201"/>
      <c r="C575" s="202"/>
      <c r="D575" s="203" t="s">
        <v>204</v>
      </c>
      <c r="E575" s="204" t="s">
        <v>19</v>
      </c>
      <c r="F575" s="205" t="s">
        <v>717</v>
      </c>
      <c r="G575" s="202"/>
      <c r="H575" s="206">
        <v>-2.625</v>
      </c>
      <c r="I575" s="207"/>
      <c r="J575" s="202"/>
      <c r="K575" s="202"/>
      <c r="L575" s="208"/>
      <c r="M575" s="209"/>
      <c r="N575" s="210"/>
      <c r="O575" s="210"/>
      <c r="P575" s="210"/>
      <c r="Q575" s="210"/>
      <c r="R575" s="210"/>
      <c r="S575" s="210"/>
      <c r="T575" s="211"/>
      <c r="AT575" s="212" t="s">
        <v>204</v>
      </c>
      <c r="AU575" s="212" t="s">
        <v>87</v>
      </c>
      <c r="AV575" s="13" t="s">
        <v>87</v>
      </c>
      <c r="AW575" s="13" t="s">
        <v>33</v>
      </c>
      <c r="AX575" s="13" t="s">
        <v>78</v>
      </c>
      <c r="AY575" s="212" t="s">
        <v>183</v>
      </c>
    </row>
    <row r="576" spans="2:51" s="13" customFormat="1">
      <c r="B576" s="201"/>
      <c r="C576" s="202"/>
      <c r="D576" s="203" t="s">
        <v>204</v>
      </c>
      <c r="E576" s="204" t="s">
        <v>19</v>
      </c>
      <c r="F576" s="205" t="s">
        <v>718</v>
      </c>
      <c r="G576" s="202"/>
      <c r="H576" s="206">
        <v>10.25</v>
      </c>
      <c r="I576" s="207"/>
      <c r="J576" s="202"/>
      <c r="K576" s="202"/>
      <c r="L576" s="208"/>
      <c r="M576" s="209"/>
      <c r="N576" s="210"/>
      <c r="O576" s="210"/>
      <c r="P576" s="210"/>
      <c r="Q576" s="210"/>
      <c r="R576" s="210"/>
      <c r="S576" s="210"/>
      <c r="T576" s="211"/>
      <c r="AT576" s="212" t="s">
        <v>204</v>
      </c>
      <c r="AU576" s="212" t="s">
        <v>87</v>
      </c>
      <c r="AV576" s="13" t="s">
        <v>87</v>
      </c>
      <c r="AW576" s="13" t="s">
        <v>33</v>
      </c>
      <c r="AX576" s="13" t="s">
        <v>78</v>
      </c>
      <c r="AY576" s="212" t="s">
        <v>183</v>
      </c>
    </row>
    <row r="577" spans="2:51" s="16" customFormat="1">
      <c r="B577" s="245"/>
      <c r="C577" s="246"/>
      <c r="D577" s="203" t="s">
        <v>204</v>
      </c>
      <c r="E577" s="247" t="s">
        <v>19</v>
      </c>
      <c r="F577" s="248" t="s">
        <v>719</v>
      </c>
      <c r="G577" s="246"/>
      <c r="H577" s="247" t="s">
        <v>19</v>
      </c>
      <c r="I577" s="249"/>
      <c r="J577" s="246"/>
      <c r="K577" s="246"/>
      <c r="L577" s="250"/>
      <c r="M577" s="251"/>
      <c r="N577" s="252"/>
      <c r="O577" s="252"/>
      <c r="P577" s="252"/>
      <c r="Q577" s="252"/>
      <c r="R577" s="252"/>
      <c r="S577" s="252"/>
      <c r="T577" s="253"/>
      <c r="AT577" s="254" t="s">
        <v>204</v>
      </c>
      <c r="AU577" s="254" t="s">
        <v>87</v>
      </c>
      <c r="AV577" s="16" t="s">
        <v>85</v>
      </c>
      <c r="AW577" s="16" t="s">
        <v>33</v>
      </c>
      <c r="AX577" s="16" t="s">
        <v>78</v>
      </c>
      <c r="AY577" s="254" t="s">
        <v>183</v>
      </c>
    </row>
    <row r="578" spans="2:51" s="13" customFormat="1">
      <c r="B578" s="201"/>
      <c r="C578" s="202"/>
      <c r="D578" s="203" t="s">
        <v>204</v>
      </c>
      <c r="E578" s="204" t="s">
        <v>19</v>
      </c>
      <c r="F578" s="205" t="s">
        <v>720</v>
      </c>
      <c r="G578" s="202"/>
      <c r="H578" s="206">
        <v>10.875</v>
      </c>
      <c r="I578" s="207"/>
      <c r="J578" s="202"/>
      <c r="K578" s="202"/>
      <c r="L578" s="208"/>
      <c r="M578" s="209"/>
      <c r="N578" s="210"/>
      <c r="O578" s="210"/>
      <c r="P578" s="210"/>
      <c r="Q578" s="210"/>
      <c r="R578" s="210"/>
      <c r="S578" s="210"/>
      <c r="T578" s="211"/>
      <c r="AT578" s="212" t="s">
        <v>204</v>
      </c>
      <c r="AU578" s="212" t="s">
        <v>87</v>
      </c>
      <c r="AV578" s="13" t="s">
        <v>87</v>
      </c>
      <c r="AW578" s="13" t="s">
        <v>33</v>
      </c>
      <c r="AX578" s="13" t="s">
        <v>78</v>
      </c>
      <c r="AY578" s="212" t="s">
        <v>183</v>
      </c>
    </row>
    <row r="579" spans="2:51" s="13" customFormat="1">
      <c r="B579" s="201"/>
      <c r="C579" s="202"/>
      <c r="D579" s="203" t="s">
        <v>204</v>
      </c>
      <c r="E579" s="204" t="s">
        <v>19</v>
      </c>
      <c r="F579" s="205" t="s">
        <v>721</v>
      </c>
      <c r="G579" s="202"/>
      <c r="H579" s="206">
        <v>-1.379</v>
      </c>
      <c r="I579" s="207"/>
      <c r="J579" s="202"/>
      <c r="K579" s="202"/>
      <c r="L579" s="208"/>
      <c r="M579" s="209"/>
      <c r="N579" s="210"/>
      <c r="O579" s="210"/>
      <c r="P579" s="210"/>
      <c r="Q579" s="210"/>
      <c r="R579" s="210"/>
      <c r="S579" s="210"/>
      <c r="T579" s="211"/>
      <c r="AT579" s="212" t="s">
        <v>204</v>
      </c>
      <c r="AU579" s="212" t="s">
        <v>87</v>
      </c>
      <c r="AV579" s="13" t="s">
        <v>87</v>
      </c>
      <c r="AW579" s="13" t="s">
        <v>33</v>
      </c>
      <c r="AX579" s="13" t="s">
        <v>78</v>
      </c>
      <c r="AY579" s="212" t="s">
        <v>183</v>
      </c>
    </row>
    <row r="580" spans="2:51" s="16" customFormat="1">
      <c r="B580" s="245"/>
      <c r="C580" s="246"/>
      <c r="D580" s="203" t="s">
        <v>204</v>
      </c>
      <c r="E580" s="247" t="s">
        <v>19</v>
      </c>
      <c r="F580" s="248" t="s">
        <v>722</v>
      </c>
      <c r="G580" s="246"/>
      <c r="H580" s="247" t="s">
        <v>19</v>
      </c>
      <c r="I580" s="249"/>
      <c r="J580" s="246"/>
      <c r="K580" s="246"/>
      <c r="L580" s="250"/>
      <c r="M580" s="251"/>
      <c r="N580" s="252"/>
      <c r="O580" s="252"/>
      <c r="P580" s="252"/>
      <c r="Q580" s="252"/>
      <c r="R580" s="252"/>
      <c r="S580" s="252"/>
      <c r="T580" s="253"/>
      <c r="AT580" s="254" t="s">
        <v>204</v>
      </c>
      <c r="AU580" s="254" t="s">
        <v>87</v>
      </c>
      <c r="AV580" s="16" t="s">
        <v>85</v>
      </c>
      <c r="AW580" s="16" t="s">
        <v>33</v>
      </c>
      <c r="AX580" s="16" t="s">
        <v>78</v>
      </c>
      <c r="AY580" s="254" t="s">
        <v>183</v>
      </c>
    </row>
    <row r="581" spans="2:51" s="13" customFormat="1">
      <c r="B581" s="201"/>
      <c r="C581" s="202"/>
      <c r="D581" s="203" t="s">
        <v>204</v>
      </c>
      <c r="E581" s="204" t="s">
        <v>19</v>
      </c>
      <c r="F581" s="205" t="s">
        <v>723</v>
      </c>
      <c r="G581" s="202"/>
      <c r="H581" s="206">
        <v>3.5640000000000001</v>
      </c>
      <c r="I581" s="207"/>
      <c r="J581" s="202"/>
      <c r="K581" s="202"/>
      <c r="L581" s="208"/>
      <c r="M581" s="209"/>
      <c r="N581" s="210"/>
      <c r="O581" s="210"/>
      <c r="P581" s="210"/>
      <c r="Q581" s="210"/>
      <c r="R581" s="210"/>
      <c r="S581" s="210"/>
      <c r="T581" s="211"/>
      <c r="AT581" s="212" t="s">
        <v>204</v>
      </c>
      <c r="AU581" s="212" t="s">
        <v>87</v>
      </c>
      <c r="AV581" s="13" t="s">
        <v>87</v>
      </c>
      <c r="AW581" s="13" t="s">
        <v>33</v>
      </c>
      <c r="AX581" s="13" t="s">
        <v>78</v>
      </c>
      <c r="AY581" s="212" t="s">
        <v>183</v>
      </c>
    </row>
    <row r="582" spans="2:51" s="13" customFormat="1">
      <c r="B582" s="201"/>
      <c r="C582" s="202"/>
      <c r="D582" s="203" t="s">
        <v>204</v>
      </c>
      <c r="E582" s="204" t="s">
        <v>19</v>
      </c>
      <c r="F582" s="205" t="s">
        <v>721</v>
      </c>
      <c r="G582" s="202"/>
      <c r="H582" s="206">
        <v>-1.379</v>
      </c>
      <c r="I582" s="207"/>
      <c r="J582" s="202"/>
      <c r="K582" s="202"/>
      <c r="L582" s="208"/>
      <c r="M582" s="209"/>
      <c r="N582" s="210"/>
      <c r="O582" s="210"/>
      <c r="P582" s="210"/>
      <c r="Q582" s="210"/>
      <c r="R582" s="210"/>
      <c r="S582" s="210"/>
      <c r="T582" s="211"/>
      <c r="AT582" s="212" t="s">
        <v>204</v>
      </c>
      <c r="AU582" s="212" t="s">
        <v>87</v>
      </c>
      <c r="AV582" s="13" t="s">
        <v>87</v>
      </c>
      <c r="AW582" s="13" t="s">
        <v>33</v>
      </c>
      <c r="AX582" s="13" t="s">
        <v>78</v>
      </c>
      <c r="AY582" s="212" t="s">
        <v>183</v>
      </c>
    </row>
    <row r="583" spans="2:51" s="16" customFormat="1">
      <c r="B583" s="245"/>
      <c r="C583" s="246"/>
      <c r="D583" s="203" t="s">
        <v>204</v>
      </c>
      <c r="E583" s="247" t="s">
        <v>19</v>
      </c>
      <c r="F583" s="248" t="s">
        <v>378</v>
      </c>
      <c r="G583" s="246"/>
      <c r="H583" s="247" t="s">
        <v>19</v>
      </c>
      <c r="I583" s="249"/>
      <c r="J583" s="246"/>
      <c r="K583" s="246"/>
      <c r="L583" s="250"/>
      <c r="M583" s="251"/>
      <c r="N583" s="252"/>
      <c r="O583" s="252"/>
      <c r="P583" s="252"/>
      <c r="Q583" s="252"/>
      <c r="R583" s="252"/>
      <c r="S583" s="252"/>
      <c r="T583" s="253"/>
      <c r="AT583" s="254" t="s">
        <v>204</v>
      </c>
      <c r="AU583" s="254" t="s">
        <v>87</v>
      </c>
      <c r="AV583" s="16" t="s">
        <v>85</v>
      </c>
      <c r="AW583" s="16" t="s">
        <v>33</v>
      </c>
      <c r="AX583" s="16" t="s">
        <v>78</v>
      </c>
      <c r="AY583" s="254" t="s">
        <v>183</v>
      </c>
    </row>
    <row r="584" spans="2:51" s="13" customFormat="1">
      <c r="B584" s="201"/>
      <c r="C584" s="202"/>
      <c r="D584" s="203" t="s">
        <v>204</v>
      </c>
      <c r="E584" s="204" t="s">
        <v>19</v>
      </c>
      <c r="F584" s="205" t="s">
        <v>724</v>
      </c>
      <c r="G584" s="202"/>
      <c r="H584" s="206">
        <v>26.13</v>
      </c>
      <c r="I584" s="207"/>
      <c r="J584" s="202"/>
      <c r="K584" s="202"/>
      <c r="L584" s="208"/>
      <c r="M584" s="209"/>
      <c r="N584" s="210"/>
      <c r="O584" s="210"/>
      <c r="P584" s="210"/>
      <c r="Q584" s="210"/>
      <c r="R584" s="210"/>
      <c r="S584" s="210"/>
      <c r="T584" s="211"/>
      <c r="AT584" s="212" t="s">
        <v>204</v>
      </c>
      <c r="AU584" s="212" t="s">
        <v>87</v>
      </c>
      <c r="AV584" s="13" t="s">
        <v>87</v>
      </c>
      <c r="AW584" s="13" t="s">
        <v>33</v>
      </c>
      <c r="AX584" s="13" t="s">
        <v>78</v>
      </c>
      <c r="AY584" s="212" t="s">
        <v>183</v>
      </c>
    </row>
    <row r="585" spans="2:51" s="13" customFormat="1">
      <c r="B585" s="201"/>
      <c r="C585" s="202"/>
      <c r="D585" s="203" t="s">
        <v>204</v>
      </c>
      <c r="E585" s="204" t="s">
        <v>19</v>
      </c>
      <c r="F585" s="205" t="s">
        <v>725</v>
      </c>
      <c r="G585" s="202"/>
      <c r="H585" s="206">
        <v>-2.42</v>
      </c>
      <c r="I585" s="207"/>
      <c r="J585" s="202"/>
      <c r="K585" s="202"/>
      <c r="L585" s="208"/>
      <c r="M585" s="209"/>
      <c r="N585" s="210"/>
      <c r="O585" s="210"/>
      <c r="P585" s="210"/>
      <c r="Q585" s="210"/>
      <c r="R585" s="210"/>
      <c r="S585" s="210"/>
      <c r="T585" s="211"/>
      <c r="AT585" s="212" t="s">
        <v>204</v>
      </c>
      <c r="AU585" s="212" t="s">
        <v>87</v>
      </c>
      <c r="AV585" s="13" t="s">
        <v>87</v>
      </c>
      <c r="AW585" s="13" t="s">
        <v>33</v>
      </c>
      <c r="AX585" s="13" t="s">
        <v>78</v>
      </c>
      <c r="AY585" s="212" t="s">
        <v>183</v>
      </c>
    </row>
    <row r="586" spans="2:51" s="13" customFormat="1">
      <c r="B586" s="201"/>
      <c r="C586" s="202"/>
      <c r="D586" s="203" t="s">
        <v>204</v>
      </c>
      <c r="E586" s="204" t="s">
        <v>19</v>
      </c>
      <c r="F586" s="205" t="s">
        <v>726</v>
      </c>
      <c r="G586" s="202"/>
      <c r="H586" s="206">
        <v>-6.375</v>
      </c>
      <c r="I586" s="207"/>
      <c r="J586" s="202"/>
      <c r="K586" s="202"/>
      <c r="L586" s="208"/>
      <c r="M586" s="209"/>
      <c r="N586" s="210"/>
      <c r="O586" s="210"/>
      <c r="P586" s="210"/>
      <c r="Q586" s="210"/>
      <c r="R586" s="210"/>
      <c r="S586" s="210"/>
      <c r="T586" s="211"/>
      <c r="AT586" s="212" t="s">
        <v>204</v>
      </c>
      <c r="AU586" s="212" t="s">
        <v>87</v>
      </c>
      <c r="AV586" s="13" t="s">
        <v>87</v>
      </c>
      <c r="AW586" s="13" t="s">
        <v>33</v>
      </c>
      <c r="AX586" s="13" t="s">
        <v>78</v>
      </c>
      <c r="AY586" s="212" t="s">
        <v>183</v>
      </c>
    </row>
    <row r="587" spans="2:51" s="13" customFormat="1">
      <c r="B587" s="201"/>
      <c r="C587" s="202"/>
      <c r="D587" s="203" t="s">
        <v>204</v>
      </c>
      <c r="E587" s="204" t="s">
        <v>19</v>
      </c>
      <c r="F587" s="205" t="s">
        <v>709</v>
      </c>
      <c r="G587" s="202"/>
      <c r="H587" s="206">
        <v>-0.6</v>
      </c>
      <c r="I587" s="207"/>
      <c r="J587" s="202"/>
      <c r="K587" s="202"/>
      <c r="L587" s="208"/>
      <c r="M587" s="209"/>
      <c r="N587" s="210"/>
      <c r="O587" s="210"/>
      <c r="P587" s="210"/>
      <c r="Q587" s="210"/>
      <c r="R587" s="210"/>
      <c r="S587" s="210"/>
      <c r="T587" s="211"/>
      <c r="AT587" s="212" t="s">
        <v>204</v>
      </c>
      <c r="AU587" s="212" t="s">
        <v>87</v>
      </c>
      <c r="AV587" s="13" t="s">
        <v>87</v>
      </c>
      <c r="AW587" s="13" t="s">
        <v>33</v>
      </c>
      <c r="AX587" s="13" t="s">
        <v>78</v>
      </c>
      <c r="AY587" s="212" t="s">
        <v>183</v>
      </c>
    </row>
    <row r="588" spans="2:51" s="13" customFormat="1">
      <c r="B588" s="201"/>
      <c r="C588" s="202"/>
      <c r="D588" s="203" t="s">
        <v>204</v>
      </c>
      <c r="E588" s="204" t="s">
        <v>19</v>
      </c>
      <c r="F588" s="205" t="s">
        <v>717</v>
      </c>
      <c r="G588" s="202"/>
      <c r="H588" s="206">
        <v>-2.625</v>
      </c>
      <c r="I588" s="207"/>
      <c r="J588" s="202"/>
      <c r="K588" s="202"/>
      <c r="L588" s="208"/>
      <c r="M588" s="209"/>
      <c r="N588" s="210"/>
      <c r="O588" s="210"/>
      <c r="P588" s="210"/>
      <c r="Q588" s="210"/>
      <c r="R588" s="210"/>
      <c r="S588" s="210"/>
      <c r="T588" s="211"/>
      <c r="AT588" s="212" t="s">
        <v>204</v>
      </c>
      <c r="AU588" s="212" t="s">
        <v>87</v>
      </c>
      <c r="AV588" s="13" t="s">
        <v>87</v>
      </c>
      <c r="AW588" s="13" t="s">
        <v>33</v>
      </c>
      <c r="AX588" s="13" t="s">
        <v>78</v>
      </c>
      <c r="AY588" s="212" t="s">
        <v>183</v>
      </c>
    </row>
    <row r="589" spans="2:51" s="13" customFormat="1">
      <c r="B589" s="201"/>
      <c r="C589" s="202"/>
      <c r="D589" s="203" t="s">
        <v>204</v>
      </c>
      <c r="E589" s="204" t="s">
        <v>19</v>
      </c>
      <c r="F589" s="205" t="s">
        <v>720</v>
      </c>
      <c r="G589" s="202"/>
      <c r="H589" s="206">
        <v>10.875</v>
      </c>
      <c r="I589" s="207"/>
      <c r="J589" s="202"/>
      <c r="K589" s="202"/>
      <c r="L589" s="208"/>
      <c r="M589" s="209"/>
      <c r="N589" s="210"/>
      <c r="O589" s="210"/>
      <c r="P589" s="210"/>
      <c r="Q589" s="210"/>
      <c r="R589" s="210"/>
      <c r="S589" s="210"/>
      <c r="T589" s="211"/>
      <c r="AT589" s="212" t="s">
        <v>204</v>
      </c>
      <c r="AU589" s="212" t="s">
        <v>87</v>
      </c>
      <c r="AV589" s="13" t="s">
        <v>87</v>
      </c>
      <c r="AW589" s="13" t="s">
        <v>33</v>
      </c>
      <c r="AX589" s="13" t="s">
        <v>78</v>
      </c>
      <c r="AY589" s="212" t="s">
        <v>183</v>
      </c>
    </row>
    <row r="590" spans="2:51" s="16" customFormat="1">
      <c r="B590" s="245"/>
      <c r="C590" s="246"/>
      <c r="D590" s="203" t="s">
        <v>204</v>
      </c>
      <c r="E590" s="247" t="s">
        <v>19</v>
      </c>
      <c r="F590" s="248" t="s">
        <v>727</v>
      </c>
      <c r="G590" s="246"/>
      <c r="H590" s="247" t="s">
        <v>19</v>
      </c>
      <c r="I590" s="249"/>
      <c r="J590" s="246"/>
      <c r="K590" s="246"/>
      <c r="L590" s="250"/>
      <c r="M590" s="251"/>
      <c r="N590" s="252"/>
      <c r="O590" s="252"/>
      <c r="P590" s="252"/>
      <c r="Q590" s="252"/>
      <c r="R590" s="252"/>
      <c r="S590" s="252"/>
      <c r="T590" s="253"/>
      <c r="AT590" s="254" t="s">
        <v>204</v>
      </c>
      <c r="AU590" s="254" t="s">
        <v>87</v>
      </c>
      <c r="AV590" s="16" t="s">
        <v>85</v>
      </c>
      <c r="AW590" s="16" t="s">
        <v>33</v>
      </c>
      <c r="AX590" s="16" t="s">
        <v>78</v>
      </c>
      <c r="AY590" s="254" t="s">
        <v>183</v>
      </c>
    </row>
    <row r="591" spans="2:51" s="13" customFormat="1">
      <c r="B591" s="201"/>
      <c r="C591" s="202"/>
      <c r="D591" s="203" t="s">
        <v>204</v>
      </c>
      <c r="E591" s="204" t="s">
        <v>19</v>
      </c>
      <c r="F591" s="205" t="s">
        <v>720</v>
      </c>
      <c r="G591" s="202"/>
      <c r="H591" s="206">
        <v>10.875</v>
      </c>
      <c r="I591" s="207"/>
      <c r="J591" s="202"/>
      <c r="K591" s="202"/>
      <c r="L591" s="208"/>
      <c r="M591" s="209"/>
      <c r="N591" s="210"/>
      <c r="O591" s="210"/>
      <c r="P591" s="210"/>
      <c r="Q591" s="210"/>
      <c r="R591" s="210"/>
      <c r="S591" s="210"/>
      <c r="T591" s="211"/>
      <c r="AT591" s="212" t="s">
        <v>204</v>
      </c>
      <c r="AU591" s="212" t="s">
        <v>87</v>
      </c>
      <c r="AV591" s="13" t="s">
        <v>87</v>
      </c>
      <c r="AW591" s="13" t="s">
        <v>33</v>
      </c>
      <c r="AX591" s="13" t="s">
        <v>78</v>
      </c>
      <c r="AY591" s="212" t="s">
        <v>183</v>
      </c>
    </row>
    <row r="592" spans="2:51" s="13" customFormat="1">
      <c r="B592" s="201"/>
      <c r="C592" s="202"/>
      <c r="D592" s="203" t="s">
        <v>204</v>
      </c>
      <c r="E592" s="204" t="s">
        <v>19</v>
      </c>
      <c r="F592" s="205" t="s">
        <v>721</v>
      </c>
      <c r="G592" s="202"/>
      <c r="H592" s="206">
        <v>-1.379</v>
      </c>
      <c r="I592" s="207"/>
      <c r="J592" s="202"/>
      <c r="K592" s="202"/>
      <c r="L592" s="208"/>
      <c r="M592" s="209"/>
      <c r="N592" s="210"/>
      <c r="O592" s="210"/>
      <c r="P592" s="210"/>
      <c r="Q592" s="210"/>
      <c r="R592" s="210"/>
      <c r="S592" s="210"/>
      <c r="T592" s="211"/>
      <c r="AT592" s="212" t="s">
        <v>204</v>
      </c>
      <c r="AU592" s="212" t="s">
        <v>87</v>
      </c>
      <c r="AV592" s="13" t="s">
        <v>87</v>
      </c>
      <c r="AW592" s="13" t="s">
        <v>33</v>
      </c>
      <c r="AX592" s="13" t="s">
        <v>78</v>
      </c>
      <c r="AY592" s="212" t="s">
        <v>183</v>
      </c>
    </row>
    <row r="593" spans="2:51" s="16" customFormat="1">
      <c r="B593" s="245"/>
      <c r="C593" s="246"/>
      <c r="D593" s="203" t="s">
        <v>204</v>
      </c>
      <c r="E593" s="247" t="s">
        <v>19</v>
      </c>
      <c r="F593" s="248" t="s">
        <v>728</v>
      </c>
      <c r="G593" s="246"/>
      <c r="H593" s="247" t="s">
        <v>19</v>
      </c>
      <c r="I593" s="249"/>
      <c r="J593" s="246"/>
      <c r="K593" s="246"/>
      <c r="L593" s="250"/>
      <c r="M593" s="251"/>
      <c r="N593" s="252"/>
      <c r="O593" s="252"/>
      <c r="P593" s="252"/>
      <c r="Q593" s="252"/>
      <c r="R593" s="252"/>
      <c r="S593" s="252"/>
      <c r="T593" s="253"/>
      <c r="AT593" s="254" t="s">
        <v>204</v>
      </c>
      <c r="AU593" s="254" t="s">
        <v>87</v>
      </c>
      <c r="AV593" s="16" t="s">
        <v>85</v>
      </c>
      <c r="AW593" s="16" t="s">
        <v>33</v>
      </c>
      <c r="AX593" s="16" t="s">
        <v>78</v>
      </c>
      <c r="AY593" s="254" t="s">
        <v>183</v>
      </c>
    </row>
    <row r="594" spans="2:51" s="13" customFormat="1">
      <c r="B594" s="201"/>
      <c r="C594" s="202"/>
      <c r="D594" s="203" t="s">
        <v>204</v>
      </c>
      <c r="E594" s="204" t="s">
        <v>19</v>
      </c>
      <c r="F594" s="205" t="s">
        <v>723</v>
      </c>
      <c r="G594" s="202"/>
      <c r="H594" s="206">
        <v>3.5640000000000001</v>
      </c>
      <c r="I594" s="207"/>
      <c r="J594" s="202"/>
      <c r="K594" s="202"/>
      <c r="L594" s="208"/>
      <c r="M594" s="209"/>
      <c r="N594" s="210"/>
      <c r="O594" s="210"/>
      <c r="P594" s="210"/>
      <c r="Q594" s="210"/>
      <c r="R594" s="210"/>
      <c r="S594" s="210"/>
      <c r="T594" s="211"/>
      <c r="AT594" s="212" t="s">
        <v>204</v>
      </c>
      <c r="AU594" s="212" t="s">
        <v>87</v>
      </c>
      <c r="AV594" s="13" t="s">
        <v>87</v>
      </c>
      <c r="AW594" s="13" t="s">
        <v>33</v>
      </c>
      <c r="AX594" s="13" t="s">
        <v>78</v>
      </c>
      <c r="AY594" s="212" t="s">
        <v>183</v>
      </c>
    </row>
    <row r="595" spans="2:51" s="13" customFormat="1">
      <c r="B595" s="201"/>
      <c r="C595" s="202"/>
      <c r="D595" s="203" t="s">
        <v>204</v>
      </c>
      <c r="E595" s="204" t="s">
        <v>19</v>
      </c>
      <c r="F595" s="205" t="s">
        <v>721</v>
      </c>
      <c r="G595" s="202"/>
      <c r="H595" s="206">
        <v>-1.379</v>
      </c>
      <c r="I595" s="207"/>
      <c r="J595" s="202"/>
      <c r="K595" s="202"/>
      <c r="L595" s="208"/>
      <c r="M595" s="209"/>
      <c r="N595" s="210"/>
      <c r="O595" s="210"/>
      <c r="P595" s="210"/>
      <c r="Q595" s="210"/>
      <c r="R595" s="210"/>
      <c r="S595" s="210"/>
      <c r="T595" s="211"/>
      <c r="AT595" s="212" t="s">
        <v>204</v>
      </c>
      <c r="AU595" s="212" t="s">
        <v>87</v>
      </c>
      <c r="AV595" s="13" t="s">
        <v>87</v>
      </c>
      <c r="AW595" s="13" t="s">
        <v>33</v>
      </c>
      <c r="AX595" s="13" t="s">
        <v>78</v>
      </c>
      <c r="AY595" s="212" t="s">
        <v>183</v>
      </c>
    </row>
    <row r="596" spans="2:51" s="16" customFormat="1">
      <c r="B596" s="245"/>
      <c r="C596" s="246"/>
      <c r="D596" s="203" t="s">
        <v>204</v>
      </c>
      <c r="E596" s="247" t="s">
        <v>19</v>
      </c>
      <c r="F596" s="248" t="s">
        <v>379</v>
      </c>
      <c r="G596" s="246"/>
      <c r="H596" s="247" t="s">
        <v>19</v>
      </c>
      <c r="I596" s="249"/>
      <c r="J596" s="246"/>
      <c r="K596" s="246"/>
      <c r="L596" s="250"/>
      <c r="M596" s="251"/>
      <c r="N596" s="252"/>
      <c r="O596" s="252"/>
      <c r="P596" s="252"/>
      <c r="Q596" s="252"/>
      <c r="R596" s="252"/>
      <c r="S596" s="252"/>
      <c r="T596" s="253"/>
      <c r="AT596" s="254" t="s">
        <v>204</v>
      </c>
      <c r="AU596" s="254" t="s">
        <v>87</v>
      </c>
      <c r="AV596" s="16" t="s">
        <v>85</v>
      </c>
      <c r="AW596" s="16" t="s">
        <v>33</v>
      </c>
      <c r="AX596" s="16" t="s">
        <v>78</v>
      </c>
      <c r="AY596" s="254" t="s">
        <v>183</v>
      </c>
    </row>
    <row r="597" spans="2:51" s="13" customFormat="1">
      <c r="B597" s="201"/>
      <c r="C597" s="202"/>
      <c r="D597" s="203" t="s">
        <v>204</v>
      </c>
      <c r="E597" s="204" t="s">
        <v>19</v>
      </c>
      <c r="F597" s="205" t="s">
        <v>724</v>
      </c>
      <c r="G597" s="202"/>
      <c r="H597" s="206">
        <v>26.13</v>
      </c>
      <c r="I597" s="207"/>
      <c r="J597" s="202"/>
      <c r="K597" s="202"/>
      <c r="L597" s="208"/>
      <c r="M597" s="209"/>
      <c r="N597" s="210"/>
      <c r="O597" s="210"/>
      <c r="P597" s="210"/>
      <c r="Q597" s="210"/>
      <c r="R597" s="210"/>
      <c r="S597" s="210"/>
      <c r="T597" s="211"/>
      <c r="AT597" s="212" t="s">
        <v>204</v>
      </c>
      <c r="AU597" s="212" t="s">
        <v>87</v>
      </c>
      <c r="AV597" s="13" t="s">
        <v>87</v>
      </c>
      <c r="AW597" s="13" t="s">
        <v>33</v>
      </c>
      <c r="AX597" s="13" t="s">
        <v>78</v>
      </c>
      <c r="AY597" s="212" t="s">
        <v>183</v>
      </c>
    </row>
    <row r="598" spans="2:51" s="13" customFormat="1">
      <c r="B598" s="201"/>
      <c r="C598" s="202"/>
      <c r="D598" s="203" t="s">
        <v>204</v>
      </c>
      <c r="E598" s="204" t="s">
        <v>19</v>
      </c>
      <c r="F598" s="205" t="s">
        <v>725</v>
      </c>
      <c r="G598" s="202"/>
      <c r="H598" s="206">
        <v>-2.42</v>
      </c>
      <c r="I598" s="207"/>
      <c r="J598" s="202"/>
      <c r="K598" s="202"/>
      <c r="L598" s="208"/>
      <c r="M598" s="209"/>
      <c r="N598" s="210"/>
      <c r="O598" s="210"/>
      <c r="P598" s="210"/>
      <c r="Q598" s="210"/>
      <c r="R598" s="210"/>
      <c r="S598" s="210"/>
      <c r="T598" s="211"/>
      <c r="AT598" s="212" t="s">
        <v>204</v>
      </c>
      <c r="AU598" s="212" t="s">
        <v>87</v>
      </c>
      <c r="AV598" s="13" t="s">
        <v>87</v>
      </c>
      <c r="AW598" s="13" t="s">
        <v>33</v>
      </c>
      <c r="AX598" s="13" t="s">
        <v>78</v>
      </c>
      <c r="AY598" s="212" t="s">
        <v>183</v>
      </c>
    </row>
    <row r="599" spans="2:51" s="13" customFormat="1">
      <c r="B599" s="201"/>
      <c r="C599" s="202"/>
      <c r="D599" s="203" t="s">
        <v>204</v>
      </c>
      <c r="E599" s="204" t="s">
        <v>19</v>
      </c>
      <c r="F599" s="205" t="s">
        <v>726</v>
      </c>
      <c r="G599" s="202"/>
      <c r="H599" s="206">
        <v>-6.375</v>
      </c>
      <c r="I599" s="207"/>
      <c r="J599" s="202"/>
      <c r="K599" s="202"/>
      <c r="L599" s="208"/>
      <c r="M599" s="209"/>
      <c r="N599" s="210"/>
      <c r="O599" s="210"/>
      <c r="P599" s="210"/>
      <c r="Q599" s="210"/>
      <c r="R599" s="210"/>
      <c r="S599" s="210"/>
      <c r="T599" s="211"/>
      <c r="AT599" s="212" t="s">
        <v>204</v>
      </c>
      <c r="AU599" s="212" t="s">
        <v>87</v>
      </c>
      <c r="AV599" s="13" t="s">
        <v>87</v>
      </c>
      <c r="AW599" s="13" t="s">
        <v>33</v>
      </c>
      <c r="AX599" s="13" t="s">
        <v>78</v>
      </c>
      <c r="AY599" s="212" t="s">
        <v>183</v>
      </c>
    </row>
    <row r="600" spans="2:51" s="13" customFormat="1">
      <c r="B600" s="201"/>
      <c r="C600" s="202"/>
      <c r="D600" s="203" t="s">
        <v>204</v>
      </c>
      <c r="E600" s="204" t="s">
        <v>19</v>
      </c>
      <c r="F600" s="205" t="s">
        <v>709</v>
      </c>
      <c r="G600" s="202"/>
      <c r="H600" s="206">
        <v>-0.6</v>
      </c>
      <c r="I600" s="207"/>
      <c r="J600" s="202"/>
      <c r="K600" s="202"/>
      <c r="L600" s="208"/>
      <c r="M600" s="209"/>
      <c r="N600" s="210"/>
      <c r="O600" s="210"/>
      <c r="P600" s="210"/>
      <c r="Q600" s="210"/>
      <c r="R600" s="210"/>
      <c r="S600" s="210"/>
      <c r="T600" s="211"/>
      <c r="AT600" s="212" t="s">
        <v>204</v>
      </c>
      <c r="AU600" s="212" t="s">
        <v>87</v>
      </c>
      <c r="AV600" s="13" t="s">
        <v>87</v>
      </c>
      <c r="AW600" s="13" t="s">
        <v>33</v>
      </c>
      <c r="AX600" s="13" t="s">
        <v>78</v>
      </c>
      <c r="AY600" s="212" t="s">
        <v>183</v>
      </c>
    </row>
    <row r="601" spans="2:51" s="13" customFormat="1">
      <c r="B601" s="201"/>
      <c r="C601" s="202"/>
      <c r="D601" s="203" t="s">
        <v>204</v>
      </c>
      <c r="E601" s="204" t="s">
        <v>19</v>
      </c>
      <c r="F601" s="205" t="s">
        <v>717</v>
      </c>
      <c r="G601" s="202"/>
      <c r="H601" s="206">
        <v>-2.625</v>
      </c>
      <c r="I601" s="207"/>
      <c r="J601" s="202"/>
      <c r="K601" s="202"/>
      <c r="L601" s="208"/>
      <c r="M601" s="209"/>
      <c r="N601" s="210"/>
      <c r="O601" s="210"/>
      <c r="P601" s="210"/>
      <c r="Q601" s="210"/>
      <c r="R601" s="210"/>
      <c r="S601" s="210"/>
      <c r="T601" s="211"/>
      <c r="AT601" s="212" t="s">
        <v>204</v>
      </c>
      <c r="AU601" s="212" t="s">
        <v>87</v>
      </c>
      <c r="AV601" s="13" t="s">
        <v>87</v>
      </c>
      <c r="AW601" s="13" t="s">
        <v>33</v>
      </c>
      <c r="AX601" s="13" t="s">
        <v>78</v>
      </c>
      <c r="AY601" s="212" t="s">
        <v>183</v>
      </c>
    </row>
    <row r="602" spans="2:51" s="13" customFormat="1">
      <c r="B602" s="201"/>
      <c r="C602" s="202"/>
      <c r="D602" s="203" t="s">
        <v>204</v>
      </c>
      <c r="E602" s="204" t="s">
        <v>19</v>
      </c>
      <c r="F602" s="205" t="s">
        <v>720</v>
      </c>
      <c r="G602" s="202"/>
      <c r="H602" s="206">
        <v>10.875</v>
      </c>
      <c r="I602" s="207"/>
      <c r="J602" s="202"/>
      <c r="K602" s="202"/>
      <c r="L602" s="208"/>
      <c r="M602" s="209"/>
      <c r="N602" s="210"/>
      <c r="O602" s="210"/>
      <c r="P602" s="210"/>
      <c r="Q602" s="210"/>
      <c r="R602" s="210"/>
      <c r="S602" s="210"/>
      <c r="T602" s="211"/>
      <c r="AT602" s="212" t="s">
        <v>204</v>
      </c>
      <c r="AU602" s="212" t="s">
        <v>87</v>
      </c>
      <c r="AV602" s="13" t="s">
        <v>87</v>
      </c>
      <c r="AW602" s="13" t="s">
        <v>33</v>
      </c>
      <c r="AX602" s="13" t="s">
        <v>78</v>
      </c>
      <c r="AY602" s="212" t="s">
        <v>183</v>
      </c>
    </row>
    <row r="603" spans="2:51" s="16" customFormat="1">
      <c r="B603" s="245"/>
      <c r="C603" s="246"/>
      <c r="D603" s="203" t="s">
        <v>204</v>
      </c>
      <c r="E603" s="247" t="s">
        <v>19</v>
      </c>
      <c r="F603" s="248" t="s">
        <v>729</v>
      </c>
      <c r="G603" s="246"/>
      <c r="H603" s="247" t="s">
        <v>19</v>
      </c>
      <c r="I603" s="249"/>
      <c r="J603" s="246"/>
      <c r="K603" s="246"/>
      <c r="L603" s="250"/>
      <c r="M603" s="251"/>
      <c r="N603" s="252"/>
      <c r="O603" s="252"/>
      <c r="P603" s="252"/>
      <c r="Q603" s="252"/>
      <c r="R603" s="252"/>
      <c r="S603" s="252"/>
      <c r="T603" s="253"/>
      <c r="AT603" s="254" t="s">
        <v>204</v>
      </c>
      <c r="AU603" s="254" t="s">
        <v>87</v>
      </c>
      <c r="AV603" s="16" t="s">
        <v>85</v>
      </c>
      <c r="AW603" s="16" t="s">
        <v>33</v>
      </c>
      <c r="AX603" s="16" t="s">
        <v>78</v>
      </c>
      <c r="AY603" s="254" t="s">
        <v>183</v>
      </c>
    </row>
    <row r="604" spans="2:51" s="13" customFormat="1">
      <c r="B604" s="201"/>
      <c r="C604" s="202"/>
      <c r="D604" s="203" t="s">
        <v>204</v>
      </c>
      <c r="E604" s="204" t="s">
        <v>19</v>
      </c>
      <c r="F604" s="205" t="s">
        <v>720</v>
      </c>
      <c r="G604" s="202"/>
      <c r="H604" s="206">
        <v>10.875</v>
      </c>
      <c r="I604" s="207"/>
      <c r="J604" s="202"/>
      <c r="K604" s="202"/>
      <c r="L604" s="208"/>
      <c r="M604" s="209"/>
      <c r="N604" s="210"/>
      <c r="O604" s="210"/>
      <c r="P604" s="210"/>
      <c r="Q604" s="210"/>
      <c r="R604" s="210"/>
      <c r="S604" s="210"/>
      <c r="T604" s="211"/>
      <c r="AT604" s="212" t="s">
        <v>204</v>
      </c>
      <c r="AU604" s="212" t="s">
        <v>87</v>
      </c>
      <c r="AV604" s="13" t="s">
        <v>87</v>
      </c>
      <c r="AW604" s="13" t="s">
        <v>33</v>
      </c>
      <c r="AX604" s="13" t="s">
        <v>78</v>
      </c>
      <c r="AY604" s="212" t="s">
        <v>183</v>
      </c>
    </row>
    <row r="605" spans="2:51" s="13" customFormat="1">
      <c r="B605" s="201"/>
      <c r="C605" s="202"/>
      <c r="D605" s="203" t="s">
        <v>204</v>
      </c>
      <c r="E605" s="204" t="s">
        <v>19</v>
      </c>
      <c r="F605" s="205" t="s">
        <v>721</v>
      </c>
      <c r="G605" s="202"/>
      <c r="H605" s="206">
        <v>-1.379</v>
      </c>
      <c r="I605" s="207"/>
      <c r="J605" s="202"/>
      <c r="K605" s="202"/>
      <c r="L605" s="208"/>
      <c r="M605" s="209"/>
      <c r="N605" s="210"/>
      <c r="O605" s="210"/>
      <c r="P605" s="210"/>
      <c r="Q605" s="210"/>
      <c r="R605" s="210"/>
      <c r="S605" s="210"/>
      <c r="T605" s="211"/>
      <c r="AT605" s="212" t="s">
        <v>204</v>
      </c>
      <c r="AU605" s="212" t="s">
        <v>87</v>
      </c>
      <c r="AV605" s="13" t="s">
        <v>87</v>
      </c>
      <c r="AW605" s="13" t="s">
        <v>33</v>
      </c>
      <c r="AX605" s="13" t="s">
        <v>78</v>
      </c>
      <c r="AY605" s="212" t="s">
        <v>183</v>
      </c>
    </row>
    <row r="606" spans="2:51" s="16" customFormat="1">
      <c r="B606" s="245"/>
      <c r="C606" s="246"/>
      <c r="D606" s="203" t="s">
        <v>204</v>
      </c>
      <c r="E606" s="247" t="s">
        <v>19</v>
      </c>
      <c r="F606" s="248" t="s">
        <v>730</v>
      </c>
      <c r="G606" s="246"/>
      <c r="H606" s="247" t="s">
        <v>19</v>
      </c>
      <c r="I606" s="249"/>
      <c r="J606" s="246"/>
      <c r="K606" s="246"/>
      <c r="L606" s="250"/>
      <c r="M606" s="251"/>
      <c r="N606" s="252"/>
      <c r="O606" s="252"/>
      <c r="P606" s="252"/>
      <c r="Q606" s="252"/>
      <c r="R606" s="252"/>
      <c r="S606" s="252"/>
      <c r="T606" s="253"/>
      <c r="AT606" s="254" t="s">
        <v>204</v>
      </c>
      <c r="AU606" s="254" t="s">
        <v>87</v>
      </c>
      <c r="AV606" s="16" t="s">
        <v>85</v>
      </c>
      <c r="AW606" s="16" t="s">
        <v>33</v>
      </c>
      <c r="AX606" s="16" t="s">
        <v>78</v>
      </c>
      <c r="AY606" s="254" t="s">
        <v>183</v>
      </c>
    </row>
    <row r="607" spans="2:51" s="13" customFormat="1">
      <c r="B607" s="201"/>
      <c r="C607" s="202"/>
      <c r="D607" s="203" t="s">
        <v>204</v>
      </c>
      <c r="E607" s="204" t="s">
        <v>19</v>
      </c>
      <c r="F607" s="205" t="s">
        <v>723</v>
      </c>
      <c r="G607" s="202"/>
      <c r="H607" s="206">
        <v>3.5640000000000001</v>
      </c>
      <c r="I607" s="207"/>
      <c r="J607" s="202"/>
      <c r="K607" s="202"/>
      <c r="L607" s="208"/>
      <c r="M607" s="209"/>
      <c r="N607" s="210"/>
      <c r="O607" s="210"/>
      <c r="P607" s="210"/>
      <c r="Q607" s="210"/>
      <c r="R607" s="210"/>
      <c r="S607" s="210"/>
      <c r="T607" s="211"/>
      <c r="AT607" s="212" t="s">
        <v>204</v>
      </c>
      <c r="AU607" s="212" t="s">
        <v>87</v>
      </c>
      <c r="AV607" s="13" t="s">
        <v>87</v>
      </c>
      <c r="AW607" s="13" t="s">
        <v>33</v>
      </c>
      <c r="AX607" s="13" t="s">
        <v>78</v>
      </c>
      <c r="AY607" s="212" t="s">
        <v>183</v>
      </c>
    </row>
    <row r="608" spans="2:51" s="13" customFormat="1">
      <c r="B608" s="201"/>
      <c r="C608" s="202"/>
      <c r="D608" s="203" t="s">
        <v>204</v>
      </c>
      <c r="E608" s="204" t="s">
        <v>19</v>
      </c>
      <c r="F608" s="205" t="s">
        <v>721</v>
      </c>
      <c r="G608" s="202"/>
      <c r="H608" s="206">
        <v>-1.379</v>
      </c>
      <c r="I608" s="207"/>
      <c r="J608" s="202"/>
      <c r="K608" s="202"/>
      <c r="L608" s="208"/>
      <c r="M608" s="209"/>
      <c r="N608" s="210"/>
      <c r="O608" s="210"/>
      <c r="P608" s="210"/>
      <c r="Q608" s="210"/>
      <c r="R608" s="210"/>
      <c r="S608" s="210"/>
      <c r="T608" s="211"/>
      <c r="AT608" s="212" t="s">
        <v>204</v>
      </c>
      <c r="AU608" s="212" t="s">
        <v>87</v>
      </c>
      <c r="AV608" s="13" t="s">
        <v>87</v>
      </c>
      <c r="AW608" s="13" t="s">
        <v>33</v>
      </c>
      <c r="AX608" s="13" t="s">
        <v>78</v>
      </c>
      <c r="AY608" s="212" t="s">
        <v>183</v>
      </c>
    </row>
    <row r="609" spans="1:65" s="13" customFormat="1">
      <c r="B609" s="201"/>
      <c r="C609" s="202"/>
      <c r="D609" s="203" t="s">
        <v>204</v>
      </c>
      <c r="E609" s="204" t="s">
        <v>19</v>
      </c>
      <c r="F609" s="205" t="s">
        <v>724</v>
      </c>
      <c r="G609" s="202"/>
      <c r="H609" s="206">
        <v>26.13</v>
      </c>
      <c r="I609" s="207"/>
      <c r="J609" s="202"/>
      <c r="K609" s="202"/>
      <c r="L609" s="208"/>
      <c r="M609" s="209"/>
      <c r="N609" s="210"/>
      <c r="O609" s="210"/>
      <c r="P609" s="210"/>
      <c r="Q609" s="210"/>
      <c r="R609" s="210"/>
      <c r="S609" s="210"/>
      <c r="T609" s="211"/>
      <c r="AT609" s="212" t="s">
        <v>204</v>
      </c>
      <c r="AU609" s="212" t="s">
        <v>87</v>
      </c>
      <c r="AV609" s="13" t="s">
        <v>87</v>
      </c>
      <c r="AW609" s="13" t="s">
        <v>33</v>
      </c>
      <c r="AX609" s="13" t="s">
        <v>78</v>
      </c>
      <c r="AY609" s="212" t="s">
        <v>183</v>
      </c>
    </row>
    <row r="610" spans="1:65" s="13" customFormat="1">
      <c r="B610" s="201"/>
      <c r="C610" s="202"/>
      <c r="D610" s="203" t="s">
        <v>204</v>
      </c>
      <c r="E610" s="204" t="s">
        <v>19</v>
      </c>
      <c r="F610" s="205" t="s">
        <v>725</v>
      </c>
      <c r="G610" s="202"/>
      <c r="H610" s="206">
        <v>-2.42</v>
      </c>
      <c r="I610" s="207"/>
      <c r="J610" s="202"/>
      <c r="K610" s="202"/>
      <c r="L610" s="208"/>
      <c r="M610" s="209"/>
      <c r="N610" s="210"/>
      <c r="O610" s="210"/>
      <c r="P610" s="210"/>
      <c r="Q610" s="210"/>
      <c r="R610" s="210"/>
      <c r="S610" s="210"/>
      <c r="T610" s="211"/>
      <c r="AT610" s="212" t="s">
        <v>204</v>
      </c>
      <c r="AU610" s="212" t="s">
        <v>87</v>
      </c>
      <c r="AV610" s="13" t="s">
        <v>87</v>
      </c>
      <c r="AW610" s="13" t="s">
        <v>33</v>
      </c>
      <c r="AX610" s="13" t="s">
        <v>78</v>
      </c>
      <c r="AY610" s="212" t="s">
        <v>183</v>
      </c>
    </row>
    <row r="611" spans="1:65" s="13" customFormat="1">
      <c r="B611" s="201"/>
      <c r="C611" s="202"/>
      <c r="D611" s="203" t="s">
        <v>204</v>
      </c>
      <c r="E611" s="204" t="s">
        <v>19</v>
      </c>
      <c r="F611" s="205" t="s">
        <v>726</v>
      </c>
      <c r="G611" s="202"/>
      <c r="H611" s="206">
        <v>-6.375</v>
      </c>
      <c r="I611" s="207"/>
      <c r="J611" s="202"/>
      <c r="K611" s="202"/>
      <c r="L611" s="208"/>
      <c r="M611" s="209"/>
      <c r="N611" s="210"/>
      <c r="O611" s="210"/>
      <c r="P611" s="210"/>
      <c r="Q611" s="210"/>
      <c r="R611" s="210"/>
      <c r="S611" s="210"/>
      <c r="T611" s="211"/>
      <c r="AT611" s="212" t="s">
        <v>204</v>
      </c>
      <c r="AU611" s="212" t="s">
        <v>87</v>
      </c>
      <c r="AV611" s="13" t="s">
        <v>87</v>
      </c>
      <c r="AW611" s="13" t="s">
        <v>33</v>
      </c>
      <c r="AX611" s="13" t="s">
        <v>78</v>
      </c>
      <c r="AY611" s="212" t="s">
        <v>183</v>
      </c>
    </row>
    <row r="612" spans="1:65" s="13" customFormat="1">
      <c r="B612" s="201"/>
      <c r="C612" s="202"/>
      <c r="D612" s="203" t="s">
        <v>204</v>
      </c>
      <c r="E612" s="204" t="s">
        <v>19</v>
      </c>
      <c r="F612" s="205" t="s">
        <v>709</v>
      </c>
      <c r="G612" s="202"/>
      <c r="H612" s="206">
        <v>-0.6</v>
      </c>
      <c r="I612" s="207"/>
      <c r="J612" s="202"/>
      <c r="K612" s="202"/>
      <c r="L612" s="208"/>
      <c r="M612" s="209"/>
      <c r="N612" s="210"/>
      <c r="O612" s="210"/>
      <c r="P612" s="210"/>
      <c r="Q612" s="210"/>
      <c r="R612" s="210"/>
      <c r="S612" s="210"/>
      <c r="T612" s="211"/>
      <c r="AT612" s="212" t="s">
        <v>204</v>
      </c>
      <c r="AU612" s="212" t="s">
        <v>87</v>
      </c>
      <c r="AV612" s="13" t="s">
        <v>87</v>
      </c>
      <c r="AW612" s="13" t="s">
        <v>33</v>
      </c>
      <c r="AX612" s="13" t="s">
        <v>78</v>
      </c>
      <c r="AY612" s="212" t="s">
        <v>183</v>
      </c>
    </row>
    <row r="613" spans="1:65" s="13" customFormat="1">
      <c r="B613" s="201"/>
      <c r="C613" s="202"/>
      <c r="D613" s="203" t="s">
        <v>204</v>
      </c>
      <c r="E613" s="204" t="s">
        <v>19</v>
      </c>
      <c r="F613" s="205" t="s">
        <v>717</v>
      </c>
      <c r="G613" s="202"/>
      <c r="H613" s="206">
        <v>-2.625</v>
      </c>
      <c r="I613" s="207"/>
      <c r="J613" s="202"/>
      <c r="K613" s="202"/>
      <c r="L613" s="208"/>
      <c r="M613" s="209"/>
      <c r="N613" s="210"/>
      <c r="O613" s="210"/>
      <c r="P613" s="210"/>
      <c r="Q613" s="210"/>
      <c r="R613" s="210"/>
      <c r="S613" s="210"/>
      <c r="T613" s="211"/>
      <c r="AT613" s="212" t="s">
        <v>204</v>
      </c>
      <c r="AU613" s="212" t="s">
        <v>87</v>
      </c>
      <c r="AV613" s="13" t="s">
        <v>87</v>
      </c>
      <c r="AW613" s="13" t="s">
        <v>33</v>
      </c>
      <c r="AX613" s="13" t="s">
        <v>78</v>
      </c>
      <c r="AY613" s="212" t="s">
        <v>183</v>
      </c>
    </row>
    <row r="614" spans="1:65" s="13" customFormat="1">
      <c r="B614" s="201"/>
      <c r="C614" s="202"/>
      <c r="D614" s="203" t="s">
        <v>204</v>
      </c>
      <c r="E614" s="204" t="s">
        <v>19</v>
      </c>
      <c r="F614" s="205" t="s">
        <v>720</v>
      </c>
      <c r="G614" s="202"/>
      <c r="H614" s="206">
        <v>10.875</v>
      </c>
      <c r="I614" s="207"/>
      <c r="J614" s="202"/>
      <c r="K614" s="202"/>
      <c r="L614" s="208"/>
      <c r="M614" s="209"/>
      <c r="N614" s="210"/>
      <c r="O614" s="210"/>
      <c r="P614" s="210"/>
      <c r="Q614" s="210"/>
      <c r="R614" s="210"/>
      <c r="S614" s="210"/>
      <c r="T614" s="211"/>
      <c r="AT614" s="212" t="s">
        <v>204</v>
      </c>
      <c r="AU614" s="212" t="s">
        <v>87</v>
      </c>
      <c r="AV614" s="13" t="s">
        <v>87</v>
      </c>
      <c r="AW614" s="13" t="s">
        <v>33</v>
      </c>
      <c r="AX614" s="13" t="s">
        <v>78</v>
      </c>
      <c r="AY614" s="212" t="s">
        <v>183</v>
      </c>
    </row>
    <row r="615" spans="1:65" s="16" customFormat="1">
      <c r="B615" s="245"/>
      <c r="C615" s="246"/>
      <c r="D615" s="203" t="s">
        <v>204</v>
      </c>
      <c r="E615" s="247" t="s">
        <v>19</v>
      </c>
      <c r="F615" s="248" t="s">
        <v>731</v>
      </c>
      <c r="G615" s="246"/>
      <c r="H615" s="247" t="s">
        <v>19</v>
      </c>
      <c r="I615" s="249"/>
      <c r="J615" s="246"/>
      <c r="K615" s="246"/>
      <c r="L615" s="250"/>
      <c r="M615" s="251"/>
      <c r="N615" s="252"/>
      <c r="O615" s="252"/>
      <c r="P615" s="252"/>
      <c r="Q615" s="252"/>
      <c r="R615" s="252"/>
      <c r="S615" s="252"/>
      <c r="T615" s="253"/>
      <c r="AT615" s="254" t="s">
        <v>204</v>
      </c>
      <c r="AU615" s="254" t="s">
        <v>87</v>
      </c>
      <c r="AV615" s="16" t="s">
        <v>85</v>
      </c>
      <c r="AW615" s="16" t="s">
        <v>33</v>
      </c>
      <c r="AX615" s="16" t="s">
        <v>78</v>
      </c>
      <c r="AY615" s="254" t="s">
        <v>183</v>
      </c>
    </row>
    <row r="616" spans="1:65" s="13" customFormat="1">
      <c r="B616" s="201"/>
      <c r="C616" s="202"/>
      <c r="D616" s="203" t="s">
        <v>204</v>
      </c>
      <c r="E616" s="204" t="s">
        <v>19</v>
      </c>
      <c r="F616" s="205" t="s">
        <v>720</v>
      </c>
      <c r="G616" s="202"/>
      <c r="H616" s="206">
        <v>10.875</v>
      </c>
      <c r="I616" s="207"/>
      <c r="J616" s="202"/>
      <c r="K616" s="202"/>
      <c r="L616" s="208"/>
      <c r="M616" s="209"/>
      <c r="N616" s="210"/>
      <c r="O616" s="210"/>
      <c r="P616" s="210"/>
      <c r="Q616" s="210"/>
      <c r="R616" s="210"/>
      <c r="S616" s="210"/>
      <c r="T616" s="211"/>
      <c r="AT616" s="212" t="s">
        <v>204</v>
      </c>
      <c r="AU616" s="212" t="s">
        <v>87</v>
      </c>
      <c r="AV616" s="13" t="s">
        <v>87</v>
      </c>
      <c r="AW616" s="13" t="s">
        <v>33</v>
      </c>
      <c r="AX616" s="13" t="s">
        <v>78</v>
      </c>
      <c r="AY616" s="212" t="s">
        <v>183</v>
      </c>
    </row>
    <row r="617" spans="1:65" s="13" customFormat="1">
      <c r="B617" s="201"/>
      <c r="C617" s="202"/>
      <c r="D617" s="203" t="s">
        <v>204</v>
      </c>
      <c r="E617" s="204" t="s">
        <v>19</v>
      </c>
      <c r="F617" s="205" t="s">
        <v>721</v>
      </c>
      <c r="G617" s="202"/>
      <c r="H617" s="206">
        <v>-1.379</v>
      </c>
      <c r="I617" s="207"/>
      <c r="J617" s="202"/>
      <c r="K617" s="202"/>
      <c r="L617" s="208"/>
      <c r="M617" s="209"/>
      <c r="N617" s="210"/>
      <c r="O617" s="210"/>
      <c r="P617" s="210"/>
      <c r="Q617" s="210"/>
      <c r="R617" s="210"/>
      <c r="S617" s="210"/>
      <c r="T617" s="211"/>
      <c r="AT617" s="212" t="s">
        <v>204</v>
      </c>
      <c r="AU617" s="212" t="s">
        <v>87</v>
      </c>
      <c r="AV617" s="13" t="s">
        <v>87</v>
      </c>
      <c r="AW617" s="13" t="s">
        <v>33</v>
      </c>
      <c r="AX617" s="13" t="s">
        <v>78</v>
      </c>
      <c r="AY617" s="212" t="s">
        <v>183</v>
      </c>
    </row>
    <row r="618" spans="1:65" s="16" customFormat="1">
      <c r="B618" s="245"/>
      <c r="C618" s="246"/>
      <c r="D618" s="203" t="s">
        <v>204</v>
      </c>
      <c r="E618" s="247" t="s">
        <v>19</v>
      </c>
      <c r="F618" s="248" t="s">
        <v>732</v>
      </c>
      <c r="G618" s="246"/>
      <c r="H618" s="247" t="s">
        <v>19</v>
      </c>
      <c r="I618" s="249"/>
      <c r="J618" s="246"/>
      <c r="K618" s="246"/>
      <c r="L618" s="250"/>
      <c r="M618" s="251"/>
      <c r="N618" s="252"/>
      <c r="O618" s="252"/>
      <c r="P618" s="252"/>
      <c r="Q618" s="252"/>
      <c r="R618" s="252"/>
      <c r="S618" s="252"/>
      <c r="T618" s="253"/>
      <c r="AT618" s="254" t="s">
        <v>204</v>
      </c>
      <c r="AU618" s="254" t="s">
        <v>87</v>
      </c>
      <c r="AV618" s="16" t="s">
        <v>85</v>
      </c>
      <c r="AW618" s="16" t="s">
        <v>33</v>
      </c>
      <c r="AX618" s="16" t="s">
        <v>78</v>
      </c>
      <c r="AY618" s="254" t="s">
        <v>183</v>
      </c>
    </row>
    <row r="619" spans="1:65" s="13" customFormat="1">
      <c r="B619" s="201"/>
      <c r="C619" s="202"/>
      <c r="D619" s="203" t="s">
        <v>204</v>
      </c>
      <c r="E619" s="204" t="s">
        <v>19</v>
      </c>
      <c r="F619" s="205" t="s">
        <v>723</v>
      </c>
      <c r="G619" s="202"/>
      <c r="H619" s="206">
        <v>3.5640000000000001</v>
      </c>
      <c r="I619" s="207"/>
      <c r="J619" s="202"/>
      <c r="K619" s="202"/>
      <c r="L619" s="208"/>
      <c r="M619" s="209"/>
      <c r="N619" s="210"/>
      <c r="O619" s="210"/>
      <c r="P619" s="210"/>
      <c r="Q619" s="210"/>
      <c r="R619" s="210"/>
      <c r="S619" s="210"/>
      <c r="T619" s="211"/>
      <c r="AT619" s="212" t="s">
        <v>204</v>
      </c>
      <c r="AU619" s="212" t="s">
        <v>87</v>
      </c>
      <c r="AV619" s="13" t="s">
        <v>87</v>
      </c>
      <c r="AW619" s="13" t="s">
        <v>33</v>
      </c>
      <c r="AX619" s="13" t="s">
        <v>78</v>
      </c>
      <c r="AY619" s="212" t="s">
        <v>183</v>
      </c>
    </row>
    <row r="620" spans="1:65" s="13" customFormat="1">
      <c r="B620" s="201"/>
      <c r="C620" s="202"/>
      <c r="D620" s="203" t="s">
        <v>204</v>
      </c>
      <c r="E620" s="204" t="s">
        <v>19</v>
      </c>
      <c r="F620" s="205" t="s">
        <v>721</v>
      </c>
      <c r="G620" s="202"/>
      <c r="H620" s="206">
        <v>-1.379</v>
      </c>
      <c r="I620" s="207"/>
      <c r="J620" s="202"/>
      <c r="K620" s="202"/>
      <c r="L620" s="208"/>
      <c r="M620" s="209"/>
      <c r="N620" s="210"/>
      <c r="O620" s="210"/>
      <c r="P620" s="210"/>
      <c r="Q620" s="210"/>
      <c r="R620" s="210"/>
      <c r="S620" s="210"/>
      <c r="T620" s="211"/>
      <c r="AT620" s="212" t="s">
        <v>204</v>
      </c>
      <c r="AU620" s="212" t="s">
        <v>87</v>
      </c>
      <c r="AV620" s="13" t="s">
        <v>87</v>
      </c>
      <c r="AW620" s="13" t="s">
        <v>33</v>
      </c>
      <c r="AX620" s="13" t="s">
        <v>78</v>
      </c>
      <c r="AY620" s="212" t="s">
        <v>183</v>
      </c>
    </row>
    <row r="621" spans="1:65" s="16" customFormat="1">
      <c r="B621" s="245"/>
      <c r="C621" s="246"/>
      <c r="D621" s="203" t="s">
        <v>204</v>
      </c>
      <c r="E621" s="247" t="s">
        <v>19</v>
      </c>
      <c r="F621" s="248" t="s">
        <v>733</v>
      </c>
      <c r="G621" s="246"/>
      <c r="H621" s="247" t="s">
        <v>19</v>
      </c>
      <c r="I621" s="249"/>
      <c r="J621" s="246"/>
      <c r="K621" s="246"/>
      <c r="L621" s="250"/>
      <c r="M621" s="251"/>
      <c r="N621" s="252"/>
      <c r="O621" s="252"/>
      <c r="P621" s="252"/>
      <c r="Q621" s="252"/>
      <c r="R621" s="252"/>
      <c r="S621" s="252"/>
      <c r="T621" s="253"/>
      <c r="AT621" s="254" t="s">
        <v>204</v>
      </c>
      <c r="AU621" s="254" t="s">
        <v>87</v>
      </c>
      <c r="AV621" s="16" t="s">
        <v>85</v>
      </c>
      <c r="AW621" s="16" t="s">
        <v>33</v>
      </c>
      <c r="AX621" s="16" t="s">
        <v>78</v>
      </c>
      <c r="AY621" s="254" t="s">
        <v>183</v>
      </c>
    </row>
    <row r="622" spans="1:65" s="13" customFormat="1">
      <c r="B622" s="201"/>
      <c r="C622" s="202"/>
      <c r="D622" s="203" t="s">
        <v>204</v>
      </c>
      <c r="E622" s="204" t="s">
        <v>19</v>
      </c>
      <c r="F622" s="205" t="s">
        <v>734</v>
      </c>
      <c r="G622" s="202"/>
      <c r="H622" s="206">
        <v>31.622</v>
      </c>
      <c r="I622" s="207"/>
      <c r="J622" s="202"/>
      <c r="K622" s="202"/>
      <c r="L622" s="208"/>
      <c r="M622" s="209"/>
      <c r="N622" s="210"/>
      <c r="O622" s="210"/>
      <c r="P622" s="210"/>
      <c r="Q622" s="210"/>
      <c r="R622" s="210"/>
      <c r="S622" s="210"/>
      <c r="T622" s="211"/>
      <c r="AT622" s="212" t="s">
        <v>204</v>
      </c>
      <c r="AU622" s="212" t="s">
        <v>87</v>
      </c>
      <c r="AV622" s="13" t="s">
        <v>87</v>
      </c>
      <c r="AW622" s="13" t="s">
        <v>33</v>
      </c>
      <c r="AX622" s="13" t="s">
        <v>78</v>
      </c>
      <c r="AY622" s="212" t="s">
        <v>183</v>
      </c>
    </row>
    <row r="623" spans="1:65" s="2" customFormat="1" ht="37.799999999999997" customHeight="1">
      <c r="A623" s="38"/>
      <c r="B623" s="39"/>
      <c r="C623" s="183" t="s">
        <v>735</v>
      </c>
      <c r="D623" s="183" t="s">
        <v>185</v>
      </c>
      <c r="E623" s="184" t="s">
        <v>736</v>
      </c>
      <c r="F623" s="185" t="s">
        <v>737</v>
      </c>
      <c r="G623" s="186" t="s">
        <v>188</v>
      </c>
      <c r="H623" s="187">
        <v>41.072000000000003</v>
      </c>
      <c r="I623" s="188"/>
      <c r="J623" s="189">
        <f>ROUND(I623*H623,2)</f>
        <v>0</v>
      </c>
      <c r="K623" s="185" t="s">
        <v>189</v>
      </c>
      <c r="L623" s="43"/>
      <c r="M623" s="190" t="s">
        <v>19</v>
      </c>
      <c r="N623" s="191" t="s">
        <v>49</v>
      </c>
      <c r="O623" s="68"/>
      <c r="P623" s="192">
        <f>O623*H623</f>
        <v>0</v>
      </c>
      <c r="Q623" s="192">
        <v>1.575E-2</v>
      </c>
      <c r="R623" s="192">
        <f>Q623*H623</f>
        <v>0.64688400000000001</v>
      </c>
      <c r="S623" s="192">
        <v>0</v>
      </c>
      <c r="T623" s="193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194" t="s">
        <v>190</v>
      </c>
      <c r="AT623" s="194" t="s">
        <v>185</v>
      </c>
      <c r="AU623" s="194" t="s">
        <v>87</v>
      </c>
      <c r="AY623" s="21" t="s">
        <v>183</v>
      </c>
      <c r="BE623" s="195">
        <f>IF(N623="základní",J623,0)</f>
        <v>0</v>
      </c>
      <c r="BF623" s="195">
        <f>IF(N623="snížená",J623,0)</f>
        <v>0</v>
      </c>
      <c r="BG623" s="195">
        <f>IF(N623="zákl. přenesená",J623,0)</f>
        <v>0</v>
      </c>
      <c r="BH623" s="195">
        <f>IF(N623="sníž. přenesená",J623,0)</f>
        <v>0</v>
      </c>
      <c r="BI623" s="195">
        <f>IF(N623="nulová",J623,0)</f>
        <v>0</v>
      </c>
      <c r="BJ623" s="21" t="s">
        <v>85</v>
      </c>
      <c r="BK623" s="195">
        <f>ROUND(I623*H623,2)</f>
        <v>0</v>
      </c>
      <c r="BL623" s="21" t="s">
        <v>190</v>
      </c>
      <c r="BM623" s="194" t="s">
        <v>738</v>
      </c>
    </row>
    <row r="624" spans="1:65" s="2" customFormat="1">
      <c r="A624" s="38"/>
      <c r="B624" s="39"/>
      <c r="C624" s="40"/>
      <c r="D624" s="196" t="s">
        <v>192</v>
      </c>
      <c r="E624" s="40"/>
      <c r="F624" s="197" t="s">
        <v>739</v>
      </c>
      <c r="G624" s="40"/>
      <c r="H624" s="40"/>
      <c r="I624" s="198"/>
      <c r="J624" s="40"/>
      <c r="K624" s="40"/>
      <c r="L624" s="43"/>
      <c r="M624" s="199"/>
      <c r="N624" s="200"/>
      <c r="O624" s="68"/>
      <c r="P624" s="68"/>
      <c r="Q624" s="68"/>
      <c r="R624" s="68"/>
      <c r="S624" s="68"/>
      <c r="T624" s="69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21" t="s">
        <v>192</v>
      </c>
      <c r="AU624" s="21" t="s">
        <v>87</v>
      </c>
    </row>
    <row r="625" spans="1:65" s="16" customFormat="1">
      <c r="B625" s="245"/>
      <c r="C625" s="246"/>
      <c r="D625" s="203" t="s">
        <v>204</v>
      </c>
      <c r="E625" s="247" t="s">
        <v>19</v>
      </c>
      <c r="F625" s="248" t="s">
        <v>740</v>
      </c>
      <c r="G625" s="246"/>
      <c r="H625" s="247" t="s">
        <v>19</v>
      </c>
      <c r="I625" s="249"/>
      <c r="J625" s="246"/>
      <c r="K625" s="246"/>
      <c r="L625" s="250"/>
      <c r="M625" s="251"/>
      <c r="N625" s="252"/>
      <c r="O625" s="252"/>
      <c r="P625" s="252"/>
      <c r="Q625" s="252"/>
      <c r="R625" s="252"/>
      <c r="S625" s="252"/>
      <c r="T625" s="253"/>
      <c r="AT625" s="254" t="s">
        <v>204</v>
      </c>
      <c r="AU625" s="254" t="s">
        <v>87</v>
      </c>
      <c r="AV625" s="16" t="s">
        <v>85</v>
      </c>
      <c r="AW625" s="16" t="s">
        <v>33</v>
      </c>
      <c r="AX625" s="16" t="s">
        <v>78</v>
      </c>
      <c r="AY625" s="254" t="s">
        <v>183</v>
      </c>
    </row>
    <row r="626" spans="1:65" s="13" customFormat="1">
      <c r="B626" s="201"/>
      <c r="C626" s="202"/>
      <c r="D626" s="203" t="s">
        <v>204</v>
      </c>
      <c r="E626" s="204" t="s">
        <v>19</v>
      </c>
      <c r="F626" s="205" t="s">
        <v>734</v>
      </c>
      <c r="G626" s="202"/>
      <c r="H626" s="206">
        <v>31.622</v>
      </c>
      <c r="I626" s="207"/>
      <c r="J626" s="202"/>
      <c r="K626" s="202"/>
      <c r="L626" s="208"/>
      <c r="M626" s="209"/>
      <c r="N626" s="210"/>
      <c r="O626" s="210"/>
      <c r="P626" s="210"/>
      <c r="Q626" s="210"/>
      <c r="R626" s="210"/>
      <c r="S626" s="210"/>
      <c r="T626" s="211"/>
      <c r="AT626" s="212" t="s">
        <v>204</v>
      </c>
      <c r="AU626" s="212" t="s">
        <v>87</v>
      </c>
      <c r="AV626" s="13" t="s">
        <v>87</v>
      </c>
      <c r="AW626" s="13" t="s">
        <v>33</v>
      </c>
      <c r="AX626" s="13" t="s">
        <v>78</v>
      </c>
      <c r="AY626" s="212" t="s">
        <v>183</v>
      </c>
    </row>
    <row r="627" spans="1:65" s="16" customFormat="1">
      <c r="B627" s="245"/>
      <c r="C627" s="246"/>
      <c r="D627" s="203" t="s">
        <v>204</v>
      </c>
      <c r="E627" s="247" t="s">
        <v>19</v>
      </c>
      <c r="F627" s="248" t="s">
        <v>741</v>
      </c>
      <c r="G627" s="246"/>
      <c r="H627" s="247" t="s">
        <v>19</v>
      </c>
      <c r="I627" s="249"/>
      <c r="J627" s="246"/>
      <c r="K627" s="246"/>
      <c r="L627" s="250"/>
      <c r="M627" s="251"/>
      <c r="N627" s="252"/>
      <c r="O627" s="252"/>
      <c r="P627" s="252"/>
      <c r="Q627" s="252"/>
      <c r="R627" s="252"/>
      <c r="S627" s="252"/>
      <c r="T627" s="253"/>
      <c r="AT627" s="254" t="s">
        <v>204</v>
      </c>
      <c r="AU627" s="254" t="s">
        <v>87</v>
      </c>
      <c r="AV627" s="16" t="s">
        <v>85</v>
      </c>
      <c r="AW627" s="16" t="s">
        <v>33</v>
      </c>
      <c r="AX627" s="16" t="s">
        <v>78</v>
      </c>
      <c r="AY627" s="254" t="s">
        <v>183</v>
      </c>
    </row>
    <row r="628" spans="1:65" s="13" customFormat="1">
      <c r="B628" s="201"/>
      <c r="C628" s="202"/>
      <c r="D628" s="203" t="s">
        <v>204</v>
      </c>
      <c r="E628" s="204" t="s">
        <v>19</v>
      </c>
      <c r="F628" s="205" t="s">
        <v>742</v>
      </c>
      <c r="G628" s="202"/>
      <c r="H628" s="206">
        <v>9.4499999999999993</v>
      </c>
      <c r="I628" s="207"/>
      <c r="J628" s="202"/>
      <c r="K628" s="202"/>
      <c r="L628" s="208"/>
      <c r="M628" s="209"/>
      <c r="N628" s="210"/>
      <c r="O628" s="210"/>
      <c r="P628" s="210"/>
      <c r="Q628" s="210"/>
      <c r="R628" s="210"/>
      <c r="S628" s="210"/>
      <c r="T628" s="211"/>
      <c r="AT628" s="212" t="s">
        <v>204</v>
      </c>
      <c r="AU628" s="212" t="s">
        <v>87</v>
      </c>
      <c r="AV628" s="13" t="s">
        <v>87</v>
      </c>
      <c r="AW628" s="13" t="s">
        <v>33</v>
      </c>
      <c r="AX628" s="13" t="s">
        <v>78</v>
      </c>
      <c r="AY628" s="212" t="s">
        <v>183</v>
      </c>
    </row>
    <row r="629" spans="1:65" s="2" customFormat="1" ht="44.25" customHeight="1">
      <c r="A629" s="38"/>
      <c r="B629" s="39"/>
      <c r="C629" s="183" t="s">
        <v>743</v>
      </c>
      <c r="D629" s="183" t="s">
        <v>185</v>
      </c>
      <c r="E629" s="184" t="s">
        <v>744</v>
      </c>
      <c r="F629" s="185" t="s">
        <v>745</v>
      </c>
      <c r="G629" s="186" t="s">
        <v>188</v>
      </c>
      <c r="H629" s="187">
        <v>207.30099999999999</v>
      </c>
      <c r="I629" s="188"/>
      <c r="J629" s="189">
        <f>ROUND(I629*H629,2)</f>
        <v>0</v>
      </c>
      <c r="K629" s="185" t="s">
        <v>189</v>
      </c>
      <c r="L629" s="43"/>
      <c r="M629" s="190" t="s">
        <v>19</v>
      </c>
      <c r="N629" s="191" t="s">
        <v>49</v>
      </c>
      <c r="O629" s="68"/>
      <c r="P629" s="192">
        <f>O629*H629</f>
        <v>0</v>
      </c>
      <c r="Q629" s="192">
        <v>1.8380000000000001E-2</v>
      </c>
      <c r="R629" s="192">
        <f>Q629*H629</f>
        <v>3.8101923799999997</v>
      </c>
      <c r="S629" s="192">
        <v>0</v>
      </c>
      <c r="T629" s="193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194" t="s">
        <v>190</v>
      </c>
      <c r="AT629" s="194" t="s">
        <v>185</v>
      </c>
      <c r="AU629" s="194" t="s">
        <v>87</v>
      </c>
      <c r="AY629" s="21" t="s">
        <v>183</v>
      </c>
      <c r="BE629" s="195">
        <f>IF(N629="základní",J629,0)</f>
        <v>0</v>
      </c>
      <c r="BF629" s="195">
        <f>IF(N629="snížená",J629,0)</f>
        <v>0</v>
      </c>
      <c r="BG629" s="195">
        <f>IF(N629="zákl. přenesená",J629,0)</f>
        <v>0</v>
      </c>
      <c r="BH629" s="195">
        <f>IF(N629="sníž. přenesená",J629,0)</f>
        <v>0</v>
      </c>
      <c r="BI629" s="195">
        <f>IF(N629="nulová",J629,0)</f>
        <v>0</v>
      </c>
      <c r="BJ629" s="21" t="s">
        <v>85</v>
      </c>
      <c r="BK629" s="195">
        <f>ROUND(I629*H629,2)</f>
        <v>0</v>
      </c>
      <c r="BL629" s="21" t="s">
        <v>190</v>
      </c>
      <c r="BM629" s="194" t="s">
        <v>746</v>
      </c>
    </row>
    <row r="630" spans="1:65" s="2" customFormat="1">
      <c r="A630" s="38"/>
      <c r="B630" s="39"/>
      <c r="C630" s="40"/>
      <c r="D630" s="196" t="s">
        <v>192</v>
      </c>
      <c r="E630" s="40"/>
      <c r="F630" s="197" t="s">
        <v>747</v>
      </c>
      <c r="G630" s="40"/>
      <c r="H630" s="40"/>
      <c r="I630" s="198"/>
      <c r="J630" s="40"/>
      <c r="K630" s="40"/>
      <c r="L630" s="43"/>
      <c r="M630" s="199"/>
      <c r="N630" s="200"/>
      <c r="O630" s="68"/>
      <c r="P630" s="68"/>
      <c r="Q630" s="68"/>
      <c r="R630" s="68"/>
      <c r="S630" s="68"/>
      <c r="T630" s="69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21" t="s">
        <v>192</v>
      </c>
      <c r="AU630" s="21" t="s">
        <v>87</v>
      </c>
    </row>
    <row r="631" spans="1:65" s="16" customFormat="1">
      <c r="B631" s="245"/>
      <c r="C631" s="246"/>
      <c r="D631" s="203" t="s">
        <v>204</v>
      </c>
      <c r="E631" s="247" t="s">
        <v>19</v>
      </c>
      <c r="F631" s="248" t="s">
        <v>363</v>
      </c>
      <c r="G631" s="246"/>
      <c r="H631" s="247" t="s">
        <v>19</v>
      </c>
      <c r="I631" s="249"/>
      <c r="J631" s="246"/>
      <c r="K631" s="246"/>
      <c r="L631" s="250"/>
      <c r="M631" s="251"/>
      <c r="N631" s="252"/>
      <c r="O631" s="252"/>
      <c r="P631" s="252"/>
      <c r="Q631" s="252"/>
      <c r="R631" s="252"/>
      <c r="S631" s="252"/>
      <c r="T631" s="253"/>
      <c r="AT631" s="254" t="s">
        <v>204</v>
      </c>
      <c r="AU631" s="254" t="s">
        <v>87</v>
      </c>
      <c r="AV631" s="16" t="s">
        <v>85</v>
      </c>
      <c r="AW631" s="16" t="s">
        <v>33</v>
      </c>
      <c r="AX631" s="16" t="s">
        <v>78</v>
      </c>
      <c r="AY631" s="254" t="s">
        <v>183</v>
      </c>
    </row>
    <row r="632" spans="1:65" s="16" customFormat="1">
      <c r="B632" s="245"/>
      <c r="C632" s="246"/>
      <c r="D632" s="203" t="s">
        <v>204</v>
      </c>
      <c r="E632" s="247" t="s">
        <v>19</v>
      </c>
      <c r="F632" s="248" t="s">
        <v>674</v>
      </c>
      <c r="G632" s="246"/>
      <c r="H632" s="247" t="s">
        <v>19</v>
      </c>
      <c r="I632" s="249"/>
      <c r="J632" s="246"/>
      <c r="K632" s="246"/>
      <c r="L632" s="250"/>
      <c r="M632" s="251"/>
      <c r="N632" s="252"/>
      <c r="O632" s="252"/>
      <c r="P632" s="252"/>
      <c r="Q632" s="252"/>
      <c r="R632" s="252"/>
      <c r="S632" s="252"/>
      <c r="T632" s="253"/>
      <c r="AT632" s="254" t="s">
        <v>204</v>
      </c>
      <c r="AU632" s="254" t="s">
        <v>87</v>
      </c>
      <c r="AV632" s="16" t="s">
        <v>85</v>
      </c>
      <c r="AW632" s="16" t="s">
        <v>33</v>
      </c>
      <c r="AX632" s="16" t="s">
        <v>78</v>
      </c>
      <c r="AY632" s="254" t="s">
        <v>183</v>
      </c>
    </row>
    <row r="633" spans="1:65" s="13" customFormat="1">
      <c r="B633" s="201"/>
      <c r="C633" s="202"/>
      <c r="D633" s="203" t="s">
        <v>204</v>
      </c>
      <c r="E633" s="204" t="s">
        <v>19</v>
      </c>
      <c r="F633" s="205" t="s">
        <v>706</v>
      </c>
      <c r="G633" s="202"/>
      <c r="H633" s="206">
        <v>30.036000000000001</v>
      </c>
      <c r="I633" s="207"/>
      <c r="J633" s="202"/>
      <c r="K633" s="202"/>
      <c r="L633" s="208"/>
      <c r="M633" s="209"/>
      <c r="N633" s="210"/>
      <c r="O633" s="210"/>
      <c r="P633" s="210"/>
      <c r="Q633" s="210"/>
      <c r="R633" s="210"/>
      <c r="S633" s="210"/>
      <c r="T633" s="211"/>
      <c r="AT633" s="212" t="s">
        <v>204</v>
      </c>
      <c r="AU633" s="212" t="s">
        <v>87</v>
      </c>
      <c r="AV633" s="13" t="s">
        <v>87</v>
      </c>
      <c r="AW633" s="13" t="s">
        <v>33</v>
      </c>
      <c r="AX633" s="13" t="s">
        <v>78</v>
      </c>
      <c r="AY633" s="212" t="s">
        <v>183</v>
      </c>
    </row>
    <row r="634" spans="1:65" s="13" customFormat="1">
      <c r="B634" s="201"/>
      <c r="C634" s="202"/>
      <c r="D634" s="203" t="s">
        <v>204</v>
      </c>
      <c r="E634" s="204" t="s">
        <v>19</v>
      </c>
      <c r="F634" s="205" t="s">
        <v>397</v>
      </c>
      <c r="G634" s="202"/>
      <c r="H634" s="206">
        <v>-2.31</v>
      </c>
      <c r="I634" s="207"/>
      <c r="J634" s="202"/>
      <c r="K634" s="202"/>
      <c r="L634" s="208"/>
      <c r="M634" s="209"/>
      <c r="N634" s="210"/>
      <c r="O634" s="210"/>
      <c r="P634" s="210"/>
      <c r="Q634" s="210"/>
      <c r="R634" s="210"/>
      <c r="S634" s="210"/>
      <c r="T634" s="211"/>
      <c r="AT634" s="212" t="s">
        <v>204</v>
      </c>
      <c r="AU634" s="212" t="s">
        <v>87</v>
      </c>
      <c r="AV634" s="13" t="s">
        <v>87</v>
      </c>
      <c r="AW634" s="13" t="s">
        <v>33</v>
      </c>
      <c r="AX634" s="13" t="s">
        <v>78</v>
      </c>
      <c r="AY634" s="212" t="s">
        <v>183</v>
      </c>
    </row>
    <row r="635" spans="1:65" s="16" customFormat="1">
      <c r="B635" s="245"/>
      <c r="C635" s="246"/>
      <c r="D635" s="203" t="s">
        <v>204</v>
      </c>
      <c r="E635" s="247" t="s">
        <v>19</v>
      </c>
      <c r="F635" s="248" t="s">
        <v>676</v>
      </c>
      <c r="G635" s="246"/>
      <c r="H635" s="247" t="s">
        <v>19</v>
      </c>
      <c r="I635" s="249"/>
      <c r="J635" s="246"/>
      <c r="K635" s="246"/>
      <c r="L635" s="250"/>
      <c r="M635" s="251"/>
      <c r="N635" s="252"/>
      <c r="O635" s="252"/>
      <c r="P635" s="252"/>
      <c r="Q635" s="252"/>
      <c r="R635" s="252"/>
      <c r="S635" s="252"/>
      <c r="T635" s="253"/>
      <c r="AT635" s="254" t="s">
        <v>204</v>
      </c>
      <c r="AU635" s="254" t="s">
        <v>87</v>
      </c>
      <c r="AV635" s="16" t="s">
        <v>85</v>
      </c>
      <c r="AW635" s="16" t="s">
        <v>33</v>
      </c>
      <c r="AX635" s="16" t="s">
        <v>78</v>
      </c>
      <c r="AY635" s="254" t="s">
        <v>183</v>
      </c>
    </row>
    <row r="636" spans="1:65" s="13" customFormat="1">
      <c r="B636" s="201"/>
      <c r="C636" s="202"/>
      <c r="D636" s="203" t="s">
        <v>204</v>
      </c>
      <c r="E636" s="204" t="s">
        <v>19</v>
      </c>
      <c r="F636" s="205" t="s">
        <v>707</v>
      </c>
      <c r="G636" s="202"/>
      <c r="H636" s="206">
        <v>34.618000000000002</v>
      </c>
      <c r="I636" s="207"/>
      <c r="J636" s="202"/>
      <c r="K636" s="202"/>
      <c r="L636" s="208"/>
      <c r="M636" s="209"/>
      <c r="N636" s="210"/>
      <c r="O636" s="210"/>
      <c r="P636" s="210"/>
      <c r="Q636" s="210"/>
      <c r="R636" s="210"/>
      <c r="S636" s="210"/>
      <c r="T636" s="211"/>
      <c r="AT636" s="212" t="s">
        <v>204</v>
      </c>
      <c r="AU636" s="212" t="s">
        <v>87</v>
      </c>
      <c r="AV636" s="13" t="s">
        <v>87</v>
      </c>
      <c r="AW636" s="13" t="s">
        <v>33</v>
      </c>
      <c r="AX636" s="13" t="s">
        <v>78</v>
      </c>
      <c r="AY636" s="212" t="s">
        <v>183</v>
      </c>
    </row>
    <row r="637" spans="1:65" s="13" customFormat="1">
      <c r="B637" s="201"/>
      <c r="C637" s="202"/>
      <c r="D637" s="203" t="s">
        <v>204</v>
      </c>
      <c r="E637" s="204" t="s">
        <v>19</v>
      </c>
      <c r="F637" s="205" t="s">
        <v>398</v>
      </c>
      <c r="G637" s="202"/>
      <c r="H637" s="206">
        <v>-3.0939999999999999</v>
      </c>
      <c r="I637" s="207"/>
      <c r="J637" s="202"/>
      <c r="K637" s="202"/>
      <c r="L637" s="208"/>
      <c r="M637" s="209"/>
      <c r="N637" s="210"/>
      <c r="O637" s="210"/>
      <c r="P637" s="210"/>
      <c r="Q637" s="210"/>
      <c r="R637" s="210"/>
      <c r="S637" s="210"/>
      <c r="T637" s="211"/>
      <c r="AT637" s="212" t="s">
        <v>204</v>
      </c>
      <c r="AU637" s="212" t="s">
        <v>87</v>
      </c>
      <c r="AV637" s="13" t="s">
        <v>87</v>
      </c>
      <c r="AW637" s="13" t="s">
        <v>33</v>
      </c>
      <c r="AX637" s="13" t="s">
        <v>78</v>
      </c>
      <c r="AY637" s="212" t="s">
        <v>183</v>
      </c>
    </row>
    <row r="638" spans="1:65" s="13" customFormat="1">
      <c r="B638" s="201"/>
      <c r="C638" s="202"/>
      <c r="D638" s="203" t="s">
        <v>204</v>
      </c>
      <c r="E638" s="204" t="s">
        <v>19</v>
      </c>
      <c r="F638" s="205" t="s">
        <v>708</v>
      </c>
      <c r="G638" s="202"/>
      <c r="H638" s="206">
        <v>-5.0599999999999996</v>
      </c>
      <c r="I638" s="207"/>
      <c r="J638" s="202"/>
      <c r="K638" s="202"/>
      <c r="L638" s="208"/>
      <c r="M638" s="209"/>
      <c r="N638" s="210"/>
      <c r="O638" s="210"/>
      <c r="P638" s="210"/>
      <c r="Q638" s="210"/>
      <c r="R638" s="210"/>
      <c r="S638" s="210"/>
      <c r="T638" s="211"/>
      <c r="AT638" s="212" t="s">
        <v>204</v>
      </c>
      <c r="AU638" s="212" t="s">
        <v>87</v>
      </c>
      <c r="AV638" s="13" t="s">
        <v>87</v>
      </c>
      <c r="AW638" s="13" t="s">
        <v>33</v>
      </c>
      <c r="AX638" s="13" t="s">
        <v>78</v>
      </c>
      <c r="AY638" s="212" t="s">
        <v>183</v>
      </c>
    </row>
    <row r="639" spans="1:65" s="13" customFormat="1">
      <c r="B639" s="201"/>
      <c r="C639" s="202"/>
      <c r="D639" s="203" t="s">
        <v>204</v>
      </c>
      <c r="E639" s="204" t="s">
        <v>19</v>
      </c>
      <c r="F639" s="205" t="s">
        <v>709</v>
      </c>
      <c r="G639" s="202"/>
      <c r="H639" s="206">
        <v>-0.6</v>
      </c>
      <c r="I639" s="207"/>
      <c r="J639" s="202"/>
      <c r="K639" s="202"/>
      <c r="L639" s="208"/>
      <c r="M639" s="209"/>
      <c r="N639" s="210"/>
      <c r="O639" s="210"/>
      <c r="P639" s="210"/>
      <c r="Q639" s="210"/>
      <c r="R639" s="210"/>
      <c r="S639" s="210"/>
      <c r="T639" s="211"/>
      <c r="AT639" s="212" t="s">
        <v>204</v>
      </c>
      <c r="AU639" s="212" t="s">
        <v>87</v>
      </c>
      <c r="AV639" s="13" t="s">
        <v>87</v>
      </c>
      <c r="AW639" s="13" t="s">
        <v>33</v>
      </c>
      <c r="AX639" s="13" t="s">
        <v>78</v>
      </c>
      <c r="AY639" s="212" t="s">
        <v>183</v>
      </c>
    </row>
    <row r="640" spans="1:65" s="16" customFormat="1">
      <c r="B640" s="245"/>
      <c r="C640" s="246"/>
      <c r="D640" s="203" t="s">
        <v>204</v>
      </c>
      <c r="E640" s="247" t="s">
        <v>19</v>
      </c>
      <c r="F640" s="248" t="s">
        <v>710</v>
      </c>
      <c r="G640" s="246"/>
      <c r="H640" s="247" t="s">
        <v>19</v>
      </c>
      <c r="I640" s="249"/>
      <c r="J640" s="246"/>
      <c r="K640" s="246"/>
      <c r="L640" s="250"/>
      <c r="M640" s="251"/>
      <c r="N640" s="252"/>
      <c r="O640" s="252"/>
      <c r="P640" s="252"/>
      <c r="Q640" s="252"/>
      <c r="R640" s="252"/>
      <c r="S640" s="252"/>
      <c r="T640" s="253"/>
      <c r="AT640" s="254" t="s">
        <v>204</v>
      </c>
      <c r="AU640" s="254" t="s">
        <v>87</v>
      </c>
      <c r="AV640" s="16" t="s">
        <v>85</v>
      </c>
      <c r="AW640" s="16" t="s">
        <v>33</v>
      </c>
      <c r="AX640" s="16" t="s">
        <v>78</v>
      </c>
      <c r="AY640" s="254" t="s">
        <v>183</v>
      </c>
    </row>
    <row r="641" spans="2:51" s="13" customFormat="1">
      <c r="B641" s="201"/>
      <c r="C641" s="202"/>
      <c r="D641" s="203" t="s">
        <v>204</v>
      </c>
      <c r="E641" s="204" t="s">
        <v>19</v>
      </c>
      <c r="F641" s="205" t="s">
        <v>711</v>
      </c>
      <c r="G641" s="202"/>
      <c r="H641" s="206">
        <v>14</v>
      </c>
      <c r="I641" s="207"/>
      <c r="J641" s="202"/>
      <c r="K641" s="202"/>
      <c r="L641" s="208"/>
      <c r="M641" s="209"/>
      <c r="N641" s="210"/>
      <c r="O641" s="210"/>
      <c r="P641" s="210"/>
      <c r="Q641" s="210"/>
      <c r="R641" s="210"/>
      <c r="S641" s="210"/>
      <c r="T641" s="211"/>
      <c r="AT641" s="212" t="s">
        <v>204</v>
      </c>
      <c r="AU641" s="212" t="s">
        <v>87</v>
      </c>
      <c r="AV641" s="13" t="s">
        <v>87</v>
      </c>
      <c r="AW641" s="13" t="s">
        <v>33</v>
      </c>
      <c r="AX641" s="13" t="s">
        <v>78</v>
      </c>
      <c r="AY641" s="212" t="s">
        <v>183</v>
      </c>
    </row>
    <row r="642" spans="2:51" s="13" customFormat="1">
      <c r="B642" s="201"/>
      <c r="C642" s="202"/>
      <c r="D642" s="203" t="s">
        <v>204</v>
      </c>
      <c r="E642" s="204" t="s">
        <v>19</v>
      </c>
      <c r="F642" s="205" t="s">
        <v>712</v>
      </c>
      <c r="G642" s="202"/>
      <c r="H642" s="206">
        <v>-4.3339999999999996</v>
      </c>
      <c r="I642" s="207"/>
      <c r="J642" s="202"/>
      <c r="K642" s="202"/>
      <c r="L642" s="208"/>
      <c r="M642" s="209"/>
      <c r="N642" s="210"/>
      <c r="O642" s="210"/>
      <c r="P642" s="210"/>
      <c r="Q642" s="210"/>
      <c r="R642" s="210"/>
      <c r="S642" s="210"/>
      <c r="T642" s="211"/>
      <c r="AT642" s="212" t="s">
        <v>204</v>
      </c>
      <c r="AU642" s="212" t="s">
        <v>87</v>
      </c>
      <c r="AV642" s="13" t="s">
        <v>87</v>
      </c>
      <c r="AW642" s="13" t="s">
        <v>33</v>
      </c>
      <c r="AX642" s="13" t="s">
        <v>78</v>
      </c>
      <c r="AY642" s="212" t="s">
        <v>183</v>
      </c>
    </row>
    <row r="643" spans="2:51" s="16" customFormat="1">
      <c r="B643" s="245"/>
      <c r="C643" s="246"/>
      <c r="D643" s="203" t="s">
        <v>204</v>
      </c>
      <c r="E643" s="247" t="s">
        <v>19</v>
      </c>
      <c r="F643" s="248" t="s">
        <v>376</v>
      </c>
      <c r="G643" s="246"/>
      <c r="H643" s="247" t="s">
        <v>19</v>
      </c>
      <c r="I643" s="249"/>
      <c r="J643" s="246"/>
      <c r="K643" s="246"/>
      <c r="L643" s="250"/>
      <c r="M643" s="251"/>
      <c r="N643" s="252"/>
      <c r="O643" s="252"/>
      <c r="P643" s="252"/>
      <c r="Q643" s="252"/>
      <c r="R643" s="252"/>
      <c r="S643" s="252"/>
      <c r="T643" s="253"/>
      <c r="AT643" s="254" t="s">
        <v>204</v>
      </c>
      <c r="AU643" s="254" t="s">
        <v>87</v>
      </c>
      <c r="AV643" s="16" t="s">
        <v>85</v>
      </c>
      <c r="AW643" s="16" t="s">
        <v>33</v>
      </c>
      <c r="AX643" s="16" t="s">
        <v>78</v>
      </c>
      <c r="AY643" s="254" t="s">
        <v>183</v>
      </c>
    </row>
    <row r="644" spans="2:51" s="16" customFormat="1">
      <c r="B644" s="245"/>
      <c r="C644" s="246"/>
      <c r="D644" s="203" t="s">
        <v>204</v>
      </c>
      <c r="E644" s="247" t="s">
        <v>19</v>
      </c>
      <c r="F644" s="248" t="s">
        <v>713</v>
      </c>
      <c r="G644" s="246"/>
      <c r="H644" s="247" t="s">
        <v>19</v>
      </c>
      <c r="I644" s="249"/>
      <c r="J644" s="246"/>
      <c r="K644" s="246"/>
      <c r="L644" s="250"/>
      <c r="M644" s="251"/>
      <c r="N644" s="252"/>
      <c r="O644" s="252"/>
      <c r="P644" s="252"/>
      <c r="Q644" s="252"/>
      <c r="R644" s="252"/>
      <c r="S644" s="252"/>
      <c r="T644" s="253"/>
      <c r="AT644" s="254" t="s">
        <v>204</v>
      </c>
      <c r="AU644" s="254" t="s">
        <v>87</v>
      </c>
      <c r="AV644" s="16" t="s">
        <v>85</v>
      </c>
      <c r="AW644" s="16" t="s">
        <v>33</v>
      </c>
      <c r="AX644" s="16" t="s">
        <v>78</v>
      </c>
      <c r="AY644" s="254" t="s">
        <v>183</v>
      </c>
    </row>
    <row r="645" spans="2:51" s="13" customFormat="1">
      <c r="B645" s="201"/>
      <c r="C645" s="202"/>
      <c r="D645" s="203" t="s">
        <v>204</v>
      </c>
      <c r="E645" s="204" t="s">
        <v>19</v>
      </c>
      <c r="F645" s="205" t="s">
        <v>714</v>
      </c>
      <c r="G645" s="202"/>
      <c r="H645" s="206">
        <v>32.856000000000002</v>
      </c>
      <c r="I645" s="207"/>
      <c r="J645" s="202"/>
      <c r="K645" s="202"/>
      <c r="L645" s="208"/>
      <c r="M645" s="209"/>
      <c r="N645" s="210"/>
      <c r="O645" s="210"/>
      <c r="P645" s="210"/>
      <c r="Q645" s="210"/>
      <c r="R645" s="210"/>
      <c r="S645" s="210"/>
      <c r="T645" s="211"/>
      <c r="AT645" s="212" t="s">
        <v>204</v>
      </c>
      <c r="AU645" s="212" t="s">
        <v>87</v>
      </c>
      <c r="AV645" s="13" t="s">
        <v>87</v>
      </c>
      <c r="AW645" s="13" t="s">
        <v>33</v>
      </c>
      <c r="AX645" s="13" t="s">
        <v>78</v>
      </c>
      <c r="AY645" s="212" t="s">
        <v>183</v>
      </c>
    </row>
    <row r="646" spans="2:51" s="13" customFormat="1">
      <c r="B646" s="201"/>
      <c r="C646" s="202"/>
      <c r="D646" s="203" t="s">
        <v>204</v>
      </c>
      <c r="E646" s="204" t="s">
        <v>19</v>
      </c>
      <c r="F646" s="205" t="s">
        <v>715</v>
      </c>
      <c r="G646" s="202"/>
      <c r="H646" s="206">
        <v>-2.2000000000000002</v>
      </c>
      <c r="I646" s="207"/>
      <c r="J646" s="202"/>
      <c r="K646" s="202"/>
      <c r="L646" s="208"/>
      <c r="M646" s="209"/>
      <c r="N646" s="210"/>
      <c r="O646" s="210"/>
      <c r="P646" s="210"/>
      <c r="Q646" s="210"/>
      <c r="R646" s="210"/>
      <c r="S646" s="210"/>
      <c r="T646" s="211"/>
      <c r="AT646" s="212" t="s">
        <v>204</v>
      </c>
      <c r="AU646" s="212" t="s">
        <v>87</v>
      </c>
      <c r="AV646" s="13" t="s">
        <v>87</v>
      </c>
      <c r="AW646" s="13" t="s">
        <v>33</v>
      </c>
      <c r="AX646" s="13" t="s">
        <v>78</v>
      </c>
      <c r="AY646" s="212" t="s">
        <v>183</v>
      </c>
    </row>
    <row r="647" spans="2:51" s="13" customFormat="1">
      <c r="B647" s="201"/>
      <c r="C647" s="202"/>
      <c r="D647" s="203" t="s">
        <v>204</v>
      </c>
      <c r="E647" s="204" t="s">
        <v>19</v>
      </c>
      <c r="F647" s="205" t="s">
        <v>716</v>
      </c>
      <c r="G647" s="202"/>
      <c r="H647" s="206">
        <v>-5.8650000000000002</v>
      </c>
      <c r="I647" s="207"/>
      <c r="J647" s="202"/>
      <c r="K647" s="202"/>
      <c r="L647" s="208"/>
      <c r="M647" s="209"/>
      <c r="N647" s="210"/>
      <c r="O647" s="210"/>
      <c r="P647" s="210"/>
      <c r="Q647" s="210"/>
      <c r="R647" s="210"/>
      <c r="S647" s="210"/>
      <c r="T647" s="211"/>
      <c r="AT647" s="212" t="s">
        <v>204</v>
      </c>
      <c r="AU647" s="212" t="s">
        <v>87</v>
      </c>
      <c r="AV647" s="13" t="s">
        <v>87</v>
      </c>
      <c r="AW647" s="13" t="s">
        <v>33</v>
      </c>
      <c r="AX647" s="13" t="s">
        <v>78</v>
      </c>
      <c r="AY647" s="212" t="s">
        <v>183</v>
      </c>
    </row>
    <row r="648" spans="2:51" s="13" customFormat="1">
      <c r="B648" s="201"/>
      <c r="C648" s="202"/>
      <c r="D648" s="203" t="s">
        <v>204</v>
      </c>
      <c r="E648" s="204" t="s">
        <v>19</v>
      </c>
      <c r="F648" s="205" t="s">
        <v>709</v>
      </c>
      <c r="G648" s="202"/>
      <c r="H648" s="206">
        <v>-0.6</v>
      </c>
      <c r="I648" s="207"/>
      <c r="J648" s="202"/>
      <c r="K648" s="202"/>
      <c r="L648" s="208"/>
      <c r="M648" s="209"/>
      <c r="N648" s="210"/>
      <c r="O648" s="210"/>
      <c r="P648" s="210"/>
      <c r="Q648" s="210"/>
      <c r="R648" s="210"/>
      <c r="S648" s="210"/>
      <c r="T648" s="211"/>
      <c r="AT648" s="212" t="s">
        <v>204</v>
      </c>
      <c r="AU648" s="212" t="s">
        <v>87</v>
      </c>
      <c r="AV648" s="13" t="s">
        <v>87</v>
      </c>
      <c r="AW648" s="13" t="s">
        <v>33</v>
      </c>
      <c r="AX648" s="13" t="s">
        <v>78</v>
      </c>
      <c r="AY648" s="212" t="s">
        <v>183</v>
      </c>
    </row>
    <row r="649" spans="2:51" s="13" customFormat="1">
      <c r="B649" s="201"/>
      <c r="C649" s="202"/>
      <c r="D649" s="203" t="s">
        <v>204</v>
      </c>
      <c r="E649" s="204" t="s">
        <v>19</v>
      </c>
      <c r="F649" s="205" t="s">
        <v>717</v>
      </c>
      <c r="G649" s="202"/>
      <c r="H649" s="206">
        <v>-2.625</v>
      </c>
      <c r="I649" s="207"/>
      <c r="J649" s="202"/>
      <c r="K649" s="202"/>
      <c r="L649" s="208"/>
      <c r="M649" s="209"/>
      <c r="N649" s="210"/>
      <c r="O649" s="210"/>
      <c r="P649" s="210"/>
      <c r="Q649" s="210"/>
      <c r="R649" s="210"/>
      <c r="S649" s="210"/>
      <c r="T649" s="211"/>
      <c r="AT649" s="212" t="s">
        <v>204</v>
      </c>
      <c r="AU649" s="212" t="s">
        <v>87</v>
      </c>
      <c r="AV649" s="13" t="s">
        <v>87</v>
      </c>
      <c r="AW649" s="13" t="s">
        <v>33</v>
      </c>
      <c r="AX649" s="13" t="s">
        <v>78</v>
      </c>
      <c r="AY649" s="212" t="s">
        <v>183</v>
      </c>
    </row>
    <row r="650" spans="2:51" s="13" customFormat="1">
      <c r="B650" s="201"/>
      <c r="C650" s="202"/>
      <c r="D650" s="203" t="s">
        <v>204</v>
      </c>
      <c r="E650" s="204" t="s">
        <v>19</v>
      </c>
      <c r="F650" s="205" t="s">
        <v>718</v>
      </c>
      <c r="G650" s="202"/>
      <c r="H650" s="206">
        <v>10.25</v>
      </c>
      <c r="I650" s="207"/>
      <c r="J650" s="202"/>
      <c r="K650" s="202"/>
      <c r="L650" s="208"/>
      <c r="M650" s="209"/>
      <c r="N650" s="210"/>
      <c r="O650" s="210"/>
      <c r="P650" s="210"/>
      <c r="Q650" s="210"/>
      <c r="R650" s="210"/>
      <c r="S650" s="210"/>
      <c r="T650" s="211"/>
      <c r="AT650" s="212" t="s">
        <v>204</v>
      </c>
      <c r="AU650" s="212" t="s">
        <v>87</v>
      </c>
      <c r="AV650" s="13" t="s">
        <v>87</v>
      </c>
      <c r="AW650" s="13" t="s">
        <v>33</v>
      </c>
      <c r="AX650" s="13" t="s">
        <v>78</v>
      </c>
      <c r="AY650" s="212" t="s">
        <v>183</v>
      </c>
    </row>
    <row r="651" spans="2:51" s="16" customFormat="1">
      <c r="B651" s="245"/>
      <c r="C651" s="246"/>
      <c r="D651" s="203" t="s">
        <v>204</v>
      </c>
      <c r="E651" s="247" t="s">
        <v>19</v>
      </c>
      <c r="F651" s="248" t="s">
        <v>719</v>
      </c>
      <c r="G651" s="246"/>
      <c r="H651" s="247" t="s">
        <v>19</v>
      </c>
      <c r="I651" s="249"/>
      <c r="J651" s="246"/>
      <c r="K651" s="246"/>
      <c r="L651" s="250"/>
      <c r="M651" s="251"/>
      <c r="N651" s="252"/>
      <c r="O651" s="252"/>
      <c r="P651" s="252"/>
      <c r="Q651" s="252"/>
      <c r="R651" s="252"/>
      <c r="S651" s="252"/>
      <c r="T651" s="253"/>
      <c r="AT651" s="254" t="s">
        <v>204</v>
      </c>
      <c r="AU651" s="254" t="s">
        <v>87</v>
      </c>
      <c r="AV651" s="16" t="s">
        <v>85</v>
      </c>
      <c r="AW651" s="16" t="s">
        <v>33</v>
      </c>
      <c r="AX651" s="16" t="s">
        <v>78</v>
      </c>
      <c r="AY651" s="254" t="s">
        <v>183</v>
      </c>
    </row>
    <row r="652" spans="2:51" s="13" customFormat="1">
      <c r="B652" s="201"/>
      <c r="C652" s="202"/>
      <c r="D652" s="203" t="s">
        <v>204</v>
      </c>
      <c r="E652" s="204" t="s">
        <v>19</v>
      </c>
      <c r="F652" s="205" t="s">
        <v>720</v>
      </c>
      <c r="G652" s="202"/>
      <c r="H652" s="206">
        <v>10.875</v>
      </c>
      <c r="I652" s="207"/>
      <c r="J652" s="202"/>
      <c r="K652" s="202"/>
      <c r="L652" s="208"/>
      <c r="M652" s="209"/>
      <c r="N652" s="210"/>
      <c r="O652" s="210"/>
      <c r="P652" s="210"/>
      <c r="Q652" s="210"/>
      <c r="R652" s="210"/>
      <c r="S652" s="210"/>
      <c r="T652" s="211"/>
      <c r="AT652" s="212" t="s">
        <v>204</v>
      </c>
      <c r="AU652" s="212" t="s">
        <v>87</v>
      </c>
      <c r="AV652" s="13" t="s">
        <v>87</v>
      </c>
      <c r="AW652" s="13" t="s">
        <v>33</v>
      </c>
      <c r="AX652" s="13" t="s">
        <v>78</v>
      </c>
      <c r="AY652" s="212" t="s">
        <v>183</v>
      </c>
    </row>
    <row r="653" spans="2:51" s="13" customFormat="1">
      <c r="B653" s="201"/>
      <c r="C653" s="202"/>
      <c r="D653" s="203" t="s">
        <v>204</v>
      </c>
      <c r="E653" s="204" t="s">
        <v>19</v>
      </c>
      <c r="F653" s="205" t="s">
        <v>721</v>
      </c>
      <c r="G653" s="202"/>
      <c r="H653" s="206">
        <v>-1.379</v>
      </c>
      <c r="I653" s="207"/>
      <c r="J653" s="202"/>
      <c r="K653" s="202"/>
      <c r="L653" s="208"/>
      <c r="M653" s="209"/>
      <c r="N653" s="210"/>
      <c r="O653" s="210"/>
      <c r="P653" s="210"/>
      <c r="Q653" s="210"/>
      <c r="R653" s="210"/>
      <c r="S653" s="210"/>
      <c r="T653" s="211"/>
      <c r="AT653" s="212" t="s">
        <v>204</v>
      </c>
      <c r="AU653" s="212" t="s">
        <v>87</v>
      </c>
      <c r="AV653" s="13" t="s">
        <v>87</v>
      </c>
      <c r="AW653" s="13" t="s">
        <v>33</v>
      </c>
      <c r="AX653" s="13" t="s">
        <v>78</v>
      </c>
      <c r="AY653" s="212" t="s">
        <v>183</v>
      </c>
    </row>
    <row r="654" spans="2:51" s="16" customFormat="1">
      <c r="B654" s="245"/>
      <c r="C654" s="246"/>
      <c r="D654" s="203" t="s">
        <v>204</v>
      </c>
      <c r="E654" s="247" t="s">
        <v>19</v>
      </c>
      <c r="F654" s="248" t="s">
        <v>722</v>
      </c>
      <c r="G654" s="246"/>
      <c r="H654" s="247" t="s">
        <v>19</v>
      </c>
      <c r="I654" s="249"/>
      <c r="J654" s="246"/>
      <c r="K654" s="246"/>
      <c r="L654" s="250"/>
      <c r="M654" s="251"/>
      <c r="N654" s="252"/>
      <c r="O654" s="252"/>
      <c r="P654" s="252"/>
      <c r="Q654" s="252"/>
      <c r="R654" s="252"/>
      <c r="S654" s="252"/>
      <c r="T654" s="253"/>
      <c r="AT654" s="254" t="s">
        <v>204</v>
      </c>
      <c r="AU654" s="254" t="s">
        <v>87</v>
      </c>
      <c r="AV654" s="16" t="s">
        <v>85</v>
      </c>
      <c r="AW654" s="16" t="s">
        <v>33</v>
      </c>
      <c r="AX654" s="16" t="s">
        <v>78</v>
      </c>
      <c r="AY654" s="254" t="s">
        <v>183</v>
      </c>
    </row>
    <row r="655" spans="2:51" s="13" customFormat="1">
      <c r="B655" s="201"/>
      <c r="C655" s="202"/>
      <c r="D655" s="203" t="s">
        <v>204</v>
      </c>
      <c r="E655" s="204" t="s">
        <v>19</v>
      </c>
      <c r="F655" s="205" t="s">
        <v>723</v>
      </c>
      <c r="G655" s="202"/>
      <c r="H655" s="206">
        <v>3.5640000000000001</v>
      </c>
      <c r="I655" s="207"/>
      <c r="J655" s="202"/>
      <c r="K655" s="202"/>
      <c r="L655" s="208"/>
      <c r="M655" s="209"/>
      <c r="N655" s="210"/>
      <c r="O655" s="210"/>
      <c r="P655" s="210"/>
      <c r="Q655" s="210"/>
      <c r="R655" s="210"/>
      <c r="S655" s="210"/>
      <c r="T655" s="211"/>
      <c r="AT655" s="212" t="s">
        <v>204</v>
      </c>
      <c r="AU655" s="212" t="s">
        <v>87</v>
      </c>
      <c r="AV655" s="13" t="s">
        <v>87</v>
      </c>
      <c r="AW655" s="13" t="s">
        <v>33</v>
      </c>
      <c r="AX655" s="13" t="s">
        <v>78</v>
      </c>
      <c r="AY655" s="212" t="s">
        <v>183</v>
      </c>
    </row>
    <row r="656" spans="2:51" s="13" customFormat="1">
      <c r="B656" s="201"/>
      <c r="C656" s="202"/>
      <c r="D656" s="203" t="s">
        <v>204</v>
      </c>
      <c r="E656" s="204" t="s">
        <v>19</v>
      </c>
      <c r="F656" s="205" t="s">
        <v>721</v>
      </c>
      <c r="G656" s="202"/>
      <c r="H656" s="206">
        <v>-1.379</v>
      </c>
      <c r="I656" s="207"/>
      <c r="J656" s="202"/>
      <c r="K656" s="202"/>
      <c r="L656" s="208"/>
      <c r="M656" s="209"/>
      <c r="N656" s="210"/>
      <c r="O656" s="210"/>
      <c r="P656" s="210"/>
      <c r="Q656" s="210"/>
      <c r="R656" s="210"/>
      <c r="S656" s="210"/>
      <c r="T656" s="211"/>
      <c r="AT656" s="212" t="s">
        <v>204</v>
      </c>
      <c r="AU656" s="212" t="s">
        <v>87</v>
      </c>
      <c r="AV656" s="13" t="s">
        <v>87</v>
      </c>
      <c r="AW656" s="13" t="s">
        <v>33</v>
      </c>
      <c r="AX656" s="13" t="s">
        <v>78</v>
      </c>
      <c r="AY656" s="212" t="s">
        <v>183</v>
      </c>
    </row>
    <row r="657" spans="2:51" s="16" customFormat="1">
      <c r="B657" s="245"/>
      <c r="C657" s="246"/>
      <c r="D657" s="203" t="s">
        <v>204</v>
      </c>
      <c r="E657" s="247" t="s">
        <v>19</v>
      </c>
      <c r="F657" s="248" t="s">
        <v>378</v>
      </c>
      <c r="G657" s="246"/>
      <c r="H657" s="247" t="s">
        <v>19</v>
      </c>
      <c r="I657" s="249"/>
      <c r="J657" s="246"/>
      <c r="K657" s="246"/>
      <c r="L657" s="250"/>
      <c r="M657" s="251"/>
      <c r="N657" s="252"/>
      <c r="O657" s="252"/>
      <c r="P657" s="252"/>
      <c r="Q657" s="252"/>
      <c r="R657" s="252"/>
      <c r="S657" s="252"/>
      <c r="T657" s="253"/>
      <c r="AT657" s="254" t="s">
        <v>204</v>
      </c>
      <c r="AU657" s="254" t="s">
        <v>87</v>
      </c>
      <c r="AV657" s="16" t="s">
        <v>85</v>
      </c>
      <c r="AW657" s="16" t="s">
        <v>33</v>
      </c>
      <c r="AX657" s="16" t="s">
        <v>78</v>
      </c>
      <c r="AY657" s="254" t="s">
        <v>183</v>
      </c>
    </row>
    <row r="658" spans="2:51" s="13" customFormat="1">
      <c r="B658" s="201"/>
      <c r="C658" s="202"/>
      <c r="D658" s="203" t="s">
        <v>204</v>
      </c>
      <c r="E658" s="204" t="s">
        <v>19</v>
      </c>
      <c r="F658" s="205" t="s">
        <v>724</v>
      </c>
      <c r="G658" s="202"/>
      <c r="H658" s="206">
        <v>26.13</v>
      </c>
      <c r="I658" s="207"/>
      <c r="J658" s="202"/>
      <c r="K658" s="202"/>
      <c r="L658" s="208"/>
      <c r="M658" s="209"/>
      <c r="N658" s="210"/>
      <c r="O658" s="210"/>
      <c r="P658" s="210"/>
      <c r="Q658" s="210"/>
      <c r="R658" s="210"/>
      <c r="S658" s="210"/>
      <c r="T658" s="211"/>
      <c r="AT658" s="212" t="s">
        <v>204</v>
      </c>
      <c r="AU658" s="212" t="s">
        <v>87</v>
      </c>
      <c r="AV658" s="13" t="s">
        <v>87</v>
      </c>
      <c r="AW658" s="13" t="s">
        <v>33</v>
      </c>
      <c r="AX658" s="13" t="s">
        <v>78</v>
      </c>
      <c r="AY658" s="212" t="s">
        <v>183</v>
      </c>
    </row>
    <row r="659" spans="2:51" s="13" customFormat="1">
      <c r="B659" s="201"/>
      <c r="C659" s="202"/>
      <c r="D659" s="203" t="s">
        <v>204</v>
      </c>
      <c r="E659" s="204" t="s">
        <v>19</v>
      </c>
      <c r="F659" s="205" t="s">
        <v>725</v>
      </c>
      <c r="G659" s="202"/>
      <c r="H659" s="206">
        <v>-2.42</v>
      </c>
      <c r="I659" s="207"/>
      <c r="J659" s="202"/>
      <c r="K659" s="202"/>
      <c r="L659" s="208"/>
      <c r="M659" s="209"/>
      <c r="N659" s="210"/>
      <c r="O659" s="210"/>
      <c r="P659" s="210"/>
      <c r="Q659" s="210"/>
      <c r="R659" s="210"/>
      <c r="S659" s="210"/>
      <c r="T659" s="211"/>
      <c r="AT659" s="212" t="s">
        <v>204</v>
      </c>
      <c r="AU659" s="212" t="s">
        <v>87</v>
      </c>
      <c r="AV659" s="13" t="s">
        <v>87</v>
      </c>
      <c r="AW659" s="13" t="s">
        <v>33</v>
      </c>
      <c r="AX659" s="13" t="s">
        <v>78</v>
      </c>
      <c r="AY659" s="212" t="s">
        <v>183</v>
      </c>
    </row>
    <row r="660" spans="2:51" s="13" customFormat="1">
      <c r="B660" s="201"/>
      <c r="C660" s="202"/>
      <c r="D660" s="203" t="s">
        <v>204</v>
      </c>
      <c r="E660" s="204" t="s">
        <v>19</v>
      </c>
      <c r="F660" s="205" t="s">
        <v>726</v>
      </c>
      <c r="G660" s="202"/>
      <c r="H660" s="206">
        <v>-6.375</v>
      </c>
      <c r="I660" s="207"/>
      <c r="J660" s="202"/>
      <c r="K660" s="202"/>
      <c r="L660" s="208"/>
      <c r="M660" s="209"/>
      <c r="N660" s="210"/>
      <c r="O660" s="210"/>
      <c r="P660" s="210"/>
      <c r="Q660" s="210"/>
      <c r="R660" s="210"/>
      <c r="S660" s="210"/>
      <c r="T660" s="211"/>
      <c r="AT660" s="212" t="s">
        <v>204</v>
      </c>
      <c r="AU660" s="212" t="s">
        <v>87</v>
      </c>
      <c r="AV660" s="13" t="s">
        <v>87</v>
      </c>
      <c r="AW660" s="13" t="s">
        <v>33</v>
      </c>
      <c r="AX660" s="13" t="s">
        <v>78</v>
      </c>
      <c r="AY660" s="212" t="s">
        <v>183</v>
      </c>
    </row>
    <row r="661" spans="2:51" s="13" customFormat="1">
      <c r="B661" s="201"/>
      <c r="C661" s="202"/>
      <c r="D661" s="203" t="s">
        <v>204</v>
      </c>
      <c r="E661" s="204" t="s">
        <v>19</v>
      </c>
      <c r="F661" s="205" t="s">
        <v>709</v>
      </c>
      <c r="G661" s="202"/>
      <c r="H661" s="206">
        <v>-0.6</v>
      </c>
      <c r="I661" s="207"/>
      <c r="J661" s="202"/>
      <c r="K661" s="202"/>
      <c r="L661" s="208"/>
      <c r="M661" s="209"/>
      <c r="N661" s="210"/>
      <c r="O661" s="210"/>
      <c r="P661" s="210"/>
      <c r="Q661" s="210"/>
      <c r="R661" s="210"/>
      <c r="S661" s="210"/>
      <c r="T661" s="211"/>
      <c r="AT661" s="212" t="s">
        <v>204</v>
      </c>
      <c r="AU661" s="212" t="s">
        <v>87</v>
      </c>
      <c r="AV661" s="13" t="s">
        <v>87</v>
      </c>
      <c r="AW661" s="13" t="s">
        <v>33</v>
      </c>
      <c r="AX661" s="13" t="s">
        <v>78</v>
      </c>
      <c r="AY661" s="212" t="s">
        <v>183</v>
      </c>
    </row>
    <row r="662" spans="2:51" s="13" customFormat="1">
      <c r="B662" s="201"/>
      <c r="C662" s="202"/>
      <c r="D662" s="203" t="s">
        <v>204</v>
      </c>
      <c r="E662" s="204" t="s">
        <v>19</v>
      </c>
      <c r="F662" s="205" t="s">
        <v>717</v>
      </c>
      <c r="G662" s="202"/>
      <c r="H662" s="206">
        <v>-2.625</v>
      </c>
      <c r="I662" s="207"/>
      <c r="J662" s="202"/>
      <c r="K662" s="202"/>
      <c r="L662" s="208"/>
      <c r="M662" s="209"/>
      <c r="N662" s="210"/>
      <c r="O662" s="210"/>
      <c r="P662" s="210"/>
      <c r="Q662" s="210"/>
      <c r="R662" s="210"/>
      <c r="S662" s="210"/>
      <c r="T662" s="211"/>
      <c r="AT662" s="212" t="s">
        <v>204</v>
      </c>
      <c r="AU662" s="212" t="s">
        <v>87</v>
      </c>
      <c r="AV662" s="13" t="s">
        <v>87</v>
      </c>
      <c r="AW662" s="13" t="s">
        <v>33</v>
      </c>
      <c r="AX662" s="13" t="s">
        <v>78</v>
      </c>
      <c r="AY662" s="212" t="s">
        <v>183</v>
      </c>
    </row>
    <row r="663" spans="2:51" s="13" customFormat="1">
      <c r="B663" s="201"/>
      <c r="C663" s="202"/>
      <c r="D663" s="203" t="s">
        <v>204</v>
      </c>
      <c r="E663" s="204" t="s">
        <v>19</v>
      </c>
      <c r="F663" s="205" t="s">
        <v>720</v>
      </c>
      <c r="G663" s="202"/>
      <c r="H663" s="206">
        <v>10.875</v>
      </c>
      <c r="I663" s="207"/>
      <c r="J663" s="202"/>
      <c r="K663" s="202"/>
      <c r="L663" s="208"/>
      <c r="M663" s="209"/>
      <c r="N663" s="210"/>
      <c r="O663" s="210"/>
      <c r="P663" s="210"/>
      <c r="Q663" s="210"/>
      <c r="R663" s="210"/>
      <c r="S663" s="210"/>
      <c r="T663" s="211"/>
      <c r="AT663" s="212" t="s">
        <v>204</v>
      </c>
      <c r="AU663" s="212" t="s">
        <v>87</v>
      </c>
      <c r="AV663" s="13" t="s">
        <v>87</v>
      </c>
      <c r="AW663" s="13" t="s">
        <v>33</v>
      </c>
      <c r="AX663" s="13" t="s">
        <v>78</v>
      </c>
      <c r="AY663" s="212" t="s">
        <v>183</v>
      </c>
    </row>
    <row r="664" spans="2:51" s="16" customFormat="1">
      <c r="B664" s="245"/>
      <c r="C664" s="246"/>
      <c r="D664" s="203" t="s">
        <v>204</v>
      </c>
      <c r="E664" s="247" t="s">
        <v>19</v>
      </c>
      <c r="F664" s="248" t="s">
        <v>727</v>
      </c>
      <c r="G664" s="246"/>
      <c r="H664" s="247" t="s">
        <v>19</v>
      </c>
      <c r="I664" s="249"/>
      <c r="J664" s="246"/>
      <c r="K664" s="246"/>
      <c r="L664" s="250"/>
      <c r="M664" s="251"/>
      <c r="N664" s="252"/>
      <c r="O664" s="252"/>
      <c r="P664" s="252"/>
      <c r="Q664" s="252"/>
      <c r="R664" s="252"/>
      <c r="S664" s="252"/>
      <c r="T664" s="253"/>
      <c r="AT664" s="254" t="s">
        <v>204</v>
      </c>
      <c r="AU664" s="254" t="s">
        <v>87</v>
      </c>
      <c r="AV664" s="16" t="s">
        <v>85</v>
      </c>
      <c r="AW664" s="16" t="s">
        <v>33</v>
      </c>
      <c r="AX664" s="16" t="s">
        <v>78</v>
      </c>
      <c r="AY664" s="254" t="s">
        <v>183</v>
      </c>
    </row>
    <row r="665" spans="2:51" s="13" customFormat="1">
      <c r="B665" s="201"/>
      <c r="C665" s="202"/>
      <c r="D665" s="203" t="s">
        <v>204</v>
      </c>
      <c r="E665" s="204" t="s">
        <v>19</v>
      </c>
      <c r="F665" s="205" t="s">
        <v>720</v>
      </c>
      <c r="G665" s="202"/>
      <c r="H665" s="206">
        <v>10.875</v>
      </c>
      <c r="I665" s="207"/>
      <c r="J665" s="202"/>
      <c r="K665" s="202"/>
      <c r="L665" s="208"/>
      <c r="M665" s="209"/>
      <c r="N665" s="210"/>
      <c r="O665" s="210"/>
      <c r="P665" s="210"/>
      <c r="Q665" s="210"/>
      <c r="R665" s="210"/>
      <c r="S665" s="210"/>
      <c r="T665" s="211"/>
      <c r="AT665" s="212" t="s">
        <v>204</v>
      </c>
      <c r="AU665" s="212" t="s">
        <v>87</v>
      </c>
      <c r="AV665" s="13" t="s">
        <v>87</v>
      </c>
      <c r="AW665" s="13" t="s">
        <v>33</v>
      </c>
      <c r="AX665" s="13" t="s">
        <v>78</v>
      </c>
      <c r="AY665" s="212" t="s">
        <v>183</v>
      </c>
    </row>
    <row r="666" spans="2:51" s="13" customFormat="1">
      <c r="B666" s="201"/>
      <c r="C666" s="202"/>
      <c r="D666" s="203" t="s">
        <v>204</v>
      </c>
      <c r="E666" s="204" t="s">
        <v>19</v>
      </c>
      <c r="F666" s="205" t="s">
        <v>721</v>
      </c>
      <c r="G666" s="202"/>
      <c r="H666" s="206">
        <v>-1.379</v>
      </c>
      <c r="I666" s="207"/>
      <c r="J666" s="202"/>
      <c r="K666" s="202"/>
      <c r="L666" s="208"/>
      <c r="M666" s="209"/>
      <c r="N666" s="210"/>
      <c r="O666" s="210"/>
      <c r="P666" s="210"/>
      <c r="Q666" s="210"/>
      <c r="R666" s="210"/>
      <c r="S666" s="210"/>
      <c r="T666" s="211"/>
      <c r="AT666" s="212" t="s">
        <v>204</v>
      </c>
      <c r="AU666" s="212" t="s">
        <v>87</v>
      </c>
      <c r="AV666" s="13" t="s">
        <v>87</v>
      </c>
      <c r="AW666" s="13" t="s">
        <v>33</v>
      </c>
      <c r="AX666" s="13" t="s">
        <v>78</v>
      </c>
      <c r="AY666" s="212" t="s">
        <v>183</v>
      </c>
    </row>
    <row r="667" spans="2:51" s="13" customFormat="1">
      <c r="B667" s="201"/>
      <c r="C667" s="202"/>
      <c r="D667" s="203" t="s">
        <v>204</v>
      </c>
      <c r="E667" s="204" t="s">
        <v>19</v>
      </c>
      <c r="F667" s="205" t="s">
        <v>748</v>
      </c>
      <c r="G667" s="202"/>
      <c r="H667" s="206">
        <v>-3.15</v>
      </c>
      <c r="I667" s="207"/>
      <c r="J667" s="202"/>
      <c r="K667" s="202"/>
      <c r="L667" s="208"/>
      <c r="M667" s="209"/>
      <c r="N667" s="210"/>
      <c r="O667" s="210"/>
      <c r="P667" s="210"/>
      <c r="Q667" s="210"/>
      <c r="R667" s="210"/>
      <c r="S667" s="210"/>
      <c r="T667" s="211"/>
      <c r="AT667" s="212" t="s">
        <v>204</v>
      </c>
      <c r="AU667" s="212" t="s">
        <v>87</v>
      </c>
      <c r="AV667" s="13" t="s">
        <v>87</v>
      </c>
      <c r="AW667" s="13" t="s">
        <v>33</v>
      </c>
      <c r="AX667" s="13" t="s">
        <v>78</v>
      </c>
      <c r="AY667" s="212" t="s">
        <v>183</v>
      </c>
    </row>
    <row r="668" spans="2:51" s="16" customFormat="1">
      <c r="B668" s="245"/>
      <c r="C668" s="246"/>
      <c r="D668" s="203" t="s">
        <v>204</v>
      </c>
      <c r="E668" s="247" t="s">
        <v>19</v>
      </c>
      <c r="F668" s="248" t="s">
        <v>728</v>
      </c>
      <c r="G668" s="246"/>
      <c r="H668" s="247" t="s">
        <v>19</v>
      </c>
      <c r="I668" s="249"/>
      <c r="J668" s="246"/>
      <c r="K668" s="246"/>
      <c r="L668" s="250"/>
      <c r="M668" s="251"/>
      <c r="N668" s="252"/>
      <c r="O668" s="252"/>
      <c r="P668" s="252"/>
      <c r="Q668" s="252"/>
      <c r="R668" s="252"/>
      <c r="S668" s="252"/>
      <c r="T668" s="253"/>
      <c r="AT668" s="254" t="s">
        <v>204</v>
      </c>
      <c r="AU668" s="254" t="s">
        <v>87</v>
      </c>
      <c r="AV668" s="16" t="s">
        <v>85</v>
      </c>
      <c r="AW668" s="16" t="s">
        <v>33</v>
      </c>
      <c r="AX668" s="16" t="s">
        <v>78</v>
      </c>
      <c r="AY668" s="254" t="s">
        <v>183</v>
      </c>
    </row>
    <row r="669" spans="2:51" s="13" customFormat="1">
      <c r="B669" s="201"/>
      <c r="C669" s="202"/>
      <c r="D669" s="203" t="s">
        <v>204</v>
      </c>
      <c r="E669" s="204" t="s">
        <v>19</v>
      </c>
      <c r="F669" s="205" t="s">
        <v>723</v>
      </c>
      <c r="G669" s="202"/>
      <c r="H669" s="206">
        <v>3.5640000000000001</v>
      </c>
      <c r="I669" s="207"/>
      <c r="J669" s="202"/>
      <c r="K669" s="202"/>
      <c r="L669" s="208"/>
      <c r="M669" s="209"/>
      <c r="N669" s="210"/>
      <c r="O669" s="210"/>
      <c r="P669" s="210"/>
      <c r="Q669" s="210"/>
      <c r="R669" s="210"/>
      <c r="S669" s="210"/>
      <c r="T669" s="211"/>
      <c r="AT669" s="212" t="s">
        <v>204</v>
      </c>
      <c r="AU669" s="212" t="s">
        <v>87</v>
      </c>
      <c r="AV669" s="13" t="s">
        <v>87</v>
      </c>
      <c r="AW669" s="13" t="s">
        <v>33</v>
      </c>
      <c r="AX669" s="13" t="s">
        <v>78</v>
      </c>
      <c r="AY669" s="212" t="s">
        <v>183</v>
      </c>
    </row>
    <row r="670" spans="2:51" s="13" customFormat="1">
      <c r="B670" s="201"/>
      <c r="C670" s="202"/>
      <c r="D670" s="203" t="s">
        <v>204</v>
      </c>
      <c r="E670" s="204" t="s">
        <v>19</v>
      </c>
      <c r="F670" s="205" t="s">
        <v>721</v>
      </c>
      <c r="G670" s="202"/>
      <c r="H670" s="206">
        <v>-1.379</v>
      </c>
      <c r="I670" s="207"/>
      <c r="J670" s="202"/>
      <c r="K670" s="202"/>
      <c r="L670" s="208"/>
      <c r="M670" s="209"/>
      <c r="N670" s="210"/>
      <c r="O670" s="210"/>
      <c r="P670" s="210"/>
      <c r="Q670" s="210"/>
      <c r="R670" s="210"/>
      <c r="S670" s="210"/>
      <c r="T670" s="211"/>
      <c r="AT670" s="212" t="s">
        <v>204</v>
      </c>
      <c r="AU670" s="212" t="s">
        <v>87</v>
      </c>
      <c r="AV670" s="13" t="s">
        <v>87</v>
      </c>
      <c r="AW670" s="13" t="s">
        <v>33</v>
      </c>
      <c r="AX670" s="13" t="s">
        <v>78</v>
      </c>
      <c r="AY670" s="212" t="s">
        <v>183</v>
      </c>
    </row>
    <row r="671" spans="2:51" s="16" customFormat="1">
      <c r="B671" s="245"/>
      <c r="C671" s="246"/>
      <c r="D671" s="203" t="s">
        <v>204</v>
      </c>
      <c r="E671" s="247" t="s">
        <v>19</v>
      </c>
      <c r="F671" s="248" t="s">
        <v>379</v>
      </c>
      <c r="G671" s="246"/>
      <c r="H671" s="247" t="s">
        <v>19</v>
      </c>
      <c r="I671" s="249"/>
      <c r="J671" s="246"/>
      <c r="K671" s="246"/>
      <c r="L671" s="250"/>
      <c r="M671" s="251"/>
      <c r="N671" s="252"/>
      <c r="O671" s="252"/>
      <c r="P671" s="252"/>
      <c r="Q671" s="252"/>
      <c r="R671" s="252"/>
      <c r="S671" s="252"/>
      <c r="T671" s="253"/>
      <c r="AT671" s="254" t="s">
        <v>204</v>
      </c>
      <c r="AU671" s="254" t="s">
        <v>87</v>
      </c>
      <c r="AV671" s="16" t="s">
        <v>85</v>
      </c>
      <c r="AW671" s="16" t="s">
        <v>33</v>
      </c>
      <c r="AX671" s="16" t="s">
        <v>78</v>
      </c>
      <c r="AY671" s="254" t="s">
        <v>183</v>
      </c>
    </row>
    <row r="672" spans="2:51" s="13" customFormat="1">
      <c r="B672" s="201"/>
      <c r="C672" s="202"/>
      <c r="D672" s="203" t="s">
        <v>204</v>
      </c>
      <c r="E672" s="204" t="s">
        <v>19</v>
      </c>
      <c r="F672" s="205" t="s">
        <v>724</v>
      </c>
      <c r="G672" s="202"/>
      <c r="H672" s="206">
        <v>26.13</v>
      </c>
      <c r="I672" s="207"/>
      <c r="J672" s="202"/>
      <c r="K672" s="202"/>
      <c r="L672" s="208"/>
      <c r="M672" s="209"/>
      <c r="N672" s="210"/>
      <c r="O672" s="210"/>
      <c r="P672" s="210"/>
      <c r="Q672" s="210"/>
      <c r="R672" s="210"/>
      <c r="S672" s="210"/>
      <c r="T672" s="211"/>
      <c r="AT672" s="212" t="s">
        <v>204</v>
      </c>
      <c r="AU672" s="212" t="s">
        <v>87</v>
      </c>
      <c r="AV672" s="13" t="s">
        <v>87</v>
      </c>
      <c r="AW672" s="13" t="s">
        <v>33</v>
      </c>
      <c r="AX672" s="13" t="s">
        <v>78</v>
      </c>
      <c r="AY672" s="212" t="s">
        <v>183</v>
      </c>
    </row>
    <row r="673" spans="2:51" s="13" customFormat="1">
      <c r="B673" s="201"/>
      <c r="C673" s="202"/>
      <c r="D673" s="203" t="s">
        <v>204</v>
      </c>
      <c r="E673" s="204" t="s">
        <v>19</v>
      </c>
      <c r="F673" s="205" t="s">
        <v>725</v>
      </c>
      <c r="G673" s="202"/>
      <c r="H673" s="206">
        <v>-2.42</v>
      </c>
      <c r="I673" s="207"/>
      <c r="J673" s="202"/>
      <c r="K673" s="202"/>
      <c r="L673" s="208"/>
      <c r="M673" s="209"/>
      <c r="N673" s="210"/>
      <c r="O673" s="210"/>
      <c r="P673" s="210"/>
      <c r="Q673" s="210"/>
      <c r="R673" s="210"/>
      <c r="S673" s="210"/>
      <c r="T673" s="211"/>
      <c r="AT673" s="212" t="s">
        <v>204</v>
      </c>
      <c r="AU673" s="212" t="s">
        <v>87</v>
      </c>
      <c r="AV673" s="13" t="s">
        <v>87</v>
      </c>
      <c r="AW673" s="13" t="s">
        <v>33</v>
      </c>
      <c r="AX673" s="13" t="s">
        <v>78</v>
      </c>
      <c r="AY673" s="212" t="s">
        <v>183</v>
      </c>
    </row>
    <row r="674" spans="2:51" s="13" customFormat="1">
      <c r="B674" s="201"/>
      <c r="C674" s="202"/>
      <c r="D674" s="203" t="s">
        <v>204</v>
      </c>
      <c r="E674" s="204" t="s">
        <v>19</v>
      </c>
      <c r="F674" s="205" t="s">
        <v>726</v>
      </c>
      <c r="G674" s="202"/>
      <c r="H674" s="206">
        <v>-6.375</v>
      </c>
      <c r="I674" s="207"/>
      <c r="J674" s="202"/>
      <c r="K674" s="202"/>
      <c r="L674" s="208"/>
      <c r="M674" s="209"/>
      <c r="N674" s="210"/>
      <c r="O674" s="210"/>
      <c r="P674" s="210"/>
      <c r="Q674" s="210"/>
      <c r="R674" s="210"/>
      <c r="S674" s="210"/>
      <c r="T674" s="211"/>
      <c r="AT674" s="212" t="s">
        <v>204</v>
      </c>
      <c r="AU674" s="212" t="s">
        <v>87</v>
      </c>
      <c r="AV674" s="13" t="s">
        <v>87</v>
      </c>
      <c r="AW674" s="13" t="s">
        <v>33</v>
      </c>
      <c r="AX674" s="13" t="s">
        <v>78</v>
      </c>
      <c r="AY674" s="212" t="s">
        <v>183</v>
      </c>
    </row>
    <row r="675" spans="2:51" s="13" customFormat="1">
      <c r="B675" s="201"/>
      <c r="C675" s="202"/>
      <c r="D675" s="203" t="s">
        <v>204</v>
      </c>
      <c r="E675" s="204" t="s">
        <v>19</v>
      </c>
      <c r="F675" s="205" t="s">
        <v>709</v>
      </c>
      <c r="G675" s="202"/>
      <c r="H675" s="206">
        <v>-0.6</v>
      </c>
      <c r="I675" s="207"/>
      <c r="J675" s="202"/>
      <c r="K675" s="202"/>
      <c r="L675" s="208"/>
      <c r="M675" s="209"/>
      <c r="N675" s="210"/>
      <c r="O675" s="210"/>
      <c r="P675" s="210"/>
      <c r="Q675" s="210"/>
      <c r="R675" s="210"/>
      <c r="S675" s="210"/>
      <c r="T675" s="211"/>
      <c r="AT675" s="212" t="s">
        <v>204</v>
      </c>
      <c r="AU675" s="212" t="s">
        <v>87</v>
      </c>
      <c r="AV675" s="13" t="s">
        <v>87</v>
      </c>
      <c r="AW675" s="13" t="s">
        <v>33</v>
      </c>
      <c r="AX675" s="13" t="s">
        <v>78</v>
      </c>
      <c r="AY675" s="212" t="s">
        <v>183</v>
      </c>
    </row>
    <row r="676" spans="2:51" s="13" customFormat="1">
      <c r="B676" s="201"/>
      <c r="C676" s="202"/>
      <c r="D676" s="203" t="s">
        <v>204</v>
      </c>
      <c r="E676" s="204" t="s">
        <v>19</v>
      </c>
      <c r="F676" s="205" t="s">
        <v>717</v>
      </c>
      <c r="G676" s="202"/>
      <c r="H676" s="206">
        <v>-2.625</v>
      </c>
      <c r="I676" s="207"/>
      <c r="J676" s="202"/>
      <c r="K676" s="202"/>
      <c r="L676" s="208"/>
      <c r="M676" s="209"/>
      <c r="N676" s="210"/>
      <c r="O676" s="210"/>
      <c r="P676" s="210"/>
      <c r="Q676" s="210"/>
      <c r="R676" s="210"/>
      <c r="S676" s="210"/>
      <c r="T676" s="211"/>
      <c r="AT676" s="212" t="s">
        <v>204</v>
      </c>
      <c r="AU676" s="212" t="s">
        <v>87</v>
      </c>
      <c r="AV676" s="13" t="s">
        <v>87</v>
      </c>
      <c r="AW676" s="13" t="s">
        <v>33</v>
      </c>
      <c r="AX676" s="13" t="s">
        <v>78</v>
      </c>
      <c r="AY676" s="212" t="s">
        <v>183</v>
      </c>
    </row>
    <row r="677" spans="2:51" s="13" customFormat="1">
      <c r="B677" s="201"/>
      <c r="C677" s="202"/>
      <c r="D677" s="203" t="s">
        <v>204</v>
      </c>
      <c r="E677" s="204" t="s">
        <v>19</v>
      </c>
      <c r="F677" s="205" t="s">
        <v>720</v>
      </c>
      <c r="G677" s="202"/>
      <c r="H677" s="206">
        <v>10.875</v>
      </c>
      <c r="I677" s="207"/>
      <c r="J677" s="202"/>
      <c r="K677" s="202"/>
      <c r="L677" s="208"/>
      <c r="M677" s="209"/>
      <c r="N677" s="210"/>
      <c r="O677" s="210"/>
      <c r="P677" s="210"/>
      <c r="Q677" s="210"/>
      <c r="R677" s="210"/>
      <c r="S677" s="210"/>
      <c r="T677" s="211"/>
      <c r="AT677" s="212" t="s">
        <v>204</v>
      </c>
      <c r="AU677" s="212" t="s">
        <v>87</v>
      </c>
      <c r="AV677" s="13" t="s">
        <v>87</v>
      </c>
      <c r="AW677" s="13" t="s">
        <v>33</v>
      </c>
      <c r="AX677" s="13" t="s">
        <v>78</v>
      </c>
      <c r="AY677" s="212" t="s">
        <v>183</v>
      </c>
    </row>
    <row r="678" spans="2:51" s="16" customFormat="1">
      <c r="B678" s="245"/>
      <c r="C678" s="246"/>
      <c r="D678" s="203" t="s">
        <v>204</v>
      </c>
      <c r="E678" s="247" t="s">
        <v>19</v>
      </c>
      <c r="F678" s="248" t="s">
        <v>729</v>
      </c>
      <c r="G678" s="246"/>
      <c r="H678" s="247" t="s">
        <v>19</v>
      </c>
      <c r="I678" s="249"/>
      <c r="J678" s="246"/>
      <c r="K678" s="246"/>
      <c r="L678" s="250"/>
      <c r="M678" s="251"/>
      <c r="N678" s="252"/>
      <c r="O678" s="252"/>
      <c r="P678" s="252"/>
      <c r="Q678" s="252"/>
      <c r="R678" s="252"/>
      <c r="S678" s="252"/>
      <c r="T678" s="253"/>
      <c r="AT678" s="254" t="s">
        <v>204</v>
      </c>
      <c r="AU678" s="254" t="s">
        <v>87</v>
      </c>
      <c r="AV678" s="16" t="s">
        <v>85</v>
      </c>
      <c r="AW678" s="16" t="s">
        <v>33</v>
      </c>
      <c r="AX678" s="16" t="s">
        <v>78</v>
      </c>
      <c r="AY678" s="254" t="s">
        <v>183</v>
      </c>
    </row>
    <row r="679" spans="2:51" s="13" customFormat="1">
      <c r="B679" s="201"/>
      <c r="C679" s="202"/>
      <c r="D679" s="203" t="s">
        <v>204</v>
      </c>
      <c r="E679" s="204" t="s">
        <v>19</v>
      </c>
      <c r="F679" s="205" t="s">
        <v>720</v>
      </c>
      <c r="G679" s="202"/>
      <c r="H679" s="206">
        <v>10.875</v>
      </c>
      <c r="I679" s="207"/>
      <c r="J679" s="202"/>
      <c r="K679" s="202"/>
      <c r="L679" s="208"/>
      <c r="M679" s="209"/>
      <c r="N679" s="210"/>
      <c r="O679" s="210"/>
      <c r="P679" s="210"/>
      <c r="Q679" s="210"/>
      <c r="R679" s="210"/>
      <c r="S679" s="210"/>
      <c r="T679" s="211"/>
      <c r="AT679" s="212" t="s">
        <v>204</v>
      </c>
      <c r="AU679" s="212" t="s">
        <v>87</v>
      </c>
      <c r="AV679" s="13" t="s">
        <v>87</v>
      </c>
      <c r="AW679" s="13" t="s">
        <v>33</v>
      </c>
      <c r="AX679" s="13" t="s">
        <v>78</v>
      </c>
      <c r="AY679" s="212" t="s">
        <v>183</v>
      </c>
    </row>
    <row r="680" spans="2:51" s="13" customFormat="1">
      <c r="B680" s="201"/>
      <c r="C680" s="202"/>
      <c r="D680" s="203" t="s">
        <v>204</v>
      </c>
      <c r="E680" s="204" t="s">
        <v>19</v>
      </c>
      <c r="F680" s="205" t="s">
        <v>721</v>
      </c>
      <c r="G680" s="202"/>
      <c r="H680" s="206">
        <v>-1.379</v>
      </c>
      <c r="I680" s="207"/>
      <c r="J680" s="202"/>
      <c r="K680" s="202"/>
      <c r="L680" s="208"/>
      <c r="M680" s="209"/>
      <c r="N680" s="210"/>
      <c r="O680" s="210"/>
      <c r="P680" s="210"/>
      <c r="Q680" s="210"/>
      <c r="R680" s="210"/>
      <c r="S680" s="210"/>
      <c r="T680" s="211"/>
      <c r="AT680" s="212" t="s">
        <v>204</v>
      </c>
      <c r="AU680" s="212" t="s">
        <v>87</v>
      </c>
      <c r="AV680" s="13" t="s">
        <v>87</v>
      </c>
      <c r="AW680" s="13" t="s">
        <v>33</v>
      </c>
      <c r="AX680" s="13" t="s">
        <v>78</v>
      </c>
      <c r="AY680" s="212" t="s">
        <v>183</v>
      </c>
    </row>
    <row r="681" spans="2:51" s="13" customFormat="1">
      <c r="B681" s="201"/>
      <c r="C681" s="202"/>
      <c r="D681" s="203" t="s">
        <v>204</v>
      </c>
      <c r="E681" s="204" t="s">
        <v>19</v>
      </c>
      <c r="F681" s="205" t="s">
        <v>748</v>
      </c>
      <c r="G681" s="202"/>
      <c r="H681" s="206">
        <v>-3.15</v>
      </c>
      <c r="I681" s="207"/>
      <c r="J681" s="202"/>
      <c r="K681" s="202"/>
      <c r="L681" s="208"/>
      <c r="M681" s="209"/>
      <c r="N681" s="210"/>
      <c r="O681" s="210"/>
      <c r="P681" s="210"/>
      <c r="Q681" s="210"/>
      <c r="R681" s="210"/>
      <c r="S681" s="210"/>
      <c r="T681" s="211"/>
      <c r="AT681" s="212" t="s">
        <v>204</v>
      </c>
      <c r="AU681" s="212" t="s">
        <v>87</v>
      </c>
      <c r="AV681" s="13" t="s">
        <v>87</v>
      </c>
      <c r="AW681" s="13" t="s">
        <v>33</v>
      </c>
      <c r="AX681" s="13" t="s">
        <v>78</v>
      </c>
      <c r="AY681" s="212" t="s">
        <v>183</v>
      </c>
    </row>
    <row r="682" spans="2:51" s="16" customFormat="1">
      <c r="B682" s="245"/>
      <c r="C682" s="246"/>
      <c r="D682" s="203" t="s">
        <v>204</v>
      </c>
      <c r="E682" s="247" t="s">
        <v>19</v>
      </c>
      <c r="F682" s="248" t="s">
        <v>730</v>
      </c>
      <c r="G682" s="246"/>
      <c r="H682" s="247" t="s">
        <v>19</v>
      </c>
      <c r="I682" s="249"/>
      <c r="J682" s="246"/>
      <c r="K682" s="246"/>
      <c r="L682" s="250"/>
      <c r="M682" s="251"/>
      <c r="N682" s="252"/>
      <c r="O682" s="252"/>
      <c r="P682" s="252"/>
      <c r="Q682" s="252"/>
      <c r="R682" s="252"/>
      <c r="S682" s="252"/>
      <c r="T682" s="253"/>
      <c r="AT682" s="254" t="s">
        <v>204</v>
      </c>
      <c r="AU682" s="254" t="s">
        <v>87</v>
      </c>
      <c r="AV682" s="16" t="s">
        <v>85</v>
      </c>
      <c r="AW682" s="16" t="s">
        <v>33</v>
      </c>
      <c r="AX682" s="16" t="s">
        <v>78</v>
      </c>
      <c r="AY682" s="254" t="s">
        <v>183</v>
      </c>
    </row>
    <row r="683" spans="2:51" s="13" customFormat="1">
      <c r="B683" s="201"/>
      <c r="C683" s="202"/>
      <c r="D683" s="203" t="s">
        <v>204</v>
      </c>
      <c r="E683" s="204" t="s">
        <v>19</v>
      </c>
      <c r="F683" s="205" t="s">
        <v>723</v>
      </c>
      <c r="G683" s="202"/>
      <c r="H683" s="206">
        <v>3.5640000000000001</v>
      </c>
      <c r="I683" s="207"/>
      <c r="J683" s="202"/>
      <c r="K683" s="202"/>
      <c r="L683" s="208"/>
      <c r="M683" s="209"/>
      <c r="N683" s="210"/>
      <c r="O683" s="210"/>
      <c r="P683" s="210"/>
      <c r="Q683" s="210"/>
      <c r="R683" s="210"/>
      <c r="S683" s="210"/>
      <c r="T683" s="211"/>
      <c r="AT683" s="212" t="s">
        <v>204</v>
      </c>
      <c r="AU683" s="212" t="s">
        <v>87</v>
      </c>
      <c r="AV683" s="13" t="s">
        <v>87</v>
      </c>
      <c r="AW683" s="13" t="s">
        <v>33</v>
      </c>
      <c r="AX683" s="13" t="s">
        <v>78</v>
      </c>
      <c r="AY683" s="212" t="s">
        <v>183</v>
      </c>
    </row>
    <row r="684" spans="2:51" s="13" customFormat="1">
      <c r="B684" s="201"/>
      <c r="C684" s="202"/>
      <c r="D684" s="203" t="s">
        <v>204</v>
      </c>
      <c r="E684" s="204" t="s">
        <v>19</v>
      </c>
      <c r="F684" s="205" t="s">
        <v>721</v>
      </c>
      <c r="G684" s="202"/>
      <c r="H684" s="206">
        <v>-1.379</v>
      </c>
      <c r="I684" s="207"/>
      <c r="J684" s="202"/>
      <c r="K684" s="202"/>
      <c r="L684" s="208"/>
      <c r="M684" s="209"/>
      <c r="N684" s="210"/>
      <c r="O684" s="210"/>
      <c r="P684" s="210"/>
      <c r="Q684" s="210"/>
      <c r="R684" s="210"/>
      <c r="S684" s="210"/>
      <c r="T684" s="211"/>
      <c r="AT684" s="212" t="s">
        <v>204</v>
      </c>
      <c r="AU684" s="212" t="s">
        <v>87</v>
      </c>
      <c r="AV684" s="13" t="s">
        <v>87</v>
      </c>
      <c r="AW684" s="13" t="s">
        <v>33</v>
      </c>
      <c r="AX684" s="13" t="s">
        <v>78</v>
      </c>
      <c r="AY684" s="212" t="s">
        <v>183</v>
      </c>
    </row>
    <row r="685" spans="2:51" s="13" customFormat="1">
      <c r="B685" s="201"/>
      <c r="C685" s="202"/>
      <c r="D685" s="203" t="s">
        <v>204</v>
      </c>
      <c r="E685" s="204" t="s">
        <v>19</v>
      </c>
      <c r="F685" s="205" t="s">
        <v>724</v>
      </c>
      <c r="G685" s="202"/>
      <c r="H685" s="206">
        <v>26.13</v>
      </c>
      <c r="I685" s="207"/>
      <c r="J685" s="202"/>
      <c r="K685" s="202"/>
      <c r="L685" s="208"/>
      <c r="M685" s="209"/>
      <c r="N685" s="210"/>
      <c r="O685" s="210"/>
      <c r="P685" s="210"/>
      <c r="Q685" s="210"/>
      <c r="R685" s="210"/>
      <c r="S685" s="210"/>
      <c r="T685" s="211"/>
      <c r="AT685" s="212" t="s">
        <v>204</v>
      </c>
      <c r="AU685" s="212" t="s">
        <v>87</v>
      </c>
      <c r="AV685" s="13" t="s">
        <v>87</v>
      </c>
      <c r="AW685" s="13" t="s">
        <v>33</v>
      </c>
      <c r="AX685" s="13" t="s">
        <v>78</v>
      </c>
      <c r="AY685" s="212" t="s">
        <v>183</v>
      </c>
    </row>
    <row r="686" spans="2:51" s="13" customFormat="1">
      <c r="B686" s="201"/>
      <c r="C686" s="202"/>
      <c r="D686" s="203" t="s">
        <v>204</v>
      </c>
      <c r="E686" s="204" t="s">
        <v>19</v>
      </c>
      <c r="F686" s="205" t="s">
        <v>725</v>
      </c>
      <c r="G686" s="202"/>
      <c r="H686" s="206">
        <v>-2.42</v>
      </c>
      <c r="I686" s="207"/>
      <c r="J686" s="202"/>
      <c r="K686" s="202"/>
      <c r="L686" s="208"/>
      <c r="M686" s="209"/>
      <c r="N686" s="210"/>
      <c r="O686" s="210"/>
      <c r="P686" s="210"/>
      <c r="Q686" s="210"/>
      <c r="R686" s="210"/>
      <c r="S686" s="210"/>
      <c r="T686" s="211"/>
      <c r="AT686" s="212" t="s">
        <v>204</v>
      </c>
      <c r="AU686" s="212" t="s">
        <v>87</v>
      </c>
      <c r="AV686" s="13" t="s">
        <v>87</v>
      </c>
      <c r="AW686" s="13" t="s">
        <v>33</v>
      </c>
      <c r="AX686" s="13" t="s">
        <v>78</v>
      </c>
      <c r="AY686" s="212" t="s">
        <v>183</v>
      </c>
    </row>
    <row r="687" spans="2:51" s="13" customFormat="1">
      <c r="B687" s="201"/>
      <c r="C687" s="202"/>
      <c r="D687" s="203" t="s">
        <v>204</v>
      </c>
      <c r="E687" s="204" t="s">
        <v>19</v>
      </c>
      <c r="F687" s="205" t="s">
        <v>726</v>
      </c>
      <c r="G687" s="202"/>
      <c r="H687" s="206">
        <v>-6.375</v>
      </c>
      <c r="I687" s="207"/>
      <c r="J687" s="202"/>
      <c r="K687" s="202"/>
      <c r="L687" s="208"/>
      <c r="M687" s="209"/>
      <c r="N687" s="210"/>
      <c r="O687" s="210"/>
      <c r="P687" s="210"/>
      <c r="Q687" s="210"/>
      <c r="R687" s="210"/>
      <c r="S687" s="210"/>
      <c r="T687" s="211"/>
      <c r="AT687" s="212" t="s">
        <v>204</v>
      </c>
      <c r="AU687" s="212" t="s">
        <v>87</v>
      </c>
      <c r="AV687" s="13" t="s">
        <v>87</v>
      </c>
      <c r="AW687" s="13" t="s">
        <v>33</v>
      </c>
      <c r="AX687" s="13" t="s">
        <v>78</v>
      </c>
      <c r="AY687" s="212" t="s">
        <v>183</v>
      </c>
    </row>
    <row r="688" spans="2:51" s="13" customFormat="1">
      <c r="B688" s="201"/>
      <c r="C688" s="202"/>
      <c r="D688" s="203" t="s">
        <v>204</v>
      </c>
      <c r="E688" s="204" t="s">
        <v>19</v>
      </c>
      <c r="F688" s="205" t="s">
        <v>709</v>
      </c>
      <c r="G688" s="202"/>
      <c r="H688" s="206">
        <v>-0.6</v>
      </c>
      <c r="I688" s="207"/>
      <c r="J688" s="202"/>
      <c r="K688" s="202"/>
      <c r="L688" s="208"/>
      <c r="M688" s="209"/>
      <c r="N688" s="210"/>
      <c r="O688" s="210"/>
      <c r="P688" s="210"/>
      <c r="Q688" s="210"/>
      <c r="R688" s="210"/>
      <c r="S688" s="210"/>
      <c r="T688" s="211"/>
      <c r="AT688" s="212" t="s">
        <v>204</v>
      </c>
      <c r="AU688" s="212" t="s">
        <v>87</v>
      </c>
      <c r="AV688" s="13" t="s">
        <v>87</v>
      </c>
      <c r="AW688" s="13" t="s">
        <v>33</v>
      </c>
      <c r="AX688" s="13" t="s">
        <v>78</v>
      </c>
      <c r="AY688" s="212" t="s">
        <v>183</v>
      </c>
    </row>
    <row r="689" spans="1:65" s="13" customFormat="1">
      <c r="B689" s="201"/>
      <c r="C689" s="202"/>
      <c r="D689" s="203" t="s">
        <v>204</v>
      </c>
      <c r="E689" s="204" t="s">
        <v>19</v>
      </c>
      <c r="F689" s="205" t="s">
        <v>717</v>
      </c>
      <c r="G689" s="202"/>
      <c r="H689" s="206">
        <v>-2.625</v>
      </c>
      <c r="I689" s="207"/>
      <c r="J689" s="202"/>
      <c r="K689" s="202"/>
      <c r="L689" s="208"/>
      <c r="M689" s="209"/>
      <c r="N689" s="210"/>
      <c r="O689" s="210"/>
      <c r="P689" s="210"/>
      <c r="Q689" s="210"/>
      <c r="R689" s="210"/>
      <c r="S689" s="210"/>
      <c r="T689" s="211"/>
      <c r="AT689" s="212" t="s">
        <v>204</v>
      </c>
      <c r="AU689" s="212" t="s">
        <v>87</v>
      </c>
      <c r="AV689" s="13" t="s">
        <v>87</v>
      </c>
      <c r="AW689" s="13" t="s">
        <v>33</v>
      </c>
      <c r="AX689" s="13" t="s">
        <v>78</v>
      </c>
      <c r="AY689" s="212" t="s">
        <v>183</v>
      </c>
    </row>
    <row r="690" spans="1:65" s="13" customFormat="1">
      <c r="B690" s="201"/>
      <c r="C690" s="202"/>
      <c r="D690" s="203" t="s">
        <v>204</v>
      </c>
      <c r="E690" s="204" t="s">
        <v>19</v>
      </c>
      <c r="F690" s="205" t="s">
        <v>720</v>
      </c>
      <c r="G690" s="202"/>
      <c r="H690" s="206">
        <v>10.875</v>
      </c>
      <c r="I690" s="207"/>
      <c r="J690" s="202"/>
      <c r="K690" s="202"/>
      <c r="L690" s="208"/>
      <c r="M690" s="209"/>
      <c r="N690" s="210"/>
      <c r="O690" s="210"/>
      <c r="P690" s="210"/>
      <c r="Q690" s="210"/>
      <c r="R690" s="210"/>
      <c r="S690" s="210"/>
      <c r="T690" s="211"/>
      <c r="AT690" s="212" t="s">
        <v>204</v>
      </c>
      <c r="AU690" s="212" t="s">
        <v>87</v>
      </c>
      <c r="AV690" s="13" t="s">
        <v>87</v>
      </c>
      <c r="AW690" s="13" t="s">
        <v>33</v>
      </c>
      <c r="AX690" s="13" t="s">
        <v>78</v>
      </c>
      <c r="AY690" s="212" t="s">
        <v>183</v>
      </c>
    </row>
    <row r="691" spans="1:65" s="16" customFormat="1">
      <c r="B691" s="245"/>
      <c r="C691" s="246"/>
      <c r="D691" s="203" t="s">
        <v>204</v>
      </c>
      <c r="E691" s="247" t="s">
        <v>19</v>
      </c>
      <c r="F691" s="248" t="s">
        <v>731</v>
      </c>
      <c r="G691" s="246"/>
      <c r="H691" s="247" t="s">
        <v>19</v>
      </c>
      <c r="I691" s="249"/>
      <c r="J691" s="246"/>
      <c r="K691" s="246"/>
      <c r="L691" s="250"/>
      <c r="M691" s="251"/>
      <c r="N691" s="252"/>
      <c r="O691" s="252"/>
      <c r="P691" s="252"/>
      <c r="Q691" s="252"/>
      <c r="R691" s="252"/>
      <c r="S691" s="252"/>
      <c r="T691" s="253"/>
      <c r="AT691" s="254" t="s">
        <v>204</v>
      </c>
      <c r="AU691" s="254" t="s">
        <v>87</v>
      </c>
      <c r="AV691" s="16" t="s">
        <v>85</v>
      </c>
      <c r="AW691" s="16" t="s">
        <v>33</v>
      </c>
      <c r="AX691" s="16" t="s">
        <v>78</v>
      </c>
      <c r="AY691" s="254" t="s">
        <v>183</v>
      </c>
    </row>
    <row r="692" spans="1:65" s="13" customFormat="1">
      <c r="B692" s="201"/>
      <c r="C692" s="202"/>
      <c r="D692" s="203" t="s">
        <v>204</v>
      </c>
      <c r="E692" s="204" t="s">
        <v>19</v>
      </c>
      <c r="F692" s="205" t="s">
        <v>720</v>
      </c>
      <c r="G692" s="202"/>
      <c r="H692" s="206">
        <v>10.875</v>
      </c>
      <c r="I692" s="207"/>
      <c r="J692" s="202"/>
      <c r="K692" s="202"/>
      <c r="L692" s="208"/>
      <c r="M692" s="209"/>
      <c r="N692" s="210"/>
      <c r="O692" s="210"/>
      <c r="P692" s="210"/>
      <c r="Q692" s="210"/>
      <c r="R692" s="210"/>
      <c r="S692" s="210"/>
      <c r="T692" s="211"/>
      <c r="AT692" s="212" t="s">
        <v>204</v>
      </c>
      <c r="AU692" s="212" t="s">
        <v>87</v>
      </c>
      <c r="AV692" s="13" t="s">
        <v>87</v>
      </c>
      <c r="AW692" s="13" t="s">
        <v>33</v>
      </c>
      <c r="AX692" s="13" t="s">
        <v>78</v>
      </c>
      <c r="AY692" s="212" t="s">
        <v>183</v>
      </c>
    </row>
    <row r="693" spans="1:65" s="13" customFormat="1">
      <c r="B693" s="201"/>
      <c r="C693" s="202"/>
      <c r="D693" s="203" t="s">
        <v>204</v>
      </c>
      <c r="E693" s="204" t="s">
        <v>19</v>
      </c>
      <c r="F693" s="205" t="s">
        <v>721</v>
      </c>
      <c r="G693" s="202"/>
      <c r="H693" s="206">
        <v>-1.379</v>
      </c>
      <c r="I693" s="207"/>
      <c r="J693" s="202"/>
      <c r="K693" s="202"/>
      <c r="L693" s="208"/>
      <c r="M693" s="209"/>
      <c r="N693" s="210"/>
      <c r="O693" s="210"/>
      <c r="P693" s="210"/>
      <c r="Q693" s="210"/>
      <c r="R693" s="210"/>
      <c r="S693" s="210"/>
      <c r="T693" s="211"/>
      <c r="AT693" s="212" t="s">
        <v>204</v>
      </c>
      <c r="AU693" s="212" t="s">
        <v>87</v>
      </c>
      <c r="AV693" s="13" t="s">
        <v>87</v>
      </c>
      <c r="AW693" s="13" t="s">
        <v>33</v>
      </c>
      <c r="AX693" s="13" t="s">
        <v>78</v>
      </c>
      <c r="AY693" s="212" t="s">
        <v>183</v>
      </c>
    </row>
    <row r="694" spans="1:65" s="13" customFormat="1">
      <c r="B694" s="201"/>
      <c r="C694" s="202"/>
      <c r="D694" s="203" t="s">
        <v>204</v>
      </c>
      <c r="E694" s="204" t="s">
        <v>19</v>
      </c>
      <c r="F694" s="205" t="s">
        <v>748</v>
      </c>
      <c r="G694" s="202"/>
      <c r="H694" s="206">
        <v>-3.15</v>
      </c>
      <c r="I694" s="207"/>
      <c r="J694" s="202"/>
      <c r="K694" s="202"/>
      <c r="L694" s="208"/>
      <c r="M694" s="209"/>
      <c r="N694" s="210"/>
      <c r="O694" s="210"/>
      <c r="P694" s="210"/>
      <c r="Q694" s="210"/>
      <c r="R694" s="210"/>
      <c r="S694" s="210"/>
      <c r="T694" s="211"/>
      <c r="AT694" s="212" t="s">
        <v>204</v>
      </c>
      <c r="AU694" s="212" t="s">
        <v>87</v>
      </c>
      <c r="AV694" s="13" t="s">
        <v>87</v>
      </c>
      <c r="AW694" s="13" t="s">
        <v>33</v>
      </c>
      <c r="AX694" s="13" t="s">
        <v>78</v>
      </c>
      <c r="AY694" s="212" t="s">
        <v>183</v>
      </c>
    </row>
    <row r="695" spans="1:65" s="16" customFormat="1">
      <c r="B695" s="245"/>
      <c r="C695" s="246"/>
      <c r="D695" s="203" t="s">
        <v>204</v>
      </c>
      <c r="E695" s="247" t="s">
        <v>19</v>
      </c>
      <c r="F695" s="248" t="s">
        <v>732</v>
      </c>
      <c r="G695" s="246"/>
      <c r="H695" s="247" t="s">
        <v>19</v>
      </c>
      <c r="I695" s="249"/>
      <c r="J695" s="246"/>
      <c r="K695" s="246"/>
      <c r="L695" s="250"/>
      <c r="M695" s="251"/>
      <c r="N695" s="252"/>
      <c r="O695" s="252"/>
      <c r="P695" s="252"/>
      <c r="Q695" s="252"/>
      <c r="R695" s="252"/>
      <c r="S695" s="252"/>
      <c r="T695" s="253"/>
      <c r="AT695" s="254" t="s">
        <v>204</v>
      </c>
      <c r="AU695" s="254" t="s">
        <v>87</v>
      </c>
      <c r="AV695" s="16" t="s">
        <v>85</v>
      </c>
      <c r="AW695" s="16" t="s">
        <v>33</v>
      </c>
      <c r="AX695" s="16" t="s">
        <v>78</v>
      </c>
      <c r="AY695" s="254" t="s">
        <v>183</v>
      </c>
    </row>
    <row r="696" spans="1:65" s="13" customFormat="1">
      <c r="B696" s="201"/>
      <c r="C696" s="202"/>
      <c r="D696" s="203" t="s">
        <v>204</v>
      </c>
      <c r="E696" s="204" t="s">
        <v>19</v>
      </c>
      <c r="F696" s="205" t="s">
        <v>723</v>
      </c>
      <c r="G696" s="202"/>
      <c r="H696" s="206">
        <v>3.5640000000000001</v>
      </c>
      <c r="I696" s="207"/>
      <c r="J696" s="202"/>
      <c r="K696" s="202"/>
      <c r="L696" s="208"/>
      <c r="M696" s="209"/>
      <c r="N696" s="210"/>
      <c r="O696" s="210"/>
      <c r="P696" s="210"/>
      <c r="Q696" s="210"/>
      <c r="R696" s="210"/>
      <c r="S696" s="210"/>
      <c r="T696" s="211"/>
      <c r="AT696" s="212" t="s">
        <v>204</v>
      </c>
      <c r="AU696" s="212" t="s">
        <v>87</v>
      </c>
      <c r="AV696" s="13" t="s">
        <v>87</v>
      </c>
      <c r="AW696" s="13" t="s">
        <v>33</v>
      </c>
      <c r="AX696" s="13" t="s">
        <v>78</v>
      </c>
      <c r="AY696" s="212" t="s">
        <v>183</v>
      </c>
    </row>
    <row r="697" spans="1:65" s="13" customFormat="1">
      <c r="B697" s="201"/>
      <c r="C697" s="202"/>
      <c r="D697" s="203" t="s">
        <v>204</v>
      </c>
      <c r="E697" s="204" t="s">
        <v>19</v>
      </c>
      <c r="F697" s="205" t="s">
        <v>721</v>
      </c>
      <c r="G697" s="202"/>
      <c r="H697" s="206">
        <v>-1.379</v>
      </c>
      <c r="I697" s="207"/>
      <c r="J697" s="202"/>
      <c r="K697" s="202"/>
      <c r="L697" s="208"/>
      <c r="M697" s="209"/>
      <c r="N697" s="210"/>
      <c r="O697" s="210"/>
      <c r="P697" s="210"/>
      <c r="Q697" s="210"/>
      <c r="R697" s="210"/>
      <c r="S697" s="210"/>
      <c r="T697" s="211"/>
      <c r="AT697" s="212" t="s">
        <v>204</v>
      </c>
      <c r="AU697" s="212" t="s">
        <v>87</v>
      </c>
      <c r="AV697" s="13" t="s">
        <v>87</v>
      </c>
      <c r="AW697" s="13" t="s">
        <v>33</v>
      </c>
      <c r="AX697" s="13" t="s">
        <v>78</v>
      </c>
      <c r="AY697" s="212" t="s">
        <v>183</v>
      </c>
    </row>
    <row r="698" spans="1:65" s="2" customFormat="1" ht="37.799999999999997" customHeight="1">
      <c r="A698" s="38"/>
      <c r="B698" s="39"/>
      <c r="C698" s="183" t="s">
        <v>749</v>
      </c>
      <c r="D698" s="183" t="s">
        <v>185</v>
      </c>
      <c r="E698" s="184" t="s">
        <v>750</v>
      </c>
      <c r="F698" s="185" t="s">
        <v>751</v>
      </c>
      <c r="G698" s="186" t="s">
        <v>188</v>
      </c>
      <c r="H698" s="187">
        <v>139.83600000000001</v>
      </c>
      <c r="I698" s="188"/>
      <c r="J698" s="189">
        <f>ROUND(I698*H698,2)</f>
        <v>0</v>
      </c>
      <c r="K698" s="185" t="s">
        <v>189</v>
      </c>
      <c r="L698" s="43"/>
      <c r="M698" s="190" t="s">
        <v>19</v>
      </c>
      <c r="N698" s="191" t="s">
        <v>49</v>
      </c>
      <c r="O698" s="68"/>
      <c r="P698" s="192">
        <f>O698*H698</f>
        <v>0</v>
      </c>
      <c r="Q698" s="192">
        <v>7.3499999999999998E-3</v>
      </c>
      <c r="R698" s="192">
        <f>Q698*H698</f>
        <v>1.0277946</v>
      </c>
      <c r="S698" s="192">
        <v>0</v>
      </c>
      <c r="T698" s="193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194" t="s">
        <v>190</v>
      </c>
      <c r="AT698" s="194" t="s">
        <v>185</v>
      </c>
      <c r="AU698" s="194" t="s">
        <v>87</v>
      </c>
      <c r="AY698" s="21" t="s">
        <v>183</v>
      </c>
      <c r="BE698" s="195">
        <f>IF(N698="základní",J698,0)</f>
        <v>0</v>
      </c>
      <c r="BF698" s="195">
        <f>IF(N698="snížená",J698,0)</f>
        <v>0</v>
      </c>
      <c r="BG698" s="195">
        <f>IF(N698="zákl. přenesená",J698,0)</f>
        <v>0</v>
      </c>
      <c r="BH698" s="195">
        <f>IF(N698="sníž. přenesená",J698,0)</f>
        <v>0</v>
      </c>
      <c r="BI698" s="195">
        <f>IF(N698="nulová",J698,0)</f>
        <v>0</v>
      </c>
      <c r="BJ698" s="21" t="s">
        <v>85</v>
      </c>
      <c r="BK698" s="195">
        <f>ROUND(I698*H698,2)</f>
        <v>0</v>
      </c>
      <c r="BL698" s="21" t="s">
        <v>190</v>
      </c>
      <c r="BM698" s="194" t="s">
        <v>752</v>
      </c>
    </row>
    <row r="699" spans="1:65" s="2" customFormat="1">
      <c r="A699" s="38"/>
      <c r="B699" s="39"/>
      <c r="C699" s="40"/>
      <c r="D699" s="196" t="s">
        <v>192</v>
      </c>
      <c r="E699" s="40"/>
      <c r="F699" s="197" t="s">
        <v>753</v>
      </c>
      <c r="G699" s="40"/>
      <c r="H699" s="40"/>
      <c r="I699" s="198"/>
      <c r="J699" s="40"/>
      <c r="K699" s="40"/>
      <c r="L699" s="43"/>
      <c r="M699" s="199"/>
      <c r="N699" s="200"/>
      <c r="O699" s="68"/>
      <c r="P699" s="68"/>
      <c r="Q699" s="68"/>
      <c r="R699" s="68"/>
      <c r="S699" s="68"/>
      <c r="T699" s="69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T699" s="21" t="s">
        <v>192</v>
      </c>
      <c r="AU699" s="21" t="s">
        <v>87</v>
      </c>
    </row>
    <row r="700" spans="1:65" s="13" customFormat="1">
      <c r="B700" s="201"/>
      <c r="C700" s="202"/>
      <c r="D700" s="203" t="s">
        <v>204</v>
      </c>
      <c r="E700" s="204" t="s">
        <v>19</v>
      </c>
      <c r="F700" s="205" t="s">
        <v>754</v>
      </c>
      <c r="G700" s="202"/>
      <c r="H700" s="206">
        <v>158.4</v>
      </c>
      <c r="I700" s="207"/>
      <c r="J700" s="202"/>
      <c r="K700" s="202"/>
      <c r="L700" s="208"/>
      <c r="M700" s="209"/>
      <c r="N700" s="210"/>
      <c r="O700" s="210"/>
      <c r="P700" s="210"/>
      <c r="Q700" s="210"/>
      <c r="R700" s="210"/>
      <c r="S700" s="210"/>
      <c r="T700" s="211"/>
      <c r="AT700" s="212" t="s">
        <v>204</v>
      </c>
      <c r="AU700" s="212" t="s">
        <v>87</v>
      </c>
      <c r="AV700" s="13" t="s">
        <v>87</v>
      </c>
      <c r="AW700" s="13" t="s">
        <v>33</v>
      </c>
      <c r="AX700" s="13" t="s">
        <v>78</v>
      </c>
      <c r="AY700" s="212" t="s">
        <v>183</v>
      </c>
    </row>
    <row r="701" spans="1:65" s="13" customFormat="1">
      <c r="B701" s="201"/>
      <c r="C701" s="202"/>
      <c r="D701" s="203" t="s">
        <v>204</v>
      </c>
      <c r="E701" s="204" t="s">
        <v>19</v>
      </c>
      <c r="F701" s="205" t="s">
        <v>755</v>
      </c>
      <c r="G701" s="202"/>
      <c r="H701" s="206">
        <v>-18.564</v>
      </c>
      <c r="I701" s="207"/>
      <c r="J701" s="202"/>
      <c r="K701" s="202"/>
      <c r="L701" s="208"/>
      <c r="M701" s="209"/>
      <c r="N701" s="210"/>
      <c r="O701" s="210"/>
      <c r="P701" s="210"/>
      <c r="Q701" s="210"/>
      <c r="R701" s="210"/>
      <c r="S701" s="210"/>
      <c r="T701" s="211"/>
      <c r="AT701" s="212" t="s">
        <v>204</v>
      </c>
      <c r="AU701" s="212" t="s">
        <v>87</v>
      </c>
      <c r="AV701" s="13" t="s">
        <v>87</v>
      </c>
      <c r="AW701" s="13" t="s">
        <v>33</v>
      </c>
      <c r="AX701" s="13" t="s">
        <v>78</v>
      </c>
      <c r="AY701" s="212" t="s">
        <v>183</v>
      </c>
    </row>
    <row r="702" spans="1:65" s="2" customFormat="1" ht="55.5" customHeight="1">
      <c r="A702" s="38"/>
      <c r="B702" s="39"/>
      <c r="C702" s="183" t="s">
        <v>756</v>
      </c>
      <c r="D702" s="183" t="s">
        <v>185</v>
      </c>
      <c r="E702" s="184" t="s">
        <v>757</v>
      </c>
      <c r="F702" s="185" t="s">
        <v>758</v>
      </c>
      <c r="G702" s="186" t="s">
        <v>188</v>
      </c>
      <c r="H702" s="187">
        <v>139.83600000000001</v>
      </c>
      <c r="I702" s="188"/>
      <c r="J702" s="189">
        <f>ROUND(I702*H702,2)</f>
        <v>0</v>
      </c>
      <c r="K702" s="185" t="s">
        <v>189</v>
      </c>
      <c r="L702" s="43"/>
      <c r="M702" s="190" t="s">
        <v>19</v>
      </c>
      <c r="N702" s="191" t="s">
        <v>49</v>
      </c>
      <c r="O702" s="68"/>
      <c r="P702" s="192">
        <f>O702*H702</f>
        <v>0</v>
      </c>
      <c r="Q702" s="192">
        <v>1.8380000000000001E-2</v>
      </c>
      <c r="R702" s="192">
        <f>Q702*H702</f>
        <v>2.5701856800000003</v>
      </c>
      <c r="S702" s="192">
        <v>0</v>
      </c>
      <c r="T702" s="193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194" t="s">
        <v>190</v>
      </c>
      <c r="AT702" s="194" t="s">
        <v>185</v>
      </c>
      <c r="AU702" s="194" t="s">
        <v>87</v>
      </c>
      <c r="AY702" s="21" t="s">
        <v>183</v>
      </c>
      <c r="BE702" s="195">
        <f>IF(N702="základní",J702,0)</f>
        <v>0</v>
      </c>
      <c r="BF702" s="195">
        <f>IF(N702="snížená",J702,0)</f>
        <v>0</v>
      </c>
      <c r="BG702" s="195">
        <f>IF(N702="zákl. přenesená",J702,0)</f>
        <v>0</v>
      </c>
      <c r="BH702" s="195">
        <f>IF(N702="sníž. přenesená",J702,0)</f>
        <v>0</v>
      </c>
      <c r="BI702" s="195">
        <f>IF(N702="nulová",J702,0)</f>
        <v>0</v>
      </c>
      <c r="BJ702" s="21" t="s">
        <v>85</v>
      </c>
      <c r="BK702" s="195">
        <f>ROUND(I702*H702,2)</f>
        <v>0</v>
      </c>
      <c r="BL702" s="21" t="s">
        <v>190</v>
      </c>
      <c r="BM702" s="194" t="s">
        <v>759</v>
      </c>
    </row>
    <row r="703" spans="1:65" s="2" customFormat="1">
      <c r="A703" s="38"/>
      <c r="B703" s="39"/>
      <c r="C703" s="40"/>
      <c r="D703" s="196" t="s">
        <v>192</v>
      </c>
      <c r="E703" s="40"/>
      <c r="F703" s="197" t="s">
        <v>760</v>
      </c>
      <c r="G703" s="40"/>
      <c r="H703" s="40"/>
      <c r="I703" s="198"/>
      <c r="J703" s="40"/>
      <c r="K703" s="40"/>
      <c r="L703" s="43"/>
      <c r="M703" s="199"/>
      <c r="N703" s="200"/>
      <c r="O703" s="68"/>
      <c r="P703" s="68"/>
      <c r="Q703" s="68"/>
      <c r="R703" s="68"/>
      <c r="S703" s="68"/>
      <c r="T703" s="69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21" t="s">
        <v>192</v>
      </c>
      <c r="AU703" s="21" t="s">
        <v>87</v>
      </c>
    </row>
    <row r="704" spans="1:65" s="13" customFormat="1">
      <c r="B704" s="201"/>
      <c r="C704" s="202"/>
      <c r="D704" s="203" t="s">
        <v>204</v>
      </c>
      <c r="E704" s="204" t="s">
        <v>19</v>
      </c>
      <c r="F704" s="205" t="s">
        <v>754</v>
      </c>
      <c r="G704" s="202"/>
      <c r="H704" s="206">
        <v>158.4</v>
      </c>
      <c r="I704" s="207"/>
      <c r="J704" s="202"/>
      <c r="K704" s="202"/>
      <c r="L704" s="208"/>
      <c r="M704" s="209"/>
      <c r="N704" s="210"/>
      <c r="O704" s="210"/>
      <c r="P704" s="210"/>
      <c r="Q704" s="210"/>
      <c r="R704" s="210"/>
      <c r="S704" s="210"/>
      <c r="T704" s="211"/>
      <c r="AT704" s="212" t="s">
        <v>204</v>
      </c>
      <c r="AU704" s="212" t="s">
        <v>87</v>
      </c>
      <c r="AV704" s="13" t="s">
        <v>87</v>
      </c>
      <c r="AW704" s="13" t="s">
        <v>33</v>
      </c>
      <c r="AX704" s="13" t="s">
        <v>78</v>
      </c>
      <c r="AY704" s="212" t="s">
        <v>183</v>
      </c>
    </row>
    <row r="705" spans="1:65" s="13" customFormat="1">
      <c r="B705" s="201"/>
      <c r="C705" s="202"/>
      <c r="D705" s="203" t="s">
        <v>204</v>
      </c>
      <c r="E705" s="204" t="s">
        <v>19</v>
      </c>
      <c r="F705" s="205" t="s">
        <v>755</v>
      </c>
      <c r="G705" s="202"/>
      <c r="H705" s="206">
        <v>-18.564</v>
      </c>
      <c r="I705" s="207"/>
      <c r="J705" s="202"/>
      <c r="K705" s="202"/>
      <c r="L705" s="208"/>
      <c r="M705" s="209"/>
      <c r="N705" s="210"/>
      <c r="O705" s="210"/>
      <c r="P705" s="210"/>
      <c r="Q705" s="210"/>
      <c r="R705" s="210"/>
      <c r="S705" s="210"/>
      <c r="T705" s="211"/>
      <c r="AT705" s="212" t="s">
        <v>204</v>
      </c>
      <c r="AU705" s="212" t="s">
        <v>87</v>
      </c>
      <c r="AV705" s="13" t="s">
        <v>87</v>
      </c>
      <c r="AW705" s="13" t="s">
        <v>33</v>
      </c>
      <c r="AX705" s="13" t="s">
        <v>78</v>
      </c>
      <c r="AY705" s="212" t="s">
        <v>183</v>
      </c>
    </row>
    <row r="706" spans="1:65" s="2" customFormat="1" ht="37.799999999999997" customHeight="1">
      <c r="A706" s="38"/>
      <c r="B706" s="39"/>
      <c r="C706" s="183" t="s">
        <v>761</v>
      </c>
      <c r="D706" s="183" t="s">
        <v>185</v>
      </c>
      <c r="E706" s="184" t="s">
        <v>762</v>
      </c>
      <c r="F706" s="185" t="s">
        <v>763</v>
      </c>
      <c r="G706" s="186" t="s">
        <v>237</v>
      </c>
      <c r="H706" s="187">
        <v>34.908999999999999</v>
      </c>
      <c r="I706" s="188"/>
      <c r="J706" s="189">
        <f>ROUND(I706*H706,2)</f>
        <v>0</v>
      </c>
      <c r="K706" s="185" t="s">
        <v>189</v>
      </c>
      <c r="L706" s="43"/>
      <c r="M706" s="190" t="s">
        <v>19</v>
      </c>
      <c r="N706" s="191" t="s">
        <v>49</v>
      </c>
      <c r="O706" s="68"/>
      <c r="P706" s="192">
        <f>O706*H706</f>
        <v>0</v>
      </c>
      <c r="Q706" s="192">
        <v>0</v>
      </c>
      <c r="R706" s="192">
        <f>Q706*H706</f>
        <v>0</v>
      </c>
      <c r="S706" s="192">
        <v>1.0000000000000001E-5</v>
      </c>
      <c r="T706" s="193">
        <f>S706*H706</f>
        <v>3.4909000000000003E-4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194" t="s">
        <v>190</v>
      </c>
      <c r="AT706" s="194" t="s">
        <v>185</v>
      </c>
      <c r="AU706" s="194" t="s">
        <v>87</v>
      </c>
      <c r="AY706" s="21" t="s">
        <v>183</v>
      </c>
      <c r="BE706" s="195">
        <f>IF(N706="základní",J706,0)</f>
        <v>0</v>
      </c>
      <c r="BF706" s="195">
        <f>IF(N706="snížená",J706,0)</f>
        <v>0</v>
      </c>
      <c r="BG706" s="195">
        <f>IF(N706="zákl. přenesená",J706,0)</f>
        <v>0</v>
      </c>
      <c r="BH706" s="195">
        <f>IF(N706="sníž. přenesená",J706,0)</f>
        <v>0</v>
      </c>
      <c r="BI706" s="195">
        <f>IF(N706="nulová",J706,0)</f>
        <v>0</v>
      </c>
      <c r="BJ706" s="21" t="s">
        <v>85</v>
      </c>
      <c r="BK706" s="195">
        <f>ROUND(I706*H706,2)</f>
        <v>0</v>
      </c>
      <c r="BL706" s="21" t="s">
        <v>190</v>
      </c>
      <c r="BM706" s="194" t="s">
        <v>764</v>
      </c>
    </row>
    <row r="707" spans="1:65" s="2" customFormat="1">
      <c r="A707" s="38"/>
      <c r="B707" s="39"/>
      <c r="C707" s="40"/>
      <c r="D707" s="196" t="s">
        <v>192</v>
      </c>
      <c r="E707" s="40"/>
      <c r="F707" s="197" t="s">
        <v>765</v>
      </c>
      <c r="G707" s="40"/>
      <c r="H707" s="40"/>
      <c r="I707" s="198"/>
      <c r="J707" s="40"/>
      <c r="K707" s="40"/>
      <c r="L707" s="43"/>
      <c r="M707" s="199"/>
      <c r="N707" s="200"/>
      <c r="O707" s="68"/>
      <c r="P707" s="68"/>
      <c r="Q707" s="68"/>
      <c r="R707" s="68"/>
      <c r="S707" s="68"/>
      <c r="T707" s="69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21" t="s">
        <v>192</v>
      </c>
      <c r="AU707" s="21" t="s">
        <v>87</v>
      </c>
    </row>
    <row r="708" spans="1:65" s="13" customFormat="1">
      <c r="B708" s="201"/>
      <c r="C708" s="202"/>
      <c r="D708" s="203" t="s">
        <v>204</v>
      </c>
      <c r="E708" s="204" t="s">
        <v>19</v>
      </c>
      <c r="F708" s="205" t="s">
        <v>766</v>
      </c>
      <c r="G708" s="202"/>
      <c r="H708" s="206">
        <v>3.85</v>
      </c>
      <c r="I708" s="207"/>
      <c r="J708" s="202"/>
      <c r="K708" s="202"/>
      <c r="L708" s="208"/>
      <c r="M708" s="209"/>
      <c r="N708" s="210"/>
      <c r="O708" s="210"/>
      <c r="P708" s="210"/>
      <c r="Q708" s="210"/>
      <c r="R708" s="210"/>
      <c r="S708" s="210"/>
      <c r="T708" s="211"/>
      <c r="AT708" s="212" t="s">
        <v>204</v>
      </c>
      <c r="AU708" s="212" t="s">
        <v>87</v>
      </c>
      <c r="AV708" s="13" t="s">
        <v>87</v>
      </c>
      <c r="AW708" s="13" t="s">
        <v>33</v>
      </c>
      <c r="AX708" s="13" t="s">
        <v>78</v>
      </c>
      <c r="AY708" s="212" t="s">
        <v>183</v>
      </c>
    </row>
    <row r="709" spans="1:65" s="13" customFormat="1">
      <c r="B709" s="201"/>
      <c r="C709" s="202"/>
      <c r="D709" s="203" t="s">
        <v>204</v>
      </c>
      <c r="E709" s="204" t="s">
        <v>19</v>
      </c>
      <c r="F709" s="205" t="s">
        <v>767</v>
      </c>
      <c r="G709" s="202"/>
      <c r="H709" s="206">
        <v>6.49</v>
      </c>
      <c r="I709" s="207"/>
      <c r="J709" s="202"/>
      <c r="K709" s="202"/>
      <c r="L709" s="208"/>
      <c r="M709" s="209"/>
      <c r="N709" s="210"/>
      <c r="O709" s="210"/>
      <c r="P709" s="210"/>
      <c r="Q709" s="210"/>
      <c r="R709" s="210"/>
      <c r="S709" s="210"/>
      <c r="T709" s="211"/>
      <c r="AT709" s="212" t="s">
        <v>204</v>
      </c>
      <c r="AU709" s="212" t="s">
        <v>87</v>
      </c>
      <c r="AV709" s="13" t="s">
        <v>87</v>
      </c>
      <c r="AW709" s="13" t="s">
        <v>33</v>
      </c>
      <c r="AX709" s="13" t="s">
        <v>78</v>
      </c>
      <c r="AY709" s="212" t="s">
        <v>183</v>
      </c>
    </row>
    <row r="710" spans="1:65" s="13" customFormat="1">
      <c r="B710" s="201"/>
      <c r="C710" s="202"/>
      <c r="D710" s="203" t="s">
        <v>204</v>
      </c>
      <c r="E710" s="204" t="s">
        <v>19</v>
      </c>
      <c r="F710" s="205" t="s">
        <v>768</v>
      </c>
      <c r="G710" s="202"/>
      <c r="H710" s="206">
        <v>4.7249999999999996</v>
      </c>
      <c r="I710" s="207"/>
      <c r="J710" s="202"/>
      <c r="K710" s="202"/>
      <c r="L710" s="208"/>
      <c r="M710" s="209"/>
      <c r="N710" s="210"/>
      <c r="O710" s="210"/>
      <c r="P710" s="210"/>
      <c r="Q710" s="210"/>
      <c r="R710" s="210"/>
      <c r="S710" s="210"/>
      <c r="T710" s="211"/>
      <c r="AT710" s="212" t="s">
        <v>204</v>
      </c>
      <c r="AU710" s="212" t="s">
        <v>87</v>
      </c>
      <c r="AV710" s="13" t="s">
        <v>87</v>
      </c>
      <c r="AW710" s="13" t="s">
        <v>33</v>
      </c>
      <c r="AX710" s="13" t="s">
        <v>78</v>
      </c>
      <c r="AY710" s="212" t="s">
        <v>183</v>
      </c>
    </row>
    <row r="711" spans="1:65" s="13" customFormat="1">
      <c r="B711" s="201"/>
      <c r="C711" s="202"/>
      <c r="D711" s="203" t="s">
        <v>204</v>
      </c>
      <c r="E711" s="204" t="s">
        <v>19</v>
      </c>
      <c r="F711" s="205" t="s">
        <v>769</v>
      </c>
      <c r="G711" s="202"/>
      <c r="H711" s="206">
        <v>3.0939999999999999</v>
      </c>
      <c r="I711" s="207"/>
      <c r="J711" s="202"/>
      <c r="K711" s="202"/>
      <c r="L711" s="208"/>
      <c r="M711" s="209"/>
      <c r="N711" s="210"/>
      <c r="O711" s="210"/>
      <c r="P711" s="210"/>
      <c r="Q711" s="210"/>
      <c r="R711" s="210"/>
      <c r="S711" s="210"/>
      <c r="T711" s="211"/>
      <c r="AT711" s="212" t="s">
        <v>204</v>
      </c>
      <c r="AU711" s="212" t="s">
        <v>87</v>
      </c>
      <c r="AV711" s="13" t="s">
        <v>87</v>
      </c>
      <c r="AW711" s="13" t="s">
        <v>33</v>
      </c>
      <c r="AX711" s="13" t="s">
        <v>78</v>
      </c>
      <c r="AY711" s="212" t="s">
        <v>183</v>
      </c>
    </row>
    <row r="712" spans="1:65" s="13" customFormat="1">
      <c r="B712" s="201"/>
      <c r="C712" s="202"/>
      <c r="D712" s="203" t="s">
        <v>204</v>
      </c>
      <c r="E712" s="204" t="s">
        <v>19</v>
      </c>
      <c r="F712" s="205" t="s">
        <v>766</v>
      </c>
      <c r="G712" s="202"/>
      <c r="H712" s="206">
        <v>3.85</v>
      </c>
      <c r="I712" s="207"/>
      <c r="J712" s="202"/>
      <c r="K712" s="202"/>
      <c r="L712" s="208"/>
      <c r="M712" s="209"/>
      <c r="N712" s="210"/>
      <c r="O712" s="210"/>
      <c r="P712" s="210"/>
      <c r="Q712" s="210"/>
      <c r="R712" s="210"/>
      <c r="S712" s="210"/>
      <c r="T712" s="211"/>
      <c r="AT712" s="212" t="s">
        <v>204</v>
      </c>
      <c r="AU712" s="212" t="s">
        <v>87</v>
      </c>
      <c r="AV712" s="13" t="s">
        <v>87</v>
      </c>
      <c r="AW712" s="13" t="s">
        <v>33</v>
      </c>
      <c r="AX712" s="13" t="s">
        <v>78</v>
      </c>
      <c r="AY712" s="212" t="s">
        <v>183</v>
      </c>
    </row>
    <row r="713" spans="1:65" s="13" customFormat="1">
      <c r="B713" s="201"/>
      <c r="C713" s="202"/>
      <c r="D713" s="203" t="s">
        <v>204</v>
      </c>
      <c r="E713" s="204" t="s">
        <v>19</v>
      </c>
      <c r="F713" s="205" t="s">
        <v>770</v>
      </c>
      <c r="G713" s="202"/>
      <c r="H713" s="206">
        <v>10.5</v>
      </c>
      <c r="I713" s="207"/>
      <c r="J713" s="202"/>
      <c r="K713" s="202"/>
      <c r="L713" s="208"/>
      <c r="M713" s="209"/>
      <c r="N713" s="210"/>
      <c r="O713" s="210"/>
      <c r="P713" s="210"/>
      <c r="Q713" s="210"/>
      <c r="R713" s="210"/>
      <c r="S713" s="210"/>
      <c r="T713" s="211"/>
      <c r="AT713" s="212" t="s">
        <v>204</v>
      </c>
      <c r="AU713" s="212" t="s">
        <v>87</v>
      </c>
      <c r="AV713" s="13" t="s">
        <v>87</v>
      </c>
      <c r="AW713" s="13" t="s">
        <v>33</v>
      </c>
      <c r="AX713" s="13" t="s">
        <v>78</v>
      </c>
      <c r="AY713" s="212" t="s">
        <v>183</v>
      </c>
    </row>
    <row r="714" spans="1:65" s="13" customFormat="1">
      <c r="B714" s="201"/>
      <c r="C714" s="202"/>
      <c r="D714" s="203" t="s">
        <v>204</v>
      </c>
      <c r="E714" s="204" t="s">
        <v>19</v>
      </c>
      <c r="F714" s="205" t="s">
        <v>771</v>
      </c>
      <c r="G714" s="202"/>
      <c r="H714" s="206">
        <v>2.4</v>
      </c>
      <c r="I714" s="207"/>
      <c r="J714" s="202"/>
      <c r="K714" s="202"/>
      <c r="L714" s="208"/>
      <c r="M714" s="209"/>
      <c r="N714" s="210"/>
      <c r="O714" s="210"/>
      <c r="P714" s="210"/>
      <c r="Q714" s="210"/>
      <c r="R714" s="210"/>
      <c r="S714" s="210"/>
      <c r="T714" s="211"/>
      <c r="AT714" s="212" t="s">
        <v>204</v>
      </c>
      <c r="AU714" s="212" t="s">
        <v>87</v>
      </c>
      <c r="AV714" s="13" t="s">
        <v>87</v>
      </c>
      <c r="AW714" s="13" t="s">
        <v>33</v>
      </c>
      <c r="AX714" s="13" t="s">
        <v>78</v>
      </c>
      <c r="AY714" s="212" t="s">
        <v>183</v>
      </c>
    </row>
    <row r="715" spans="1:65" s="2" customFormat="1" ht="78" customHeight="1">
      <c r="A715" s="38"/>
      <c r="B715" s="39"/>
      <c r="C715" s="183" t="s">
        <v>772</v>
      </c>
      <c r="D715" s="183" t="s">
        <v>185</v>
      </c>
      <c r="E715" s="184" t="s">
        <v>773</v>
      </c>
      <c r="F715" s="185" t="s">
        <v>774</v>
      </c>
      <c r="G715" s="186" t="s">
        <v>188</v>
      </c>
      <c r="H715" s="187">
        <v>9.3610000000000007</v>
      </c>
      <c r="I715" s="188"/>
      <c r="J715" s="189">
        <f>ROUND(I715*H715,2)</f>
        <v>0</v>
      </c>
      <c r="K715" s="185" t="s">
        <v>201</v>
      </c>
      <c r="L715" s="43"/>
      <c r="M715" s="190" t="s">
        <v>19</v>
      </c>
      <c r="N715" s="191" t="s">
        <v>49</v>
      </c>
      <c r="O715" s="68"/>
      <c r="P715" s="192">
        <f>O715*H715</f>
        <v>0</v>
      </c>
      <c r="Q715" s="192">
        <v>1.1390000000000001E-2</v>
      </c>
      <c r="R715" s="192">
        <f>Q715*H715</f>
        <v>0.10662179000000002</v>
      </c>
      <c r="S715" s="192">
        <v>0</v>
      </c>
      <c r="T715" s="193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194" t="s">
        <v>190</v>
      </c>
      <c r="AT715" s="194" t="s">
        <v>185</v>
      </c>
      <c r="AU715" s="194" t="s">
        <v>87</v>
      </c>
      <c r="AY715" s="21" t="s">
        <v>183</v>
      </c>
      <c r="BE715" s="195">
        <f>IF(N715="základní",J715,0)</f>
        <v>0</v>
      </c>
      <c r="BF715" s="195">
        <f>IF(N715="snížená",J715,0)</f>
        <v>0</v>
      </c>
      <c r="BG715" s="195">
        <f>IF(N715="zákl. přenesená",J715,0)</f>
        <v>0</v>
      </c>
      <c r="BH715" s="195">
        <f>IF(N715="sníž. přenesená",J715,0)</f>
        <v>0</v>
      </c>
      <c r="BI715" s="195">
        <f>IF(N715="nulová",J715,0)</f>
        <v>0</v>
      </c>
      <c r="BJ715" s="21" t="s">
        <v>85</v>
      </c>
      <c r="BK715" s="195">
        <f>ROUND(I715*H715,2)</f>
        <v>0</v>
      </c>
      <c r="BL715" s="21" t="s">
        <v>190</v>
      </c>
      <c r="BM715" s="194" t="s">
        <v>775</v>
      </c>
    </row>
    <row r="716" spans="1:65" s="2" customFormat="1">
      <c r="A716" s="38"/>
      <c r="B716" s="39"/>
      <c r="C716" s="40"/>
      <c r="D716" s="196" t="s">
        <v>192</v>
      </c>
      <c r="E716" s="40"/>
      <c r="F716" s="197" t="s">
        <v>776</v>
      </c>
      <c r="G716" s="40"/>
      <c r="H716" s="40"/>
      <c r="I716" s="198"/>
      <c r="J716" s="40"/>
      <c r="K716" s="40"/>
      <c r="L716" s="43"/>
      <c r="M716" s="199"/>
      <c r="N716" s="200"/>
      <c r="O716" s="68"/>
      <c r="P716" s="68"/>
      <c r="Q716" s="68"/>
      <c r="R716" s="68"/>
      <c r="S716" s="68"/>
      <c r="T716" s="69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21" t="s">
        <v>192</v>
      </c>
      <c r="AU716" s="21" t="s">
        <v>87</v>
      </c>
    </row>
    <row r="717" spans="1:65" s="13" customFormat="1">
      <c r="B717" s="201"/>
      <c r="C717" s="202"/>
      <c r="D717" s="203" t="s">
        <v>204</v>
      </c>
      <c r="E717" s="204" t="s">
        <v>19</v>
      </c>
      <c r="F717" s="205" t="s">
        <v>777</v>
      </c>
      <c r="G717" s="202"/>
      <c r="H717" s="206">
        <v>9.3610000000000007</v>
      </c>
      <c r="I717" s="207"/>
      <c r="J717" s="202"/>
      <c r="K717" s="202"/>
      <c r="L717" s="208"/>
      <c r="M717" s="209"/>
      <c r="N717" s="210"/>
      <c r="O717" s="210"/>
      <c r="P717" s="210"/>
      <c r="Q717" s="210"/>
      <c r="R717" s="210"/>
      <c r="S717" s="210"/>
      <c r="T717" s="211"/>
      <c r="AT717" s="212" t="s">
        <v>204</v>
      </c>
      <c r="AU717" s="212" t="s">
        <v>87</v>
      </c>
      <c r="AV717" s="13" t="s">
        <v>87</v>
      </c>
      <c r="AW717" s="13" t="s">
        <v>33</v>
      </c>
      <c r="AX717" s="13" t="s">
        <v>85</v>
      </c>
      <c r="AY717" s="212" t="s">
        <v>183</v>
      </c>
    </row>
    <row r="718" spans="1:65" s="2" customFormat="1" ht="24.15" customHeight="1">
      <c r="A718" s="38"/>
      <c r="B718" s="39"/>
      <c r="C718" s="224" t="s">
        <v>778</v>
      </c>
      <c r="D718" s="224" t="s">
        <v>240</v>
      </c>
      <c r="E718" s="225" t="s">
        <v>779</v>
      </c>
      <c r="F718" s="226" t="s">
        <v>780</v>
      </c>
      <c r="G718" s="227" t="s">
        <v>188</v>
      </c>
      <c r="H718" s="228">
        <v>9.8290000000000006</v>
      </c>
      <c r="I718" s="229"/>
      <c r="J718" s="230">
        <f>ROUND(I718*H718,2)</f>
        <v>0</v>
      </c>
      <c r="K718" s="226" t="s">
        <v>201</v>
      </c>
      <c r="L718" s="231"/>
      <c r="M718" s="232" t="s">
        <v>19</v>
      </c>
      <c r="N718" s="233" t="s">
        <v>49</v>
      </c>
      <c r="O718" s="68"/>
      <c r="P718" s="192">
        <f>O718*H718</f>
        <v>0</v>
      </c>
      <c r="Q718" s="192">
        <v>7.7499999999999999E-3</v>
      </c>
      <c r="R718" s="192">
        <f>Q718*H718</f>
        <v>7.6174749999999999E-2</v>
      </c>
      <c r="S718" s="192">
        <v>0</v>
      </c>
      <c r="T718" s="193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194" t="s">
        <v>234</v>
      </c>
      <c r="AT718" s="194" t="s">
        <v>240</v>
      </c>
      <c r="AU718" s="194" t="s">
        <v>87</v>
      </c>
      <c r="AY718" s="21" t="s">
        <v>183</v>
      </c>
      <c r="BE718" s="195">
        <f>IF(N718="základní",J718,0)</f>
        <v>0</v>
      </c>
      <c r="BF718" s="195">
        <f>IF(N718="snížená",J718,0)</f>
        <v>0</v>
      </c>
      <c r="BG718" s="195">
        <f>IF(N718="zákl. přenesená",J718,0)</f>
        <v>0</v>
      </c>
      <c r="BH718" s="195">
        <f>IF(N718="sníž. přenesená",J718,0)</f>
        <v>0</v>
      </c>
      <c r="BI718" s="195">
        <f>IF(N718="nulová",J718,0)</f>
        <v>0</v>
      </c>
      <c r="BJ718" s="21" t="s">
        <v>85</v>
      </c>
      <c r="BK718" s="195">
        <f>ROUND(I718*H718,2)</f>
        <v>0</v>
      </c>
      <c r="BL718" s="21" t="s">
        <v>190</v>
      </c>
      <c r="BM718" s="194" t="s">
        <v>781</v>
      </c>
    </row>
    <row r="719" spans="1:65" s="13" customFormat="1">
      <c r="B719" s="201"/>
      <c r="C719" s="202"/>
      <c r="D719" s="203" t="s">
        <v>204</v>
      </c>
      <c r="E719" s="202"/>
      <c r="F719" s="205" t="s">
        <v>782</v>
      </c>
      <c r="G719" s="202"/>
      <c r="H719" s="206">
        <v>9.8290000000000006</v>
      </c>
      <c r="I719" s="207"/>
      <c r="J719" s="202"/>
      <c r="K719" s="202"/>
      <c r="L719" s="208"/>
      <c r="M719" s="209"/>
      <c r="N719" s="210"/>
      <c r="O719" s="210"/>
      <c r="P719" s="210"/>
      <c r="Q719" s="210"/>
      <c r="R719" s="210"/>
      <c r="S719" s="210"/>
      <c r="T719" s="211"/>
      <c r="AT719" s="212" t="s">
        <v>204</v>
      </c>
      <c r="AU719" s="212" t="s">
        <v>87</v>
      </c>
      <c r="AV719" s="13" t="s">
        <v>87</v>
      </c>
      <c r="AW719" s="13" t="s">
        <v>4</v>
      </c>
      <c r="AX719" s="13" t="s">
        <v>85</v>
      </c>
      <c r="AY719" s="212" t="s">
        <v>183</v>
      </c>
    </row>
    <row r="720" spans="1:65" s="2" customFormat="1" ht="37.799999999999997" customHeight="1">
      <c r="A720" s="38"/>
      <c r="B720" s="39"/>
      <c r="C720" s="183" t="s">
        <v>783</v>
      </c>
      <c r="D720" s="183" t="s">
        <v>185</v>
      </c>
      <c r="E720" s="184" t="s">
        <v>784</v>
      </c>
      <c r="F720" s="185" t="s">
        <v>785</v>
      </c>
      <c r="G720" s="186" t="s">
        <v>188</v>
      </c>
      <c r="H720" s="187">
        <v>9.3610000000000007</v>
      </c>
      <c r="I720" s="188"/>
      <c r="J720" s="189">
        <f>ROUND(I720*H720,2)</f>
        <v>0</v>
      </c>
      <c r="K720" s="185" t="s">
        <v>201</v>
      </c>
      <c r="L720" s="43"/>
      <c r="M720" s="190" t="s">
        <v>19</v>
      </c>
      <c r="N720" s="191" t="s">
        <v>49</v>
      </c>
      <c r="O720" s="68"/>
      <c r="P720" s="192">
        <f>O720*H720</f>
        <v>0</v>
      </c>
      <c r="Q720" s="192">
        <v>3.3600000000000001E-3</v>
      </c>
      <c r="R720" s="192">
        <f>Q720*H720</f>
        <v>3.1452960000000002E-2</v>
      </c>
      <c r="S720" s="192">
        <v>0</v>
      </c>
      <c r="T720" s="193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194" t="s">
        <v>190</v>
      </c>
      <c r="AT720" s="194" t="s">
        <v>185</v>
      </c>
      <c r="AU720" s="194" t="s">
        <v>87</v>
      </c>
      <c r="AY720" s="21" t="s">
        <v>183</v>
      </c>
      <c r="BE720" s="195">
        <f>IF(N720="základní",J720,0)</f>
        <v>0</v>
      </c>
      <c r="BF720" s="195">
        <f>IF(N720="snížená",J720,0)</f>
        <v>0</v>
      </c>
      <c r="BG720" s="195">
        <f>IF(N720="zákl. přenesená",J720,0)</f>
        <v>0</v>
      </c>
      <c r="BH720" s="195">
        <f>IF(N720="sníž. přenesená",J720,0)</f>
        <v>0</v>
      </c>
      <c r="BI720" s="195">
        <f>IF(N720="nulová",J720,0)</f>
        <v>0</v>
      </c>
      <c r="BJ720" s="21" t="s">
        <v>85</v>
      </c>
      <c r="BK720" s="195">
        <f>ROUND(I720*H720,2)</f>
        <v>0</v>
      </c>
      <c r="BL720" s="21" t="s">
        <v>190</v>
      </c>
      <c r="BM720" s="194" t="s">
        <v>786</v>
      </c>
    </row>
    <row r="721" spans="1:65" s="2" customFormat="1">
      <c r="A721" s="38"/>
      <c r="B721" s="39"/>
      <c r="C721" s="40"/>
      <c r="D721" s="196" t="s">
        <v>192</v>
      </c>
      <c r="E721" s="40"/>
      <c r="F721" s="197" t="s">
        <v>787</v>
      </c>
      <c r="G721" s="40"/>
      <c r="H721" s="40"/>
      <c r="I721" s="198"/>
      <c r="J721" s="40"/>
      <c r="K721" s="40"/>
      <c r="L721" s="43"/>
      <c r="M721" s="199"/>
      <c r="N721" s="200"/>
      <c r="O721" s="68"/>
      <c r="P721" s="68"/>
      <c r="Q721" s="68"/>
      <c r="R721" s="68"/>
      <c r="S721" s="68"/>
      <c r="T721" s="69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21" t="s">
        <v>192</v>
      </c>
      <c r="AU721" s="21" t="s">
        <v>87</v>
      </c>
    </row>
    <row r="722" spans="1:65" s="13" customFormat="1">
      <c r="B722" s="201"/>
      <c r="C722" s="202"/>
      <c r="D722" s="203" t="s">
        <v>204</v>
      </c>
      <c r="E722" s="204" t="s">
        <v>19</v>
      </c>
      <c r="F722" s="205" t="s">
        <v>777</v>
      </c>
      <c r="G722" s="202"/>
      <c r="H722" s="206">
        <v>9.3610000000000007</v>
      </c>
      <c r="I722" s="207"/>
      <c r="J722" s="202"/>
      <c r="K722" s="202"/>
      <c r="L722" s="208"/>
      <c r="M722" s="209"/>
      <c r="N722" s="210"/>
      <c r="O722" s="210"/>
      <c r="P722" s="210"/>
      <c r="Q722" s="210"/>
      <c r="R722" s="210"/>
      <c r="S722" s="210"/>
      <c r="T722" s="211"/>
      <c r="AT722" s="212" t="s">
        <v>204</v>
      </c>
      <c r="AU722" s="212" t="s">
        <v>87</v>
      </c>
      <c r="AV722" s="13" t="s">
        <v>87</v>
      </c>
      <c r="AW722" s="13" t="s">
        <v>33</v>
      </c>
      <c r="AX722" s="13" t="s">
        <v>85</v>
      </c>
      <c r="AY722" s="212" t="s">
        <v>183</v>
      </c>
    </row>
    <row r="723" spans="1:65" s="2" customFormat="1" ht="33" customHeight="1">
      <c r="A723" s="38"/>
      <c r="B723" s="39"/>
      <c r="C723" s="183" t="s">
        <v>788</v>
      </c>
      <c r="D723" s="183" t="s">
        <v>185</v>
      </c>
      <c r="E723" s="184" t="s">
        <v>789</v>
      </c>
      <c r="F723" s="185" t="s">
        <v>790</v>
      </c>
      <c r="G723" s="186" t="s">
        <v>188</v>
      </c>
      <c r="H723" s="187">
        <v>237.803</v>
      </c>
      <c r="I723" s="188"/>
      <c r="J723" s="189">
        <f>ROUND(I723*H723,2)</f>
        <v>0</v>
      </c>
      <c r="K723" s="185" t="s">
        <v>189</v>
      </c>
      <c r="L723" s="43"/>
      <c r="M723" s="190" t="s">
        <v>19</v>
      </c>
      <c r="N723" s="191" t="s">
        <v>49</v>
      </c>
      <c r="O723" s="68"/>
      <c r="P723" s="192">
        <f>O723*H723</f>
        <v>0</v>
      </c>
      <c r="Q723" s="192">
        <v>7.3499999999999998E-3</v>
      </c>
      <c r="R723" s="192">
        <f>Q723*H723</f>
        <v>1.7478520499999999</v>
      </c>
      <c r="S723" s="192">
        <v>0</v>
      </c>
      <c r="T723" s="193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194" t="s">
        <v>190</v>
      </c>
      <c r="AT723" s="194" t="s">
        <v>185</v>
      </c>
      <c r="AU723" s="194" t="s">
        <v>87</v>
      </c>
      <c r="AY723" s="21" t="s">
        <v>183</v>
      </c>
      <c r="BE723" s="195">
        <f>IF(N723="základní",J723,0)</f>
        <v>0</v>
      </c>
      <c r="BF723" s="195">
        <f>IF(N723="snížená",J723,0)</f>
        <v>0</v>
      </c>
      <c r="BG723" s="195">
        <f>IF(N723="zákl. přenesená",J723,0)</f>
        <v>0</v>
      </c>
      <c r="BH723" s="195">
        <f>IF(N723="sníž. přenesená",J723,0)</f>
        <v>0</v>
      </c>
      <c r="BI723" s="195">
        <f>IF(N723="nulová",J723,0)</f>
        <v>0</v>
      </c>
      <c r="BJ723" s="21" t="s">
        <v>85</v>
      </c>
      <c r="BK723" s="195">
        <f>ROUND(I723*H723,2)</f>
        <v>0</v>
      </c>
      <c r="BL723" s="21" t="s">
        <v>190</v>
      </c>
      <c r="BM723" s="194" t="s">
        <v>791</v>
      </c>
    </row>
    <row r="724" spans="1:65" s="2" customFormat="1">
      <c r="A724" s="38"/>
      <c r="B724" s="39"/>
      <c r="C724" s="40"/>
      <c r="D724" s="196" t="s">
        <v>192</v>
      </c>
      <c r="E724" s="40"/>
      <c r="F724" s="197" t="s">
        <v>792</v>
      </c>
      <c r="G724" s="40"/>
      <c r="H724" s="40"/>
      <c r="I724" s="198"/>
      <c r="J724" s="40"/>
      <c r="K724" s="40"/>
      <c r="L724" s="43"/>
      <c r="M724" s="199"/>
      <c r="N724" s="200"/>
      <c r="O724" s="68"/>
      <c r="P724" s="68"/>
      <c r="Q724" s="68"/>
      <c r="R724" s="68"/>
      <c r="S724" s="68"/>
      <c r="T724" s="69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T724" s="21" t="s">
        <v>192</v>
      </c>
      <c r="AU724" s="21" t="s">
        <v>87</v>
      </c>
    </row>
    <row r="725" spans="1:65" s="13" customFormat="1">
      <c r="B725" s="201"/>
      <c r="C725" s="202"/>
      <c r="D725" s="203" t="s">
        <v>204</v>
      </c>
      <c r="E725" s="204" t="s">
        <v>19</v>
      </c>
      <c r="F725" s="205" t="s">
        <v>793</v>
      </c>
      <c r="G725" s="202"/>
      <c r="H725" s="206">
        <v>100.32</v>
      </c>
      <c r="I725" s="207"/>
      <c r="J725" s="202"/>
      <c r="K725" s="202"/>
      <c r="L725" s="208"/>
      <c r="M725" s="209"/>
      <c r="N725" s="210"/>
      <c r="O725" s="210"/>
      <c r="P725" s="210"/>
      <c r="Q725" s="210"/>
      <c r="R725" s="210"/>
      <c r="S725" s="210"/>
      <c r="T725" s="211"/>
      <c r="AT725" s="212" t="s">
        <v>204</v>
      </c>
      <c r="AU725" s="212" t="s">
        <v>87</v>
      </c>
      <c r="AV725" s="13" t="s">
        <v>87</v>
      </c>
      <c r="AW725" s="13" t="s">
        <v>33</v>
      </c>
      <c r="AX725" s="13" t="s">
        <v>78</v>
      </c>
      <c r="AY725" s="212" t="s">
        <v>183</v>
      </c>
    </row>
    <row r="726" spans="1:65" s="13" customFormat="1">
      <c r="B726" s="201"/>
      <c r="C726" s="202"/>
      <c r="D726" s="203" t="s">
        <v>204</v>
      </c>
      <c r="E726" s="204" t="s">
        <v>19</v>
      </c>
      <c r="F726" s="205" t="s">
        <v>407</v>
      </c>
      <c r="G726" s="202"/>
      <c r="H726" s="206">
        <v>-3.85</v>
      </c>
      <c r="I726" s="207"/>
      <c r="J726" s="202"/>
      <c r="K726" s="202"/>
      <c r="L726" s="208"/>
      <c r="M726" s="209"/>
      <c r="N726" s="210"/>
      <c r="O726" s="210"/>
      <c r="P726" s="210"/>
      <c r="Q726" s="210"/>
      <c r="R726" s="210"/>
      <c r="S726" s="210"/>
      <c r="T726" s="211"/>
      <c r="AT726" s="212" t="s">
        <v>204</v>
      </c>
      <c r="AU726" s="212" t="s">
        <v>87</v>
      </c>
      <c r="AV726" s="13" t="s">
        <v>87</v>
      </c>
      <c r="AW726" s="13" t="s">
        <v>33</v>
      </c>
      <c r="AX726" s="13" t="s">
        <v>78</v>
      </c>
      <c r="AY726" s="212" t="s">
        <v>183</v>
      </c>
    </row>
    <row r="727" spans="1:65" s="13" customFormat="1">
      <c r="B727" s="201"/>
      <c r="C727" s="202"/>
      <c r="D727" s="203" t="s">
        <v>204</v>
      </c>
      <c r="E727" s="204" t="s">
        <v>19</v>
      </c>
      <c r="F727" s="205" t="s">
        <v>408</v>
      </c>
      <c r="G727" s="202"/>
      <c r="H727" s="206">
        <v>-6.49</v>
      </c>
      <c r="I727" s="207"/>
      <c r="J727" s="202"/>
      <c r="K727" s="202"/>
      <c r="L727" s="208"/>
      <c r="M727" s="209"/>
      <c r="N727" s="210"/>
      <c r="O727" s="210"/>
      <c r="P727" s="210"/>
      <c r="Q727" s="210"/>
      <c r="R727" s="210"/>
      <c r="S727" s="210"/>
      <c r="T727" s="211"/>
      <c r="AT727" s="212" t="s">
        <v>204</v>
      </c>
      <c r="AU727" s="212" t="s">
        <v>87</v>
      </c>
      <c r="AV727" s="13" t="s">
        <v>87</v>
      </c>
      <c r="AW727" s="13" t="s">
        <v>33</v>
      </c>
      <c r="AX727" s="13" t="s">
        <v>78</v>
      </c>
      <c r="AY727" s="212" t="s">
        <v>183</v>
      </c>
    </row>
    <row r="728" spans="1:65" s="13" customFormat="1">
      <c r="B728" s="201"/>
      <c r="C728" s="202"/>
      <c r="D728" s="203" t="s">
        <v>204</v>
      </c>
      <c r="E728" s="204" t="s">
        <v>19</v>
      </c>
      <c r="F728" s="205" t="s">
        <v>409</v>
      </c>
      <c r="G728" s="202"/>
      <c r="H728" s="206">
        <v>-4.7249999999999996</v>
      </c>
      <c r="I728" s="207"/>
      <c r="J728" s="202"/>
      <c r="K728" s="202"/>
      <c r="L728" s="208"/>
      <c r="M728" s="209"/>
      <c r="N728" s="210"/>
      <c r="O728" s="210"/>
      <c r="P728" s="210"/>
      <c r="Q728" s="210"/>
      <c r="R728" s="210"/>
      <c r="S728" s="210"/>
      <c r="T728" s="211"/>
      <c r="AT728" s="212" t="s">
        <v>204</v>
      </c>
      <c r="AU728" s="212" t="s">
        <v>87</v>
      </c>
      <c r="AV728" s="13" t="s">
        <v>87</v>
      </c>
      <c r="AW728" s="13" t="s">
        <v>33</v>
      </c>
      <c r="AX728" s="13" t="s">
        <v>78</v>
      </c>
      <c r="AY728" s="212" t="s">
        <v>183</v>
      </c>
    </row>
    <row r="729" spans="1:65" s="13" customFormat="1">
      <c r="B729" s="201"/>
      <c r="C729" s="202"/>
      <c r="D729" s="203" t="s">
        <v>204</v>
      </c>
      <c r="E729" s="204" t="s">
        <v>19</v>
      </c>
      <c r="F729" s="205" t="s">
        <v>794</v>
      </c>
      <c r="G729" s="202"/>
      <c r="H729" s="206">
        <v>35.375999999999998</v>
      </c>
      <c r="I729" s="207"/>
      <c r="J729" s="202"/>
      <c r="K729" s="202"/>
      <c r="L729" s="208"/>
      <c r="M729" s="209"/>
      <c r="N729" s="210"/>
      <c r="O729" s="210"/>
      <c r="P729" s="210"/>
      <c r="Q729" s="210"/>
      <c r="R729" s="210"/>
      <c r="S729" s="210"/>
      <c r="T729" s="211"/>
      <c r="AT729" s="212" t="s">
        <v>204</v>
      </c>
      <c r="AU729" s="212" t="s">
        <v>87</v>
      </c>
      <c r="AV729" s="13" t="s">
        <v>87</v>
      </c>
      <c r="AW729" s="13" t="s">
        <v>33</v>
      </c>
      <c r="AX729" s="13" t="s">
        <v>78</v>
      </c>
      <c r="AY729" s="212" t="s">
        <v>183</v>
      </c>
    </row>
    <row r="730" spans="1:65" s="13" customFormat="1">
      <c r="B730" s="201"/>
      <c r="C730" s="202"/>
      <c r="D730" s="203" t="s">
        <v>204</v>
      </c>
      <c r="E730" s="204" t="s">
        <v>19</v>
      </c>
      <c r="F730" s="205" t="s">
        <v>398</v>
      </c>
      <c r="G730" s="202"/>
      <c r="H730" s="206">
        <v>-3.0939999999999999</v>
      </c>
      <c r="I730" s="207"/>
      <c r="J730" s="202"/>
      <c r="K730" s="202"/>
      <c r="L730" s="208"/>
      <c r="M730" s="209"/>
      <c r="N730" s="210"/>
      <c r="O730" s="210"/>
      <c r="P730" s="210"/>
      <c r="Q730" s="210"/>
      <c r="R730" s="210"/>
      <c r="S730" s="210"/>
      <c r="T730" s="211"/>
      <c r="AT730" s="212" t="s">
        <v>204</v>
      </c>
      <c r="AU730" s="212" t="s">
        <v>87</v>
      </c>
      <c r="AV730" s="13" t="s">
        <v>87</v>
      </c>
      <c r="AW730" s="13" t="s">
        <v>33</v>
      </c>
      <c r="AX730" s="13" t="s">
        <v>78</v>
      </c>
      <c r="AY730" s="212" t="s">
        <v>183</v>
      </c>
    </row>
    <row r="731" spans="1:65" s="13" customFormat="1">
      <c r="B731" s="201"/>
      <c r="C731" s="202"/>
      <c r="D731" s="203" t="s">
        <v>204</v>
      </c>
      <c r="E731" s="204" t="s">
        <v>19</v>
      </c>
      <c r="F731" s="205" t="s">
        <v>407</v>
      </c>
      <c r="G731" s="202"/>
      <c r="H731" s="206">
        <v>-3.85</v>
      </c>
      <c r="I731" s="207"/>
      <c r="J731" s="202"/>
      <c r="K731" s="202"/>
      <c r="L731" s="208"/>
      <c r="M731" s="209"/>
      <c r="N731" s="210"/>
      <c r="O731" s="210"/>
      <c r="P731" s="210"/>
      <c r="Q731" s="210"/>
      <c r="R731" s="210"/>
      <c r="S731" s="210"/>
      <c r="T731" s="211"/>
      <c r="AT731" s="212" t="s">
        <v>204</v>
      </c>
      <c r="AU731" s="212" t="s">
        <v>87</v>
      </c>
      <c r="AV731" s="13" t="s">
        <v>87</v>
      </c>
      <c r="AW731" s="13" t="s">
        <v>33</v>
      </c>
      <c r="AX731" s="13" t="s">
        <v>78</v>
      </c>
      <c r="AY731" s="212" t="s">
        <v>183</v>
      </c>
    </row>
    <row r="732" spans="1:65" s="13" customFormat="1">
      <c r="B732" s="201"/>
      <c r="C732" s="202"/>
      <c r="D732" s="203" t="s">
        <v>204</v>
      </c>
      <c r="E732" s="204" t="s">
        <v>19</v>
      </c>
      <c r="F732" s="205" t="s">
        <v>795</v>
      </c>
      <c r="G732" s="202"/>
      <c r="H732" s="206">
        <v>100.056</v>
      </c>
      <c r="I732" s="207"/>
      <c r="J732" s="202"/>
      <c r="K732" s="202"/>
      <c r="L732" s="208"/>
      <c r="M732" s="209"/>
      <c r="N732" s="210"/>
      <c r="O732" s="210"/>
      <c r="P732" s="210"/>
      <c r="Q732" s="210"/>
      <c r="R732" s="210"/>
      <c r="S732" s="210"/>
      <c r="T732" s="211"/>
      <c r="AT732" s="212" t="s">
        <v>204</v>
      </c>
      <c r="AU732" s="212" t="s">
        <v>87</v>
      </c>
      <c r="AV732" s="13" t="s">
        <v>87</v>
      </c>
      <c r="AW732" s="13" t="s">
        <v>33</v>
      </c>
      <c r="AX732" s="13" t="s">
        <v>78</v>
      </c>
      <c r="AY732" s="212" t="s">
        <v>183</v>
      </c>
    </row>
    <row r="733" spans="1:65" s="13" customFormat="1">
      <c r="B733" s="201"/>
      <c r="C733" s="202"/>
      <c r="D733" s="203" t="s">
        <v>204</v>
      </c>
      <c r="E733" s="204" t="s">
        <v>19</v>
      </c>
      <c r="F733" s="205" t="s">
        <v>412</v>
      </c>
      <c r="G733" s="202"/>
      <c r="H733" s="206">
        <v>-10.5</v>
      </c>
      <c r="I733" s="207"/>
      <c r="J733" s="202"/>
      <c r="K733" s="202"/>
      <c r="L733" s="208"/>
      <c r="M733" s="209"/>
      <c r="N733" s="210"/>
      <c r="O733" s="210"/>
      <c r="P733" s="210"/>
      <c r="Q733" s="210"/>
      <c r="R733" s="210"/>
      <c r="S733" s="210"/>
      <c r="T733" s="211"/>
      <c r="AT733" s="212" t="s">
        <v>204</v>
      </c>
      <c r="AU733" s="212" t="s">
        <v>87</v>
      </c>
      <c r="AV733" s="13" t="s">
        <v>87</v>
      </c>
      <c r="AW733" s="13" t="s">
        <v>33</v>
      </c>
      <c r="AX733" s="13" t="s">
        <v>78</v>
      </c>
      <c r="AY733" s="212" t="s">
        <v>183</v>
      </c>
    </row>
    <row r="734" spans="1:65" s="13" customFormat="1">
      <c r="B734" s="201"/>
      <c r="C734" s="202"/>
      <c r="D734" s="203" t="s">
        <v>204</v>
      </c>
      <c r="E734" s="204" t="s">
        <v>19</v>
      </c>
      <c r="F734" s="205" t="s">
        <v>413</v>
      </c>
      <c r="G734" s="202"/>
      <c r="H734" s="206">
        <v>-2.4</v>
      </c>
      <c r="I734" s="207"/>
      <c r="J734" s="202"/>
      <c r="K734" s="202"/>
      <c r="L734" s="208"/>
      <c r="M734" s="209"/>
      <c r="N734" s="210"/>
      <c r="O734" s="210"/>
      <c r="P734" s="210"/>
      <c r="Q734" s="210"/>
      <c r="R734" s="210"/>
      <c r="S734" s="210"/>
      <c r="T734" s="211"/>
      <c r="AT734" s="212" t="s">
        <v>204</v>
      </c>
      <c r="AU734" s="212" t="s">
        <v>87</v>
      </c>
      <c r="AV734" s="13" t="s">
        <v>87</v>
      </c>
      <c r="AW734" s="13" t="s">
        <v>33</v>
      </c>
      <c r="AX734" s="13" t="s">
        <v>78</v>
      </c>
      <c r="AY734" s="212" t="s">
        <v>183</v>
      </c>
    </row>
    <row r="735" spans="1:65" s="13" customFormat="1">
      <c r="B735" s="201"/>
      <c r="C735" s="202"/>
      <c r="D735" s="203" t="s">
        <v>204</v>
      </c>
      <c r="E735" s="204" t="s">
        <v>19</v>
      </c>
      <c r="F735" s="205" t="s">
        <v>796</v>
      </c>
      <c r="G735" s="202"/>
      <c r="H735" s="206">
        <v>36.96</v>
      </c>
      <c r="I735" s="207"/>
      <c r="J735" s="202"/>
      <c r="K735" s="202"/>
      <c r="L735" s="208"/>
      <c r="M735" s="209"/>
      <c r="N735" s="210"/>
      <c r="O735" s="210"/>
      <c r="P735" s="210"/>
      <c r="Q735" s="210"/>
      <c r="R735" s="210"/>
      <c r="S735" s="210"/>
      <c r="T735" s="211"/>
      <c r="AT735" s="212" t="s">
        <v>204</v>
      </c>
      <c r="AU735" s="212" t="s">
        <v>87</v>
      </c>
      <c r="AV735" s="13" t="s">
        <v>87</v>
      </c>
      <c r="AW735" s="13" t="s">
        <v>33</v>
      </c>
      <c r="AX735" s="13" t="s">
        <v>78</v>
      </c>
      <c r="AY735" s="212" t="s">
        <v>183</v>
      </c>
    </row>
    <row r="736" spans="1:65" s="2" customFormat="1" ht="24.15" customHeight="1">
      <c r="A736" s="38"/>
      <c r="B736" s="39"/>
      <c r="C736" s="183" t="s">
        <v>797</v>
      </c>
      <c r="D736" s="183" t="s">
        <v>185</v>
      </c>
      <c r="E736" s="184" t="s">
        <v>798</v>
      </c>
      <c r="F736" s="185" t="s">
        <v>799</v>
      </c>
      <c r="G736" s="186" t="s">
        <v>188</v>
      </c>
      <c r="H736" s="187">
        <v>247.053</v>
      </c>
      <c r="I736" s="188"/>
      <c r="J736" s="189">
        <f>ROUND(I736*H736,2)</f>
        <v>0</v>
      </c>
      <c r="K736" s="185" t="s">
        <v>189</v>
      </c>
      <c r="L736" s="43"/>
      <c r="M736" s="190" t="s">
        <v>19</v>
      </c>
      <c r="N736" s="191" t="s">
        <v>49</v>
      </c>
      <c r="O736" s="68"/>
      <c r="P736" s="192">
        <f>O736*H736</f>
        <v>0</v>
      </c>
      <c r="Q736" s="192">
        <v>1.3999999999999999E-4</v>
      </c>
      <c r="R736" s="192">
        <f>Q736*H736</f>
        <v>3.4587419999999994E-2</v>
      </c>
      <c r="S736" s="192">
        <v>0</v>
      </c>
      <c r="T736" s="193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4" t="s">
        <v>190</v>
      </c>
      <c r="AT736" s="194" t="s">
        <v>185</v>
      </c>
      <c r="AU736" s="194" t="s">
        <v>87</v>
      </c>
      <c r="AY736" s="21" t="s">
        <v>183</v>
      </c>
      <c r="BE736" s="195">
        <f>IF(N736="základní",J736,0)</f>
        <v>0</v>
      </c>
      <c r="BF736" s="195">
        <f>IF(N736="snížená",J736,0)</f>
        <v>0</v>
      </c>
      <c r="BG736" s="195">
        <f>IF(N736="zákl. přenesená",J736,0)</f>
        <v>0</v>
      </c>
      <c r="BH736" s="195">
        <f>IF(N736="sníž. přenesená",J736,0)</f>
        <v>0</v>
      </c>
      <c r="BI736" s="195">
        <f>IF(N736="nulová",J736,0)</f>
        <v>0</v>
      </c>
      <c r="BJ736" s="21" t="s">
        <v>85</v>
      </c>
      <c r="BK736" s="195">
        <f>ROUND(I736*H736,2)</f>
        <v>0</v>
      </c>
      <c r="BL736" s="21" t="s">
        <v>190</v>
      </c>
      <c r="BM736" s="194" t="s">
        <v>800</v>
      </c>
    </row>
    <row r="737" spans="1:65" s="2" customFormat="1">
      <c r="A737" s="38"/>
      <c r="B737" s="39"/>
      <c r="C737" s="40"/>
      <c r="D737" s="196" t="s">
        <v>192</v>
      </c>
      <c r="E737" s="40"/>
      <c r="F737" s="197" t="s">
        <v>801</v>
      </c>
      <c r="G737" s="40"/>
      <c r="H737" s="40"/>
      <c r="I737" s="198"/>
      <c r="J737" s="40"/>
      <c r="K737" s="40"/>
      <c r="L737" s="43"/>
      <c r="M737" s="199"/>
      <c r="N737" s="200"/>
      <c r="O737" s="68"/>
      <c r="P737" s="68"/>
      <c r="Q737" s="68"/>
      <c r="R737" s="68"/>
      <c r="S737" s="68"/>
      <c r="T737" s="69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21" t="s">
        <v>192</v>
      </c>
      <c r="AU737" s="21" t="s">
        <v>87</v>
      </c>
    </row>
    <row r="738" spans="1:65" s="16" customFormat="1">
      <c r="B738" s="245"/>
      <c r="C738" s="246"/>
      <c r="D738" s="203" t="s">
        <v>204</v>
      </c>
      <c r="E738" s="247" t="s">
        <v>19</v>
      </c>
      <c r="F738" s="248" t="s">
        <v>802</v>
      </c>
      <c r="G738" s="246"/>
      <c r="H738" s="247" t="s">
        <v>19</v>
      </c>
      <c r="I738" s="249"/>
      <c r="J738" s="246"/>
      <c r="K738" s="246"/>
      <c r="L738" s="250"/>
      <c r="M738" s="251"/>
      <c r="N738" s="252"/>
      <c r="O738" s="252"/>
      <c r="P738" s="252"/>
      <c r="Q738" s="252"/>
      <c r="R738" s="252"/>
      <c r="S738" s="252"/>
      <c r="T738" s="253"/>
      <c r="AT738" s="254" t="s">
        <v>204</v>
      </c>
      <c r="AU738" s="254" t="s">
        <v>87</v>
      </c>
      <c r="AV738" s="16" t="s">
        <v>85</v>
      </c>
      <c r="AW738" s="16" t="s">
        <v>33</v>
      </c>
      <c r="AX738" s="16" t="s">
        <v>78</v>
      </c>
      <c r="AY738" s="254" t="s">
        <v>183</v>
      </c>
    </row>
    <row r="739" spans="1:65" s="13" customFormat="1">
      <c r="B739" s="201"/>
      <c r="C739" s="202"/>
      <c r="D739" s="203" t="s">
        <v>204</v>
      </c>
      <c r="E739" s="204" t="s">
        <v>19</v>
      </c>
      <c r="F739" s="205" t="s">
        <v>803</v>
      </c>
      <c r="G739" s="202"/>
      <c r="H739" s="206">
        <v>9.25</v>
      </c>
      <c r="I739" s="207"/>
      <c r="J739" s="202"/>
      <c r="K739" s="202"/>
      <c r="L739" s="208"/>
      <c r="M739" s="209"/>
      <c r="N739" s="210"/>
      <c r="O739" s="210"/>
      <c r="P739" s="210"/>
      <c r="Q739" s="210"/>
      <c r="R739" s="210"/>
      <c r="S739" s="210"/>
      <c r="T739" s="211"/>
      <c r="AT739" s="212" t="s">
        <v>204</v>
      </c>
      <c r="AU739" s="212" t="s">
        <v>87</v>
      </c>
      <c r="AV739" s="13" t="s">
        <v>87</v>
      </c>
      <c r="AW739" s="13" t="s">
        <v>33</v>
      </c>
      <c r="AX739" s="13" t="s">
        <v>78</v>
      </c>
      <c r="AY739" s="212" t="s">
        <v>183</v>
      </c>
    </row>
    <row r="740" spans="1:65" s="16" customFormat="1">
      <c r="B740" s="245"/>
      <c r="C740" s="246"/>
      <c r="D740" s="203" t="s">
        <v>204</v>
      </c>
      <c r="E740" s="247" t="s">
        <v>19</v>
      </c>
      <c r="F740" s="248" t="s">
        <v>804</v>
      </c>
      <c r="G740" s="246"/>
      <c r="H740" s="247" t="s">
        <v>19</v>
      </c>
      <c r="I740" s="249"/>
      <c r="J740" s="246"/>
      <c r="K740" s="246"/>
      <c r="L740" s="250"/>
      <c r="M740" s="251"/>
      <c r="N740" s="252"/>
      <c r="O740" s="252"/>
      <c r="P740" s="252"/>
      <c r="Q740" s="252"/>
      <c r="R740" s="252"/>
      <c r="S740" s="252"/>
      <c r="T740" s="253"/>
      <c r="AT740" s="254" t="s">
        <v>204</v>
      </c>
      <c r="AU740" s="254" t="s">
        <v>87</v>
      </c>
      <c r="AV740" s="16" t="s">
        <v>85</v>
      </c>
      <c r="AW740" s="16" t="s">
        <v>33</v>
      </c>
      <c r="AX740" s="16" t="s">
        <v>78</v>
      </c>
      <c r="AY740" s="254" t="s">
        <v>183</v>
      </c>
    </row>
    <row r="741" spans="1:65" s="13" customFormat="1">
      <c r="B741" s="201"/>
      <c r="C741" s="202"/>
      <c r="D741" s="203" t="s">
        <v>204</v>
      </c>
      <c r="E741" s="204" t="s">
        <v>19</v>
      </c>
      <c r="F741" s="205" t="s">
        <v>793</v>
      </c>
      <c r="G741" s="202"/>
      <c r="H741" s="206">
        <v>100.32</v>
      </c>
      <c r="I741" s="207"/>
      <c r="J741" s="202"/>
      <c r="K741" s="202"/>
      <c r="L741" s="208"/>
      <c r="M741" s="209"/>
      <c r="N741" s="210"/>
      <c r="O741" s="210"/>
      <c r="P741" s="210"/>
      <c r="Q741" s="210"/>
      <c r="R741" s="210"/>
      <c r="S741" s="210"/>
      <c r="T741" s="211"/>
      <c r="AT741" s="212" t="s">
        <v>204</v>
      </c>
      <c r="AU741" s="212" t="s">
        <v>87</v>
      </c>
      <c r="AV741" s="13" t="s">
        <v>87</v>
      </c>
      <c r="AW741" s="13" t="s">
        <v>33</v>
      </c>
      <c r="AX741" s="13" t="s">
        <v>78</v>
      </c>
      <c r="AY741" s="212" t="s">
        <v>183</v>
      </c>
    </row>
    <row r="742" spans="1:65" s="13" customFormat="1">
      <c r="B742" s="201"/>
      <c r="C742" s="202"/>
      <c r="D742" s="203" t="s">
        <v>204</v>
      </c>
      <c r="E742" s="204" t="s">
        <v>19</v>
      </c>
      <c r="F742" s="205" t="s">
        <v>407</v>
      </c>
      <c r="G742" s="202"/>
      <c r="H742" s="206">
        <v>-3.85</v>
      </c>
      <c r="I742" s="207"/>
      <c r="J742" s="202"/>
      <c r="K742" s="202"/>
      <c r="L742" s="208"/>
      <c r="M742" s="209"/>
      <c r="N742" s="210"/>
      <c r="O742" s="210"/>
      <c r="P742" s="210"/>
      <c r="Q742" s="210"/>
      <c r="R742" s="210"/>
      <c r="S742" s="210"/>
      <c r="T742" s="211"/>
      <c r="AT742" s="212" t="s">
        <v>204</v>
      </c>
      <c r="AU742" s="212" t="s">
        <v>87</v>
      </c>
      <c r="AV742" s="13" t="s">
        <v>87</v>
      </c>
      <c r="AW742" s="13" t="s">
        <v>33</v>
      </c>
      <c r="AX742" s="13" t="s">
        <v>78</v>
      </c>
      <c r="AY742" s="212" t="s">
        <v>183</v>
      </c>
    </row>
    <row r="743" spans="1:65" s="13" customFormat="1">
      <c r="B743" s="201"/>
      <c r="C743" s="202"/>
      <c r="D743" s="203" t="s">
        <v>204</v>
      </c>
      <c r="E743" s="204" t="s">
        <v>19</v>
      </c>
      <c r="F743" s="205" t="s">
        <v>408</v>
      </c>
      <c r="G743" s="202"/>
      <c r="H743" s="206">
        <v>-6.49</v>
      </c>
      <c r="I743" s="207"/>
      <c r="J743" s="202"/>
      <c r="K743" s="202"/>
      <c r="L743" s="208"/>
      <c r="M743" s="209"/>
      <c r="N743" s="210"/>
      <c r="O743" s="210"/>
      <c r="P743" s="210"/>
      <c r="Q743" s="210"/>
      <c r="R743" s="210"/>
      <c r="S743" s="210"/>
      <c r="T743" s="211"/>
      <c r="AT743" s="212" t="s">
        <v>204</v>
      </c>
      <c r="AU743" s="212" t="s">
        <v>87</v>
      </c>
      <c r="AV743" s="13" t="s">
        <v>87</v>
      </c>
      <c r="AW743" s="13" t="s">
        <v>33</v>
      </c>
      <c r="AX743" s="13" t="s">
        <v>78</v>
      </c>
      <c r="AY743" s="212" t="s">
        <v>183</v>
      </c>
    </row>
    <row r="744" spans="1:65" s="13" customFormat="1">
      <c r="B744" s="201"/>
      <c r="C744" s="202"/>
      <c r="D744" s="203" t="s">
        <v>204</v>
      </c>
      <c r="E744" s="204" t="s">
        <v>19</v>
      </c>
      <c r="F744" s="205" t="s">
        <v>409</v>
      </c>
      <c r="G744" s="202"/>
      <c r="H744" s="206">
        <v>-4.7249999999999996</v>
      </c>
      <c r="I744" s="207"/>
      <c r="J744" s="202"/>
      <c r="K744" s="202"/>
      <c r="L744" s="208"/>
      <c r="M744" s="209"/>
      <c r="N744" s="210"/>
      <c r="O744" s="210"/>
      <c r="P744" s="210"/>
      <c r="Q744" s="210"/>
      <c r="R744" s="210"/>
      <c r="S744" s="210"/>
      <c r="T744" s="211"/>
      <c r="AT744" s="212" t="s">
        <v>204</v>
      </c>
      <c r="AU744" s="212" t="s">
        <v>87</v>
      </c>
      <c r="AV744" s="13" t="s">
        <v>87</v>
      </c>
      <c r="AW744" s="13" t="s">
        <v>33</v>
      </c>
      <c r="AX744" s="13" t="s">
        <v>78</v>
      </c>
      <c r="AY744" s="212" t="s">
        <v>183</v>
      </c>
    </row>
    <row r="745" spans="1:65" s="13" customFormat="1">
      <c r="B745" s="201"/>
      <c r="C745" s="202"/>
      <c r="D745" s="203" t="s">
        <v>204</v>
      </c>
      <c r="E745" s="204" t="s">
        <v>19</v>
      </c>
      <c r="F745" s="205" t="s">
        <v>794</v>
      </c>
      <c r="G745" s="202"/>
      <c r="H745" s="206">
        <v>35.375999999999998</v>
      </c>
      <c r="I745" s="207"/>
      <c r="J745" s="202"/>
      <c r="K745" s="202"/>
      <c r="L745" s="208"/>
      <c r="M745" s="209"/>
      <c r="N745" s="210"/>
      <c r="O745" s="210"/>
      <c r="P745" s="210"/>
      <c r="Q745" s="210"/>
      <c r="R745" s="210"/>
      <c r="S745" s="210"/>
      <c r="T745" s="211"/>
      <c r="AT745" s="212" t="s">
        <v>204</v>
      </c>
      <c r="AU745" s="212" t="s">
        <v>87</v>
      </c>
      <c r="AV745" s="13" t="s">
        <v>87</v>
      </c>
      <c r="AW745" s="13" t="s">
        <v>33</v>
      </c>
      <c r="AX745" s="13" t="s">
        <v>78</v>
      </c>
      <c r="AY745" s="212" t="s">
        <v>183</v>
      </c>
    </row>
    <row r="746" spans="1:65" s="13" customFormat="1">
      <c r="B746" s="201"/>
      <c r="C746" s="202"/>
      <c r="D746" s="203" t="s">
        <v>204</v>
      </c>
      <c r="E746" s="204" t="s">
        <v>19</v>
      </c>
      <c r="F746" s="205" t="s">
        <v>398</v>
      </c>
      <c r="G746" s="202"/>
      <c r="H746" s="206">
        <v>-3.0939999999999999</v>
      </c>
      <c r="I746" s="207"/>
      <c r="J746" s="202"/>
      <c r="K746" s="202"/>
      <c r="L746" s="208"/>
      <c r="M746" s="209"/>
      <c r="N746" s="210"/>
      <c r="O746" s="210"/>
      <c r="P746" s="210"/>
      <c r="Q746" s="210"/>
      <c r="R746" s="210"/>
      <c r="S746" s="210"/>
      <c r="T746" s="211"/>
      <c r="AT746" s="212" t="s">
        <v>204</v>
      </c>
      <c r="AU746" s="212" t="s">
        <v>87</v>
      </c>
      <c r="AV746" s="13" t="s">
        <v>87</v>
      </c>
      <c r="AW746" s="13" t="s">
        <v>33</v>
      </c>
      <c r="AX746" s="13" t="s">
        <v>78</v>
      </c>
      <c r="AY746" s="212" t="s">
        <v>183</v>
      </c>
    </row>
    <row r="747" spans="1:65" s="13" customFormat="1">
      <c r="B747" s="201"/>
      <c r="C747" s="202"/>
      <c r="D747" s="203" t="s">
        <v>204</v>
      </c>
      <c r="E747" s="204" t="s">
        <v>19</v>
      </c>
      <c r="F747" s="205" t="s">
        <v>407</v>
      </c>
      <c r="G747" s="202"/>
      <c r="H747" s="206">
        <v>-3.85</v>
      </c>
      <c r="I747" s="207"/>
      <c r="J747" s="202"/>
      <c r="K747" s="202"/>
      <c r="L747" s="208"/>
      <c r="M747" s="209"/>
      <c r="N747" s="210"/>
      <c r="O747" s="210"/>
      <c r="P747" s="210"/>
      <c r="Q747" s="210"/>
      <c r="R747" s="210"/>
      <c r="S747" s="210"/>
      <c r="T747" s="211"/>
      <c r="AT747" s="212" t="s">
        <v>204</v>
      </c>
      <c r="AU747" s="212" t="s">
        <v>87</v>
      </c>
      <c r="AV747" s="13" t="s">
        <v>87</v>
      </c>
      <c r="AW747" s="13" t="s">
        <v>33</v>
      </c>
      <c r="AX747" s="13" t="s">
        <v>78</v>
      </c>
      <c r="AY747" s="212" t="s">
        <v>183</v>
      </c>
    </row>
    <row r="748" spans="1:65" s="13" customFormat="1">
      <c r="B748" s="201"/>
      <c r="C748" s="202"/>
      <c r="D748" s="203" t="s">
        <v>204</v>
      </c>
      <c r="E748" s="204" t="s">
        <v>19</v>
      </c>
      <c r="F748" s="205" t="s">
        <v>795</v>
      </c>
      <c r="G748" s="202"/>
      <c r="H748" s="206">
        <v>100.056</v>
      </c>
      <c r="I748" s="207"/>
      <c r="J748" s="202"/>
      <c r="K748" s="202"/>
      <c r="L748" s="208"/>
      <c r="M748" s="209"/>
      <c r="N748" s="210"/>
      <c r="O748" s="210"/>
      <c r="P748" s="210"/>
      <c r="Q748" s="210"/>
      <c r="R748" s="210"/>
      <c r="S748" s="210"/>
      <c r="T748" s="211"/>
      <c r="AT748" s="212" t="s">
        <v>204</v>
      </c>
      <c r="AU748" s="212" t="s">
        <v>87</v>
      </c>
      <c r="AV748" s="13" t="s">
        <v>87</v>
      </c>
      <c r="AW748" s="13" t="s">
        <v>33</v>
      </c>
      <c r="AX748" s="13" t="s">
        <v>78</v>
      </c>
      <c r="AY748" s="212" t="s">
        <v>183</v>
      </c>
    </row>
    <row r="749" spans="1:65" s="13" customFormat="1">
      <c r="B749" s="201"/>
      <c r="C749" s="202"/>
      <c r="D749" s="203" t="s">
        <v>204</v>
      </c>
      <c r="E749" s="204" t="s">
        <v>19</v>
      </c>
      <c r="F749" s="205" t="s">
        <v>412</v>
      </c>
      <c r="G749" s="202"/>
      <c r="H749" s="206">
        <v>-10.5</v>
      </c>
      <c r="I749" s="207"/>
      <c r="J749" s="202"/>
      <c r="K749" s="202"/>
      <c r="L749" s="208"/>
      <c r="M749" s="209"/>
      <c r="N749" s="210"/>
      <c r="O749" s="210"/>
      <c r="P749" s="210"/>
      <c r="Q749" s="210"/>
      <c r="R749" s="210"/>
      <c r="S749" s="210"/>
      <c r="T749" s="211"/>
      <c r="AT749" s="212" t="s">
        <v>204</v>
      </c>
      <c r="AU749" s="212" t="s">
        <v>87</v>
      </c>
      <c r="AV749" s="13" t="s">
        <v>87</v>
      </c>
      <c r="AW749" s="13" t="s">
        <v>33</v>
      </c>
      <c r="AX749" s="13" t="s">
        <v>78</v>
      </c>
      <c r="AY749" s="212" t="s">
        <v>183</v>
      </c>
    </row>
    <row r="750" spans="1:65" s="13" customFormat="1">
      <c r="B750" s="201"/>
      <c r="C750" s="202"/>
      <c r="D750" s="203" t="s">
        <v>204</v>
      </c>
      <c r="E750" s="204" t="s">
        <v>19</v>
      </c>
      <c r="F750" s="205" t="s">
        <v>413</v>
      </c>
      <c r="G750" s="202"/>
      <c r="H750" s="206">
        <v>-2.4</v>
      </c>
      <c r="I750" s="207"/>
      <c r="J750" s="202"/>
      <c r="K750" s="202"/>
      <c r="L750" s="208"/>
      <c r="M750" s="209"/>
      <c r="N750" s="210"/>
      <c r="O750" s="210"/>
      <c r="P750" s="210"/>
      <c r="Q750" s="210"/>
      <c r="R750" s="210"/>
      <c r="S750" s="210"/>
      <c r="T750" s="211"/>
      <c r="AT750" s="212" t="s">
        <v>204</v>
      </c>
      <c r="AU750" s="212" t="s">
        <v>87</v>
      </c>
      <c r="AV750" s="13" t="s">
        <v>87</v>
      </c>
      <c r="AW750" s="13" t="s">
        <v>33</v>
      </c>
      <c r="AX750" s="13" t="s">
        <v>78</v>
      </c>
      <c r="AY750" s="212" t="s">
        <v>183</v>
      </c>
    </row>
    <row r="751" spans="1:65" s="13" customFormat="1">
      <c r="B751" s="201"/>
      <c r="C751" s="202"/>
      <c r="D751" s="203" t="s">
        <v>204</v>
      </c>
      <c r="E751" s="204" t="s">
        <v>19</v>
      </c>
      <c r="F751" s="205" t="s">
        <v>796</v>
      </c>
      <c r="G751" s="202"/>
      <c r="H751" s="206">
        <v>36.96</v>
      </c>
      <c r="I751" s="207"/>
      <c r="J751" s="202"/>
      <c r="K751" s="202"/>
      <c r="L751" s="208"/>
      <c r="M751" s="209"/>
      <c r="N751" s="210"/>
      <c r="O751" s="210"/>
      <c r="P751" s="210"/>
      <c r="Q751" s="210"/>
      <c r="R751" s="210"/>
      <c r="S751" s="210"/>
      <c r="T751" s="211"/>
      <c r="AT751" s="212" t="s">
        <v>204</v>
      </c>
      <c r="AU751" s="212" t="s">
        <v>87</v>
      </c>
      <c r="AV751" s="13" t="s">
        <v>87</v>
      </c>
      <c r="AW751" s="13" t="s">
        <v>33</v>
      </c>
      <c r="AX751" s="13" t="s">
        <v>78</v>
      </c>
      <c r="AY751" s="212" t="s">
        <v>183</v>
      </c>
    </row>
    <row r="752" spans="1:65" s="2" customFormat="1" ht="66.75" customHeight="1">
      <c r="A752" s="38"/>
      <c r="B752" s="39"/>
      <c r="C752" s="183" t="s">
        <v>805</v>
      </c>
      <c r="D752" s="183" t="s">
        <v>185</v>
      </c>
      <c r="E752" s="184" t="s">
        <v>806</v>
      </c>
      <c r="F752" s="185" t="s">
        <v>807</v>
      </c>
      <c r="G752" s="186" t="s">
        <v>188</v>
      </c>
      <c r="H752" s="187">
        <v>8.5</v>
      </c>
      <c r="I752" s="188"/>
      <c r="J752" s="189">
        <f>ROUND(I752*H752,2)</f>
        <v>0</v>
      </c>
      <c r="K752" s="185" t="s">
        <v>189</v>
      </c>
      <c r="L752" s="43"/>
      <c r="M752" s="190" t="s">
        <v>19</v>
      </c>
      <c r="N752" s="191" t="s">
        <v>49</v>
      </c>
      <c r="O752" s="68"/>
      <c r="P752" s="192">
        <f>O752*H752</f>
        <v>0</v>
      </c>
      <c r="Q752" s="192">
        <v>1.2676959999999999E-2</v>
      </c>
      <c r="R752" s="192">
        <f>Q752*H752</f>
        <v>0.10775415999999999</v>
      </c>
      <c r="S752" s="192">
        <v>0</v>
      </c>
      <c r="T752" s="193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194" t="s">
        <v>190</v>
      </c>
      <c r="AT752" s="194" t="s">
        <v>185</v>
      </c>
      <c r="AU752" s="194" t="s">
        <v>87</v>
      </c>
      <c r="AY752" s="21" t="s">
        <v>183</v>
      </c>
      <c r="BE752" s="195">
        <f>IF(N752="základní",J752,0)</f>
        <v>0</v>
      </c>
      <c r="BF752" s="195">
        <f>IF(N752="snížená",J752,0)</f>
        <v>0</v>
      </c>
      <c r="BG752" s="195">
        <f>IF(N752="zákl. přenesená",J752,0)</f>
        <v>0</v>
      </c>
      <c r="BH752" s="195">
        <f>IF(N752="sníž. přenesená",J752,0)</f>
        <v>0</v>
      </c>
      <c r="BI752" s="195">
        <f>IF(N752="nulová",J752,0)</f>
        <v>0</v>
      </c>
      <c r="BJ752" s="21" t="s">
        <v>85</v>
      </c>
      <c r="BK752" s="195">
        <f>ROUND(I752*H752,2)</f>
        <v>0</v>
      </c>
      <c r="BL752" s="21" t="s">
        <v>190</v>
      </c>
      <c r="BM752" s="194" t="s">
        <v>808</v>
      </c>
    </row>
    <row r="753" spans="1:65" s="2" customFormat="1">
      <c r="A753" s="38"/>
      <c r="B753" s="39"/>
      <c r="C753" s="40"/>
      <c r="D753" s="196" t="s">
        <v>192</v>
      </c>
      <c r="E753" s="40"/>
      <c r="F753" s="197" t="s">
        <v>809</v>
      </c>
      <c r="G753" s="40"/>
      <c r="H753" s="40"/>
      <c r="I753" s="198"/>
      <c r="J753" s="40"/>
      <c r="K753" s="40"/>
      <c r="L753" s="43"/>
      <c r="M753" s="199"/>
      <c r="N753" s="200"/>
      <c r="O753" s="68"/>
      <c r="P753" s="68"/>
      <c r="Q753" s="68"/>
      <c r="R753" s="68"/>
      <c r="S753" s="68"/>
      <c r="T753" s="69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T753" s="21" t="s">
        <v>192</v>
      </c>
      <c r="AU753" s="21" t="s">
        <v>87</v>
      </c>
    </row>
    <row r="754" spans="1:65" s="13" customFormat="1">
      <c r="B754" s="201"/>
      <c r="C754" s="202"/>
      <c r="D754" s="203" t="s">
        <v>204</v>
      </c>
      <c r="E754" s="204" t="s">
        <v>19</v>
      </c>
      <c r="F754" s="205" t="s">
        <v>810</v>
      </c>
      <c r="G754" s="202"/>
      <c r="H754" s="206">
        <v>8.5</v>
      </c>
      <c r="I754" s="207"/>
      <c r="J754" s="202"/>
      <c r="K754" s="202"/>
      <c r="L754" s="208"/>
      <c r="M754" s="209"/>
      <c r="N754" s="210"/>
      <c r="O754" s="210"/>
      <c r="P754" s="210"/>
      <c r="Q754" s="210"/>
      <c r="R754" s="210"/>
      <c r="S754" s="210"/>
      <c r="T754" s="211"/>
      <c r="AT754" s="212" t="s">
        <v>204</v>
      </c>
      <c r="AU754" s="212" t="s">
        <v>87</v>
      </c>
      <c r="AV754" s="13" t="s">
        <v>87</v>
      </c>
      <c r="AW754" s="13" t="s">
        <v>33</v>
      </c>
      <c r="AX754" s="13" t="s">
        <v>78</v>
      </c>
      <c r="AY754" s="212" t="s">
        <v>183</v>
      </c>
    </row>
    <row r="755" spans="1:65" s="2" customFormat="1" ht="24.15" customHeight="1">
      <c r="A755" s="38"/>
      <c r="B755" s="39"/>
      <c r="C755" s="224" t="s">
        <v>811</v>
      </c>
      <c r="D755" s="224" t="s">
        <v>240</v>
      </c>
      <c r="E755" s="225" t="s">
        <v>812</v>
      </c>
      <c r="F755" s="226" t="s">
        <v>813</v>
      </c>
      <c r="G755" s="227" t="s">
        <v>188</v>
      </c>
      <c r="H755" s="228">
        <v>8.9250000000000007</v>
      </c>
      <c r="I755" s="229"/>
      <c r="J755" s="230">
        <f>ROUND(I755*H755,2)</f>
        <v>0</v>
      </c>
      <c r="K755" s="226" t="s">
        <v>189</v>
      </c>
      <c r="L755" s="231"/>
      <c r="M755" s="232" t="s">
        <v>19</v>
      </c>
      <c r="N755" s="233" t="s">
        <v>49</v>
      </c>
      <c r="O755" s="68"/>
      <c r="P755" s="192">
        <f>O755*H755</f>
        <v>0</v>
      </c>
      <c r="Q755" s="192">
        <v>1.4999999999999999E-2</v>
      </c>
      <c r="R755" s="192">
        <f>Q755*H755</f>
        <v>0.13387499999999999</v>
      </c>
      <c r="S755" s="192">
        <v>0</v>
      </c>
      <c r="T755" s="193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194" t="s">
        <v>234</v>
      </c>
      <c r="AT755" s="194" t="s">
        <v>240</v>
      </c>
      <c r="AU755" s="194" t="s">
        <v>87</v>
      </c>
      <c r="AY755" s="21" t="s">
        <v>183</v>
      </c>
      <c r="BE755" s="195">
        <f>IF(N755="základní",J755,0)</f>
        <v>0</v>
      </c>
      <c r="BF755" s="195">
        <f>IF(N755="snížená",J755,0)</f>
        <v>0</v>
      </c>
      <c r="BG755" s="195">
        <f>IF(N755="zákl. přenesená",J755,0)</f>
        <v>0</v>
      </c>
      <c r="BH755" s="195">
        <f>IF(N755="sníž. přenesená",J755,0)</f>
        <v>0</v>
      </c>
      <c r="BI755" s="195">
        <f>IF(N755="nulová",J755,0)</f>
        <v>0</v>
      </c>
      <c r="BJ755" s="21" t="s">
        <v>85</v>
      </c>
      <c r="BK755" s="195">
        <f>ROUND(I755*H755,2)</f>
        <v>0</v>
      </c>
      <c r="BL755" s="21" t="s">
        <v>190</v>
      </c>
      <c r="BM755" s="194" t="s">
        <v>814</v>
      </c>
    </row>
    <row r="756" spans="1:65" s="13" customFormat="1">
      <c r="B756" s="201"/>
      <c r="C756" s="202"/>
      <c r="D756" s="203" t="s">
        <v>204</v>
      </c>
      <c r="E756" s="202"/>
      <c r="F756" s="205" t="s">
        <v>815</v>
      </c>
      <c r="G756" s="202"/>
      <c r="H756" s="206">
        <v>8.9250000000000007</v>
      </c>
      <c r="I756" s="207"/>
      <c r="J756" s="202"/>
      <c r="K756" s="202"/>
      <c r="L756" s="208"/>
      <c r="M756" s="209"/>
      <c r="N756" s="210"/>
      <c r="O756" s="210"/>
      <c r="P756" s="210"/>
      <c r="Q756" s="210"/>
      <c r="R756" s="210"/>
      <c r="S756" s="210"/>
      <c r="T756" s="211"/>
      <c r="AT756" s="212" t="s">
        <v>204</v>
      </c>
      <c r="AU756" s="212" t="s">
        <v>87</v>
      </c>
      <c r="AV756" s="13" t="s">
        <v>87</v>
      </c>
      <c r="AW756" s="13" t="s">
        <v>4</v>
      </c>
      <c r="AX756" s="13" t="s">
        <v>85</v>
      </c>
      <c r="AY756" s="212" t="s">
        <v>183</v>
      </c>
    </row>
    <row r="757" spans="1:65" s="2" customFormat="1" ht="24.15" customHeight="1">
      <c r="A757" s="38"/>
      <c r="B757" s="39"/>
      <c r="C757" s="183" t="s">
        <v>816</v>
      </c>
      <c r="D757" s="183" t="s">
        <v>185</v>
      </c>
      <c r="E757" s="184" t="s">
        <v>817</v>
      </c>
      <c r="F757" s="185" t="s">
        <v>818</v>
      </c>
      <c r="G757" s="186" t="s">
        <v>237</v>
      </c>
      <c r="H757" s="187">
        <v>17.86</v>
      </c>
      <c r="I757" s="188"/>
      <c r="J757" s="189">
        <f>ROUND(I757*H757,2)</f>
        <v>0</v>
      </c>
      <c r="K757" s="185" t="s">
        <v>201</v>
      </c>
      <c r="L757" s="43"/>
      <c r="M757" s="190" t="s">
        <v>19</v>
      </c>
      <c r="N757" s="191" t="s">
        <v>49</v>
      </c>
      <c r="O757" s="68"/>
      <c r="P757" s="192">
        <f>O757*H757</f>
        <v>0</v>
      </c>
      <c r="Q757" s="192">
        <v>1E-4</v>
      </c>
      <c r="R757" s="192">
        <f>Q757*H757</f>
        <v>1.786E-3</v>
      </c>
      <c r="S757" s="192">
        <v>0</v>
      </c>
      <c r="T757" s="193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194" t="s">
        <v>190</v>
      </c>
      <c r="AT757" s="194" t="s">
        <v>185</v>
      </c>
      <c r="AU757" s="194" t="s">
        <v>87</v>
      </c>
      <c r="AY757" s="21" t="s">
        <v>183</v>
      </c>
      <c r="BE757" s="195">
        <f>IF(N757="základní",J757,0)</f>
        <v>0</v>
      </c>
      <c r="BF757" s="195">
        <f>IF(N757="snížená",J757,0)</f>
        <v>0</v>
      </c>
      <c r="BG757" s="195">
        <f>IF(N757="zákl. přenesená",J757,0)</f>
        <v>0</v>
      </c>
      <c r="BH757" s="195">
        <f>IF(N757="sníž. přenesená",J757,0)</f>
        <v>0</v>
      </c>
      <c r="BI757" s="195">
        <f>IF(N757="nulová",J757,0)</f>
        <v>0</v>
      </c>
      <c r="BJ757" s="21" t="s">
        <v>85</v>
      </c>
      <c r="BK757" s="195">
        <f>ROUND(I757*H757,2)</f>
        <v>0</v>
      </c>
      <c r="BL757" s="21" t="s">
        <v>190</v>
      </c>
      <c r="BM757" s="194" t="s">
        <v>819</v>
      </c>
    </row>
    <row r="758" spans="1:65" s="2" customFormat="1">
      <c r="A758" s="38"/>
      <c r="B758" s="39"/>
      <c r="C758" s="40"/>
      <c r="D758" s="196" t="s">
        <v>192</v>
      </c>
      <c r="E758" s="40"/>
      <c r="F758" s="197" t="s">
        <v>820</v>
      </c>
      <c r="G758" s="40"/>
      <c r="H758" s="40"/>
      <c r="I758" s="198"/>
      <c r="J758" s="40"/>
      <c r="K758" s="40"/>
      <c r="L758" s="43"/>
      <c r="M758" s="199"/>
      <c r="N758" s="200"/>
      <c r="O758" s="68"/>
      <c r="P758" s="68"/>
      <c r="Q758" s="68"/>
      <c r="R758" s="68"/>
      <c r="S758" s="68"/>
      <c r="T758" s="69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T758" s="21" t="s">
        <v>192</v>
      </c>
      <c r="AU758" s="21" t="s">
        <v>87</v>
      </c>
    </row>
    <row r="759" spans="1:65" s="2" customFormat="1" ht="24.15" customHeight="1">
      <c r="A759" s="38"/>
      <c r="B759" s="39"/>
      <c r="C759" s="224" t="s">
        <v>821</v>
      </c>
      <c r="D759" s="224" t="s">
        <v>240</v>
      </c>
      <c r="E759" s="225" t="s">
        <v>822</v>
      </c>
      <c r="F759" s="226" t="s">
        <v>823</v>
      </c>
      <c r="G759" s="227" t="s">
        <v>237</v>
      </c>
      <c r="H759" s="228">
        <v>18.753</v>
      </c>
      <c r="I759" s="229"/>
      <c r="J759" s="230">
        <f>ROUND(I759*H759,2)</f>
        <v>0</v>
      </c>
      <c r="K759" s="226" t="s">
        <v>201</v>
      </c>
      <c r="L759" s="231"/>
      <c r="M759" s="232" t="s">
        <v>19</v>
      </c>
      <c r="N759" s="233" t="s">
        <v>49</v>
      </c>
      <c r="O759" s="68"/>
      <c r="P759" s="192">
        <f>O759*H759</f>
        <v>0</v>
      </c>
      <c r="Q759" s="192">
        <v>5.5999999999999995E-4</v>
      </c>
      <c r="R759" s="192">
        <f>Q759*H759</f>
        <v>1.0501679999999999E-2</v>
      </c>
      <c r="S759" s="192">
        <v>0</v>
      </c>
      <c r="T759" s="193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194" t="s">
        <v>234</v>
      </c>
      <c r="AT759" s="194" t="s">
        <v>240</v>
      </c>
      <c r="AU759" s="194" t="s">
        <v>87</v>
      </c>
      <c r="AY759" s="21" t="s">
        <v>183</v>
      </c>
      <c r="BE759" s="195">
        <f>IF(N759="základní",J759,0)</f>
        <v>0</v>
      </c>
      <c r="BF759" s="195">
        <f>IF(N759="snížená",J759,0)</f>
        <v>0</v>
      </c>
      <c r="BG759" s="195">
        <f>IF(N759="zákl. přenesená",J759,0)</f>
        <v>0</v>
      </c>
      <c r="BH759" s="195">
        <f>IF(N759="sníž. přenesená",J759,0)</f>
        <v>0</v>
      </c>
      <c r="BI759" s="195">
        <f>IF(N759="nulová",J759,0)</f>
        <v>0</v>
      </c>
      <c r="BJ759" s="21" t="s">
        <v>85</v>
      </c>
      <c r="BK759" s="195">
        <f>ROUND(I759*H759,2)</f>
        <v>0</v>
      </c>
      <c r="BL759" s="21" t="s">
        <v>190</v>
      </c>
      <c r="BM759" s="194" t="s">
        <v>824</v>
      </c>
    </row>
    <row r="760" spans="1:65" s="13" customFormat="1">
      <c r="B760" s="201"/>
      <c r="C760" s="202"/>
      <c r="D760" s="203" t="s">
        <v>204</v>
      </c>
      <c r="E760" s="202"/>
      <c r="F760" s="205" t="s">
        <v>825</v>
      </c>
      <c r="G760" s="202"/>
      <c r="H760" s="206">
        <v>18.753</v>
      </c>
      <c r="I760" s="207"/>
      <c r="J760" s="202"/>
      <c r="K760" s="202"/>
      <c r="L760" s="208"/>
      <c r="M760" s="209"/>
      <c r="N760" s="210"/>
      <c r="O760" s="210"/>
      <c r="P760" s="210"/>
      <c r="Q760" s="210"/>
      <c r="R760" s="210"/>
      <c r="S760" s="210"/>
      <c r="T760" s="211"/>
      <c r="AT760" s="212" t="s">
        <v>204</v>
      </c>
      <c r="AU760" s="212" t="s">
        <v>87</v>
      </c>
      <c r="AV760" s="13" t="s">
        <v>87</v>
      </c>
      <c r="AW760" s="13" t="s">
        <v>4</v>
      </c>
      <c r="AX760" s="13" t="s">
        <v>85</v>
      </c>
      <c r="AY760" s="212" t="s">
        <v>183</v>
      </c>
    </row>
    <row r="761" spans="1:65" s="2" customFormat="1" ht="24.15" customHeight="1">
      <c r="A761" s="38"/>
      <c r="B761" s="39"/>
      <c r="C761" s="183" t="s">
        <v>826</v>
      </c>
      <c r="D761" s="183" t="s">
        <v>185</v>
      </c>
      <c r="E761" s="184" t="s">
        <v>827</v>
      </c>
      <c r="F761" s="185" t="s">
        <v>828</v>
      </c>
      <c r="G761" s="186" t="s">
        <v>237</v>
      </c>
      <c r="H761" s="187">
        <v>165.37</v>
      </c>
      <c r="I761" s="188"/>
      <c r="J761" s="189">
        <f>ROUND(I761*H761,2)</f>
        <v>0</v>
      </c>
      <c r="K761" s="185" t="s">
        <v>189</v>
      </c>
      <c r="L761" s="43"/>
      <c r="M761" s="190" t="s">
        <v>19</v>
      </c>
      <c r="N761" s="191" t="s">
        <v>49</v>
      </c>
      <c r="O761" s="68"/>
      <c r="P761" s="192">
        <f>O761*H761</f>
        <v>0</v>
      </c>
      <c r="Q761" s="192">
        <v>0</v>
      </c>
      <c r="R761" s="192">
        <f>Q761*H761</f>
        <v>0</v>
      </c>
      <c r="S761" s="192">
        <v>0</v>
      </c>
      <c r="T761" s="193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194" t="s">
        <v>190</v>
      </c>
      <c r="AT761" s="194" t="s">
        <v>185</v>
      </c>
      <c r="AU761" s="194" t="s">
        <v>87</v>
      </c>
      <c r="AY761" s="21" t="s">
        <v>183</v>
      </c>
      <c r="BE761" s="195">
        <f>IF(N761="základní",J761,0)</f>
        <v>0</v>
      </c>
      <c r="BF761" s="195">
        <f>IF(N761="snížená",J761,0)</f>
        <v>0</v>
      </c>
      <c r="BG761" s="195">
        <f>IF(N761="zákl. přenesená",J761,0)</f>
        <v>0</v>
      </c>
      <c r="BH761" s="195">
        <f>IF(N761="sníž. přenesená",J761,0)</f>
        <v>0</v>
      </c>
      <c r="BI761" s="195">
        <f>IF(N761="nulová",J761,0)</f>
        <v>0</v>
      </c>
      <c r="BJ761" s="21" t="s">
        <v>85</v>
      </c>
      <c r="BK761" s="195">
        <f>ROUND(I761*H761,2)</f>
        <v>0</v>
      </c>
      <c r="BL761" s="21" t="s">
        <v>190</v>
      </c>
      <c r="BM761" s="194" t="s">
        <v>829</v>
      </c>
    </row>
    <row r="762" spans="1:65" s="2" customFormat="1">
      <c r="A762" s="38"/>
      <c r="B762" s="39"/>
      <c r="C762" s="40"/>
      <c r="D762" s="196" t="s">
        <v>192</v>
      </c>
      <c r="E762" s="40"/>
      <c r="F762" s="197" t="s">
        <v>830</v>
      </c>
      <c r="G762" s="40"/>
      <c r="H762" s="40"/>
      <c r="I762" s="198"/>
      <c r="J762" s="40"/>
      <c r="K762" s="40"/>
      <c r="L762" s="43"/>
      <c r="M762" s="199"/>
      <c r="N762" s="200"/>
      <c r="O762" s="68"/>
      <c r="P762" s="68"/>
      <c r="Q762" s="68"/>
      <c r="R762" s="68"/>
      <c r="S762" s="68"/>
      <c r="T762" s="69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T762" s="21" t="s">
        <v>192</v>
      </c>
      <c r="AU762" s="21" t="s">
        <v>87</v>
      </c>
    </row>
    <row r="763" spans="1:65" s="2" customFormat="1" ht="21.75" customHeight="1">
      <c r="A763" s="38"/>
      <c r="B763" s="39"/>
      <c r="C763" s="224" t="s">
        <v>831</v>
      </c>
      <c r="D763" s="224" t="s">
        <v>240</v>
      </c>
      <c r="E763" s="225" t="s">
        <v>832</v>
      </c>
      <c r="F763" s="226" t="s">
        <v>833</v>
      </c>
      <c r="G763" s="227" t="s">
        <v>237</v>
      </c>
      <c r="H763" s="228">
        <v>79.013000000000005</v>
      </c>
      <c r="I763" s="229"/>
      <c r="J763" s="230">
        <f>ROUND(I763*H763,2)</f>
        <v>0</v>
      </c>
      <c r="K763" s="226" t="s">
        <v>189</v>
      </c>
      <c r="L763" s="231"/>
      <c r="M763" s="232" t="s">
        <v>19</v>
      </c>
      <c r="N763" s="233" t="s">
        <v>49</v>
      </c>
      <c r="O763" s="68"/>
      <c r="P763" s="192">
        <f>O763*H763</f>
        <v>0</v>
      </c>
      <c r="Q763" s="192">
        <v>1.2E-4</v>
      </c>
      <c r="R763" s="192">
        <f>Q763*H763</f>
        <v>9.4815600000000017E-3</v>
      </c>
      <c r="S763" s="192">
        <v>0</v>
      </c>
      <c r="T763" s="193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194" t="s">
        <v>234</v>
      </c>
      <c r="AT763" s="194" t="s">
        <v>240</v>
      </c>
      <c r="AU763" s="194" t="s">
        <v>87</v>
      </c>
      <c r="AY763" s="21" t="s">
        <v>183</v>
      </c>
      <c r="BE763" s="195">
        <f>IF(N763="základní",J763,0)</f>
        <v>0</v>
      </c>
      <c r="BF763" s="195">
        <f>IF(N763="snížená",J763,0)</f>
        <v>0</v>
      </c>
      <c r="BG763" s="195">
        <f>IF(N763="zákl. přenesená",J763,0)</f>
        <v>0</v>
      </c>
      <c r="BH763" s="195">
        <f>IF(N763="sníž. přenesená",J763,0)</f>
        <v>0</v>
      </c>
      <c r="BI763" s="195">
        <f>IF(N763="nulová",J763,0)</f>
        <v>0</v>
      </c>
      <c r="BJ763" s="21" t="s">
        <v>85</v>
      </c>
      <c r="BK763" s="195">
        <f>ROUND(I763*H763,2)</f>
        <v>0</v>
      </c>
      <c r="BL763" s="21" t="s">
        <v>190</v>
      </c>
      <c r="BM763" s="194" t="s">
        <v>834</v>
      </c>
    </row>
    <row r="764" spans="1:65" s="13" customFormat="1">
      <c r="B764" s="201"/>
      <c r="C764" s="202"/>
      <c r="D764" s="203" t="s">
        <v>204</v>
      </c>
      <c r="E764" s="204" t="s">
        <v>19</v>
      </c>
      <c r="F764" s="205" t="s">
        <v>835</v>
      </c>
      <c r="G764" s="202"/>
      <c r="H764" s="206">
        <v>5</v>
      </c>
      <c r="I764" s="207"/>
      <c r="J764" s="202"/>
      <c r="K764" s="202"/>
      <c r="L764" s="208"/>
      <c r="M764" s="209"/>
      <c r="N764" s="210"/>
      <c r="O764" s="210"/>
      <c r="P764" s="210"/>
      <c r="Q764" s="210"/>
      <c r="R764" s="210"/>
      <c r="S764" s="210"/>
      <c r="T764" s="211"/>
      <c r="AT764" s="212" t="s">
        <v>204</v>
      </c>
      <c r="AU764" s="212" t="s">
        <v>87</v>
      </c>
      <c r="AV764" s="13" t="s">
        <v>87</v>
      </c>
      <c r="AW764" s="13" t="s">
        <v>33</v>
      </c>
      <c r="AX764" s="13" t="s">
        <v>78</v>
      </c>
      <c r="AY764" s="212" t="s">
        <v>183</v>
      </c>
    </row>
    <row r="765" spans="1:65" s="13" customFormat="1">
      <c r="B765" s="201"/>
      <c r="C765" s="202"/>
      <c r="D765" s="203" t="s">
        <v>204</v>
      </c>
      <c r="E765" s="204" t="s">
        <v>19</v>
      </c>
      <c r="F765" s="205" t="s">
        <v>836</v>
      </c>
      <c r="G765" s="202"/>
      <c r="H765" s="206">
        <v>5.7</v>
      </c>
      <c r="I765" s="207"/>
      <c r="J765" s="202"/>
      <c r="K765" s="202"/>
      <c r="L765" s="208"/>
      <c r="M765" s="209"/>
      <c r="N765" s="210"/>
      <c r="O765" s="210"/>
      <c r="P765" s="210"/>
      <c r="Q765" s="210"/>
      <c r="R765" s="210"/>
      <c r="S765" s="210"/>
      <c r="T765" s="211"/>
      <c r="AT765" s="212" t="s">
        <v>204</v>
      </c>
      <c r="AU765" s="212" t="s">
        <v>87</v>
      </c>
      <c r="AV765" s="13" t="s">
        <v>87</v>
      </c>
      <c r="AW765" s="13" t="s">
        <v>33</v>
      </c>
      <c r="AX765" s="13" t="s">
        <v>78</v>
      </c>
      <c r="AY765" s="212" t="s">
        <v>183</v>
      </c>
    </row>
    <row r="766" spans="1:65" s="13" customFormat="1">
      <c r="B766" s="201"/>
      <c r="C766" s="202"/>
      <c r="D766" s="203" t="s">
        <v>204</v>
      </c>
      <c r="E766" s="204" t="s">
        <v>19</v>
      </c>
      <c r="F766" s="205" t="s">
        <v>837</v>
      </c>
      <c r="G766" s="202"/>
      <c r="H766" s="206">
        <v>7.35</v>
      </c>
      <c r="I766" s="207"/>
      <c r="J766" s="202"/>
      <c r="K766" s="202"/>
      <c r="L766" s="208"/>
      <c r="M766" s="209"/>
      <c r="N766" s="210"/>
      <c r="O766" s="210"/>
      <c r="P766" s="210"/>
      <c r="Q766" s="210"/>
      <c r="R766" s="210"/>
      <c r="S766" s="210"/>
      <c r="T766" s="211"/>
      <c r="AT766" s="212" t="s">
        <v>204</v>
      </c>
      <c r="AU766" s="212" t="s">
        <v>87</v>
      </c>
      <c r="AV766" s="13" t="s">
        <v>87</v>
      </c>
      <c r="AW766" s="13" t="s">
        <v>33</v>
      </c>
      <c r="AX766" s="13" t="s">
        <v>78</v>
      </c>
      <c r="AY766" s="212" t="s">
        <v>183</v>
      </c>
    </row>
    <row r="767" spans="1:65" s="13" customFormat="1">
      <c r="B767" s="201"/>
      <c r="C767" s="202"/>
      <c r="D767" s="203" t="s">
        <v>204</v>
      </c>
      <c r="E767" s="204" t="s">
        <v>19</v>
      </c>
      <c r="F767" s="205" t="s">
        <v>838</v>
      </c>
      <c r="G767" s="202"/>
      <c r="H767" s="206">
        <v>10.65</v>
      </c>
      <c r="I767" s="207"/>
      <c r="J767" s="202"/>
      <c r="K767" s="202"/>
      <c r="L767" s="208"/>
      <c r="M767" s="209"/>
      <c r="N767" s="210"/>
      <c r="O767" s="210"/>
      <c r="P767" s="210"/>
      <c r="Q767" s="210"/>
      <c r="R767" s="210"/>
      <c r="S767" s="210"/>
      <c r="T767" s="211"/>
      <c r="AT767" s="212" t="s">
        <v>204</v>
      </c>
      <c r="AU767" s="212" t="s">
        <v>87</v>
      </c>
      <c r="AV767" s="13" t="s">
        <v>87</v>
      </c>
      <c r="AW767" s="13" t="s">
        <v>33</v>
      </c>
      <c r="AX767" s="13" t="s">
        <v>78</v>
      </c>
      <c r="AY767" s="212" t="s">
        <v>183</v>
      </c>
    </row>
    <row r="768" spans="1:65" s="13" customFormat="1">
      <c r="B768" s="201"/>
      <c r="C768" s="202"/>
      <c r="D768" s="203" t="s">
        <v>204</v>
      </c>
      <c r="E768" s="204" t="s">
        <v>19</v>
      </c>
      <c r="F768" s="205" t="s">
        <v>839</v>
      </c>
      <c r="G768" s="202"/>
      <c r="H768" s="206">
        <v>5.82</v>
      </c>
      <c r="I768" s="207"/>
      <c r="J768" s="202"/>
      <c r="K768" s="202"/>
      <c r="L768" s="208"/>
      <c r="M768" s="209"/>
      <c r="N768" s="210"/>
      <c r="O768" s="210"/>
      <c r="P768" s="210"/>
      <c r="Q768" s="210"/>
      <c r="R768" s="210"/>
      <c r="S768" s="210"/>
      <c r="T768" s="211"/>
      <c r="AT768" s="212" t="s">
        <v>204</v>
      </c>
      <c r="AU768" s="212" t="s">
        <v>87</v>
      </c>
      <c r="AV768" s="13" t="s">
        <v>87</v>
      </c>
      <c r="AW768" s="13" t="s">
        <v>33</v>
      </c>
      <c r="AX768" s="13" t="s">
        <v>78</v>
      </c>
      <c r="AY768" s="212" t="s">
        <v>183</v>
      </c>
    </row>
    <row r="769" spans="1:65" s="13" customFormat="1">
      <c r="B769" s="201"/>
      <c r="C769" s="202"/>
      <c r="D769" s="203" t="s">
        <v>204</v>
      </c>
      <c r="E769" s="204" t="s">
        <v>19</v>
      </c>
      <c r="F769" s="205" t="s">
        <v>836</v>
      </c>
      <c r="G769" s="202"/>
      <c r="H769" s="206">
        <v>5.7</v>
      </c>
      <c r="I769" s="207"/>
      <c r="J769" s="202"/>
      <c r="K769" s="202"/>
      <c r="L769" s="208"/>
      <c r="M769" s="209"/>
      <c r="N769" s="210"/>
      <c r="O769" s="210"/>
      <c r="P769" s="210"/>
      <c r="Q769" s="210"/>
      <c r="R769" s="210"/>
      <c r="S769" s="210"/>
      <c r="T769" s="211"/>
      <c r="AT769" s="212" t="s">
        <v>204</v>
      </c>
      <c r="AU769" s="212" t="s">
        <v>87</v>
      </c>
      <c r="AV769" s="13" t="s">
        <v>87</v>
      </c>
      <c r="AW769" s="13" t="s">
        <v>33</v>
      </c>
      <c r="AX769" s="13" t="s">
        <v>78</v>
      </c>
      <c r="AY769" s="212" t="s">
        <v>183</v>
      </c>
    </row>
    <row r="770" spans="1:65" s="13" customFormat="1">
      <c r="B770" s="201"/>
      <c r="C770" s="202"/>
      <c r="D770" s="203" t="s">
        <v>204</v>
      </c>
      <c r="E770" s="204" t="s">
        <v>19</v>
      </c>
      <c r="F770" s="205" t="s">
        <v>840</v>
      </c>
      <c r="G770" s="202"/>
      <c r="H770" s="206">
        <v>19</v>
      </c>
      <c r="I770" s="207"/>
      <c r="J770" s="202"/>
      <c r="K770" s="202"/>
      <c r="L770" s="208"/>
      <c r="M770" s="209"/>
      <c r="N770" s="210"/>
      <c r="O770" s="210"/>
      <c r="P770" s="210"/>
      <c r="Q770" s="210"/>
      <c r="R770" s="210"/>
      <c r="S770" s="210"/>
      <c r="T770" s="211"/>
      <c r="AT770" s="212" t="s">
        <v>204</v>
      </c>
      <c r="AU770" s="212" t="s">
        <v>87</v>
      </c>
      <c r="AV770" s="13" t="s">
        <v>87</v>
      </c>
      <c r="AW770" s="13" t="s">
        <v>33</v>
      </c>
      <c r="AX770" s="13" t="s">
        <v>78</v>
      </c>
      <c r="AY770" s="212" t="s">
        <v>183</v>
      </c>
    </row>
    <row r="771" spans="1:65" s="13" customFormat="1">
      <c r="B771" s="201"/>
      <c r="C771" s="202"/>
      <c r="D771" s="203" t="s">
        <v>204</v>
      </c>
      <c r="E771" s="204" t="s">
        <v>19</v>
      </c>
      <c r="F771" s="205" t="s">
        <v>841</v>
      </c>
      <c r="G771" s="202"/>
      <c r="H771" s="206">
        <v>10.4</v>
      </c>
      <c r="I771" s="207"/>
      <c r="J771" s="202"/>
      <c r="K771" s="202"/>
      <c r="L771" s="208"/>
      <c r="M771" s="209"/>
      <c r="N771" s="210"/>
      <c r="O771" s="210"/>
      <c r="P771" s="210"/>
      <c r="Q771" s="210"/>
      <c r="R771" s="210"/>
      <c r="S771" s="210"/>
      <c r="T771" s="211"/>
      <c r="AT771" s="212" t="s">
        <v>204</v>
      </c>
      <c r="AU771" s="212" t="s">
        <v>87</v>
      </c>
      <c r="AV771" s="13" t="s">
        <v>87</v>
      </c>
      <c r="AW771" s="13" t="s">
        <v>33</v>
      </c>
      <c r="AX771" s="13" t="s">
        <v>78</v>
      </c>
      <c r="AY771" s="212" t="s">
        <v>183</v>
      </c>
    </row>
    <row r="772" spans="1:65" s="13" customFormat="1">
      <c r="B772" s="201"/>
      <c r="C772" s="202"/>
      <c r="D772" s="203" t="s">
        <v>204</v>
      </c>
      <c r="E772" s="204" t="s">
        <v>19</v>
      </c>
      <c r="F772" s="205" t="s">
        <v>842</v>
      </c>
      <c r="G772" s="202"/>
      <c r="H772" s="206">
        <v>5.63</v>
      </c>
      <c r="I772" s="207"/>
      <c r="J772" s="202"/>
      <c r="K772" s="202"/>
      <c r="L772" s="208"/>
      <c r="M772" s="209"/>
      <c r="N772" s="210"/>
      <c r="O772" s="210"/>
      <c r="P772" s="210"/>
      <c r="Q772" s="210"/>
      <c r="R772" s="210"/>
      <c r="S772" s="210"/>
      <c r="T772" s="211"/>
      <c r="AT772" s="212" t="s">
        <v>204</v>
      </c>
      <c r="AU772" s="212" t="s">
        <v>87</v>
      </c>
      <c r="AV772" s="13" t="s">
        <v>87</v>
      </c>
      <c r="AW772" s="13" t="s">
        <v>33</v>
      </c>
      <c r="AX772" s="13" t="s">
        <v>78</v>
      </c>
      <c r="AY772" s="212" t="s">
        <v>183</v>
      </c>
    </row>
    <row r="773" spans="1:65" s="15" customFormat="1">
      <c r="B773" s="234"/>
      <c r="C773" s="235"/>
      <c r="D773" s="203" t="s">
        <v>204</v>
      </c>
      <c r="E773" s="236" t="s">
        <v>19</v>
      </c>
      <c r="F773" s="237" t="s">
        <v>266</v>
      </c>
      <c r="G773" s="235"/>
      <c r="H773" s="238">
        <v>75.25</v>
      </c>
      <c r="I773" s="239"/>
      <c r="J773" s="235"/>
      <c r="K773" s="235"/>
      <c r="L773" s="240"/>
      <c r="M773" s="241"/>
      <c r="N773" s="242"/>
      <c r="O773" s="242"/>
      <c r="P773" s="242"/>
      <c r="Q773" s="242"/>
      <c r="R773" s="242"/>
      <c r="S773" s="242"/>
      <c r="T773" s="243"/>
      <c r="AT773" s="244" t="s">
        <v>204</v>
      </c>
      <c r="AU773" s="244" t="s">
        <v>87</v>
      </c>
      <c r="AV773" s="15" t="s">
        <v>190</v>
      </c>
      <c r="AW773" s="15" t="s">
        <v>33</v>
      </c>
      <c r="AX773" s="15" t="s">
        <v>85</v>
      </c>
      <c r="AY773" s="244" t="s">
        <v>183</v>
      </c>
    </row>
    <row r="774" spans="1:65" s="13" customFormat="1">
      <c r="B774" s="201"/>
      <c r="C774" s="202"/>
      <c r="D774" s="203" t="s">
        <v>204</v>
      </c>
      <c r="E774" s="202"/>
      <c r="F774" s="205" t="s">
        <v>843</v>
      </c>
      <c r="G774" s="202"/>
      <c r="H774" s="206">
        <v>79.013000000000005</v>
      </c>
      <c r="I774" s="207"/>
      <c r="J774" s="202"/>
      <c r="K774" s="202"/>
      <c r="L774" s="208"/>
      <c r="M774" s="209"/>
      <c r="N774" s="210"/>
      <c r="O774" s="210"/>
      <c r="P774" s="210"/>
      <c r="Q774" s="210"/>
      <c r="R774" s="210"/>
      <c r="S774" s="210"/>
      <c r="T774" s="211"/>
      <c r="AT774" s="212" t="s">
        <v>204</v>
      </c>
      <c r="AU774" s="212" t="s">
        <v>87</v>
      </c>
      <c r="AV774" s="13" t="s">
        <v>87</v>
      </c>
      <c r="AW774" s="13" t="s">
        <v>4</v>
      </c>
      <c r="AX774" s="13" t="s">
        <v>85</v>
      </c>
      <c r="AY774" s="212" t="s">
        <v>183</v>
      </c>
    </row>
    <row r="775" spans="1:65" s="2" customFormat="1" ht="24.15" customHeight="1">
      <c r="A775" s="38"/>
      <c r="B775" s="39"/>
      <c r="C775" s="224" t="s">
        <v>844</v>
      </c>
      <c r="D775" s="224" t="s">
        <v>240</v>
      </c>
      <c r="E775" s="225" t="s">
        <v>845</v>
      </c>
      <c r="F775" s="226" t="s">
        <v>846</v>
      </c>
      <c r="G775" s="227" t="s">
        <v>237</v>
      </c>
      <c r="H775" s="228">
        <v>64.62</v>
      </c>
      <c r="I775" s="229"/>
      <c r="J775" s="230">
        <f>ROUND(I775*H775,2)</f>
        <v>0</v>
      </c>
      <c r="K775" s="226" t="s">
        <v>201</v>
      </c>
      <c r="L775" s="231"/>
      <c r="M775" s="232" t="s">
        <v>19</v>
      </c>
      <c r="N775" s="233" t="s">
        <v>49</v>
      </c>
      <c r="O775" s="68"/>
      <c r="P775" s="192">
        <f>O775*H775</f>
        <v>0</v>
      </c>
      <c r="Q775" s="192">
        <v>4.0000000000000003E-5</v>
      </c>
      <c r="R775" s="192">
        <f>Q775*H775</f>
        <v>2.5848000000000004E-3</v>
      </c>
      <c r="S775" s="192">
        <v>0</v>
      </c>
      <c r="T775" s="193">
        <f>S775*H775</f>
        <v>0</v>
      </c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R775" s="194" t="s">
        <v>234</v>
      </c>
      <c r="AT775" s="194" t="s">
        <v>240</v>
      </c>
      <c r="AU775" s="194" t="s">
        <v>87</v>
      </c>
      <c r="AY775" s="21" t="s">
        <v>183</v>
      </c>
      <c r="BE775" s="195">
        <f>IF(N775="základní",J775,0)</f>
        <v>0</v>
      </c>
      <c r="BF775" s="195">
        <f>IF(N775="snížená",J775,0)</f>
        <v>0</v>
      </c>
      <c r="BG775" s="195">
        <f>IF(N775="zákl. přenesená",J775,0)</f>
        <v>0</v>
      </c>
      <c r="BH775" s="195">
        <f>IF(N775="sníž. přenesená",J775,0)</f>
        <v>0</v>
      </c>
      <c r="BI775" s="195">
        <f>IF(N775="nulová",J775,0)</f>
        <v>0</v>
      </c>
      <c r="BJ775" s="21" t="s">
        <v>85</v>
      </c>
      <c r="BK775" s="195">
        <f>ROUND(I775*H775,2)</f>
        <v>0</v>
      </c>
      <c r="BL775" s="21" t="s">
        <v>190</v>
      </c>
      <c r="BM775" s="194" t="s">
        <v>847</v>
      </c>
    </row>
    <row r="776" spans="1:65" s="13" customFormat="1">
      <c r="B776" s="201"/>
      <c r="C776" s="202"/>
      <c r="D776" s="203" t="s">
        <v>204</v>
      </c>
      <c r="E776" s="204" t="s">
        <v>19</v>
      </c>
      <c r="F776" s="205" t="s">
        <v>836</v>
      </c>
      <c r="G776" s="202"/>
      <c r="H776" s="206">
        <v>5.7</v>
      </c>
      <c r="I776" s="207"/>
      <c r="J776" s="202"/>
      <c r="K776" s="202"/>
      <c r="L776" s="208"/>
      <c r="M776" s="209"/>
      <c r="N776" s="210"/>
      <c r="O776" s="210"/>
      <c r="P776" s="210"/>
      <c r="Q776" s="210"/>
      <c r="R776" s="210"/>
      <c r="S776" s="210"/>
      <c r="T776" s="211"/>
      <c r="AT776" s="212" t="s">
        <v>204</v>
      </c>
      <c r="AU776" s="212" t="s">
        <v>87</v>
      </c>
      <c r="AV776" s="13" t="s">
        <v>87</v>
      </c>
      <c r="AW776" s="13" t="s">
        <v>33</v>
      </c>
      <c r="AX776" s="13" t="s">
        <v>78</v>
      </c>
      <c r="AY776" s="212" t="s">
        <v>183</v>
      </c>
    </row>
    <row r="777" spans="1:65" s="13" customFormat="1">
      <c r="B777" s="201"/>
      <c r="C777" s="202"/>
      <c r="D777" s="203" t="s">
        <v>204</v>
      </c>
      <c r="E777" s="204" t="s">
        <v>19</v>
      </c>
      <c r="F777" s="205" t="s">
        <v>837</v>
      </c>
      <c r="G777" s="202"/>
      <c r="H777" s="206">
        <v>7.35</v>
      </c>
      <c r="I777" s="207"/>
      <c r="J777" s="202"/>
      <c r="K777" s="202"/>
      <c r="L777" s="208"/>
      <c r="M777" s="209"/>
      <c r="N777" s="210"/>
      <c r="O777" s="210"/>
      <c r="P777" s="210"/>
      <c r="Q777" s="210"/>
      <c r="R777" s="210"/>
      <c r="S777" s="210"/>
      <c r="T777" s="211"/>
      <c r="AT777" s="212" t="s">
        <v>204</v>
      </c>
      <c r="AU777" s="212" t="s">
        <v>87</v>
      </c>
      <c r="AV777" s="13" t="s">
        <v>87</v>
      </c>
      <c r="AW777" s="13" t="s">
        <v>33</v>
      </c>
      <c r="AX777" s="13" t="s">
        <v>78</v>
      </c>
      <c r="AY777" s="212" t="s">
        <v>183</v>
      </c>
    </row>
    <row r="778" spans="1:65" s="13" customFormat="1">
      <c r="B778" s="201"/>
      <c r="C778" s="202"/>
      <c r="D778" s="203" t="s">
        <v>204</v>
      </c>
      <c r="E778" s="204" t="s">
        <v>19</v>
      </c>
      <c r="F778" s="205" t="s">
        <v>838</v>
      </c>
      <c r="G778" s="202"/>
      <c r="H778" s="206">
        <v>10.65</v>
      </c>
      <c r="I778" s="207"/>
      <c r="J778" s="202"/>
      <c r="K778" s="202"/>
      <c r="L778" s="208"/>
      <c r="M778" s="209"/>
      <c r="N778" s="210"/>
      <c r="O778" s="210"/>
      <c r="P778" s="210"/>
      <c r="Q778" s="210"/>
      <c r="R778" s="210"/>
      <c r="S778" s="210"/>
      <c r="T778" s="211"/>
      <c r="AT778" s="212" t="s">
        <v>204</v>
      </c>
      <c r="AU778" s="212" t="s">
        <v>87</v>
      </c>
      <c r="AV778" s="13" t="s">
        <v>87</v>
      </c>
      <c r="AW778" s="13" t="s">
        <v>33</v>
      </c>
      <c r="AX778" s="13" t="s">
        <v>78</v>
      </c>
      <c r="AY778" s="212" t="s">
        <v>183</v>
      </c>
    </row>
    <row r="779" spans="1:65" s="13" customFormat="1">
      <c r="B779" s="201"/>
      <c r="C779" s="202"/>
      <c r="D779" s="203" t="s">
        <v>204</v>
      </c>
      <c r="E779" s="204" t="s">
        <v>19</v>
      </c>
      <c r="F779" s="205" t="s">
        <v>839</v>
      </c>
      <c r="G779" s="202"/>
      <c r="H779" s="206">
        <v>5.82</v>
      </c>
      <c r="I779" s="207"/>
      <c r="J779" s="202"/>
      <c r="K779" s="202"/>
      <c r="L779" s="208"/>
      <c r="M779" s="209"/>
      <c r="N779" s="210"/>
      <c r="O779" s="210"/>
      <c r="P779" s="210"/>
      <c r="Q779" s="210"/>
      <c r="R779" s="210"/>
      <c r="S779" s="210"/>
      <c r="T779" s="211"/>
      <c r="AT779" s="212" t="s">
        <v>204</v>
      </c>
      <c r="AU779" s="212" t="s">
        <v>87</v>
      </c>
      <c r="AV779" s="13" t="s">
        <v>87</v>
      </c>
      <c r="AW779" s="13" t="s">
        <v>33</v>
      </c>
      <c r="AX779" s="13" t="s">
        <v>78</v>
      </c>
      <c r="AY779" s="212" t="s">
        <v>183</v>
      </c>
    </row>
    <row r="780" spans="1:65" s="13" customFormat="1">
      <c r="B780" s="201"/>
      <c r="C780" s="202"/>
      <c r="D780" s="203" t="s">
        <v>204</v>
      </c>
      <c r="E780" s="204" t="s">
        <v>19</v>
      </c>
      <c r="F780" s="205" t="s">
        <v>836</v>
      </c>
      <c r="G780" s="202"/>
      <c r="H780" s="206">
        <v>5.7</v>
      </c>
      <c r="I780" s="207"/>
      <c r="J780" s="202"/>
      <c r="K780" s="202"/>
      <c r="L780" s="208"/>
      <c r="M780" s="209"/>
      <c r="N780" s="210"/>
      <c r="O780" s="210"/>
      <c r="P780" s="210"/>
      <c r="Q780" s="210"/>
      <c r="R780" s="210"/>
      <c r="S780" s="210"/>
      <c r="T780" s="211"/>
      <c r="AT780" s="212" t="s">
        <v>204</v>
      </c>
      <c r="AU780" s="212" t="s">
        <v>87</v>
      </c>
      <c r="AV780" s="13" t="s">
        <v>87</v>
      </c>
      <c r="AW780" s="13" t="s">
        <v>33</v>
      </c>
      <c r="AX780" s="13" t="s">
        <v>78</v>
      </c>
      <c r="AY780" s="212" t="s">
        <v>183</v>
      </c>
    </row>
    <row r="781" spans="1:65" s="13" customFormat="1">
      <c r="B781" s="201"/>
      <c r="C781" s="202"/>
      <c r="D781" s="203" t="s">
        <v>204</v>
      </c>
      <c r="E781" s="204" t="s">
        <v>19</v>
      </c>
      <c r="F781" s="205" t="s">
        <v>840</v>
      </c>
      <c r="G781" s="202"/>
      <c r="H781" s="206">
        <v>19</v>
      </c>
      <c r="I781" s="207"/>
      <c r="J781" s="202"/>
      <c r="K781" s="202"/>
      <c r="L781" s="208"/>
      <c r="M781" s="209"/>
      <c r="N781" s="210"/>
      <c r="O781" s="210"/>
      <c r="P781" s="210"/>
      <c r="Q781" s="210"/>
      <c r="R781" s="210"/>
      <c r="S781" s="210"/>
      <c r="T781" s="211"/>
      <c r="AT781" s="212" t="s">
        <v>204</v>
      </c>
      <c r="AU781" s="212" t="s">
        <v>87</v>
      </c>
      <c r="AV781" s="13" t="s">
        <v>87</v>
      </c>
      <c r="AW781" s="13" t="s">
        <v>33</v>
      </c>
      <c r="AX781" s="13" t="s">
        <v>78</v>
      </c>
      <c r="AY781" s="212" t="s">
        <v>183</v>
      </c>
    </row>
    <row r="782" spans="1:65" s="13" customFormat="1">
      <c r="B782" s="201"/>
      <c r="C782" s="202"/>
      <c r="D782" s="203" t="s">
        <v>204</v>
      </c>
      <c r="E782" s="204" t="s">
        <v>19</v>
      </c>
      <c r="F782" s="205" t="s">
        <v>841</v>
      </c>
      <c r="G782" s="202"/>
      <c r="H782" s="206">
        <v>10.4</v>
      </c>
      <c r="I782" s="207"/>
      <c r="J782" s="202"/>
      <c r="K782" s="202"/>
      <c r="L782" s="208"/>
      <c r="M782" s="209"/>
      <c r="N782" s="210"/>
      <c r="O782" s="210"/>
      <c r="P782" s="210"/>
      <c r="Q782" s="210"/>
      <c r="R782" s="210"/>
      <c r="S782" s="210"/>
      <c r="T782" s="211"/>
      <c r="AT782" s="212" t="s">
        <v>204</v>
      </c>
      <c r="AU782" s="212" t="s">
        <v>87</v>
      </c>
      <c r="AV782" s="13" t="s">
        <v>87</v>
      </c>
      <c r="AW782" s="13" t="s">
        <v>33</v>
      </c>
      <c r="AX782" s="13" t="s">
        <v>78</v>
      </c>
      <c r="AY782" s="212" t="s">
        <v>183</v>
      </c>
    </row>
    <row r="783" spans="1:65" s="15" customFormat="1">
      <c r="B783" s="234"/>
      <c r="C783" s="235"/>
      <c r="D783" s="203" t="s">
        <v>204</v>
      </c>
      <c r="E783" s="236" t="s">
        <v>19</v>
      </c>
      <c r="F783" s="237" t="s">
        <v>266</v>
      </c>
      <c r="G783" s="235"/>
      <c r="H783" s="238">
        <v>64.62</v>
      </c>
      <c r="I783" s="239"/>
      <c r="J783" s="235"/>
      <c r="K783" s="235"/>
      <c r="L783" s="240"/>
      <c r="M783" s="241"/>
      <c r="N783" s="242"/>
      <c r="O783" s="242"/>
      <c r="P783" s="242"/>
      <c r="Q783" s="242"/>
      <c r="R783" s="242"/>
      <c r="S783" s="242"/>
      <c r="T783" s="243"/>
      <c r="AT783" s="244" t="s">
        <v>204</v>
      </c>
      <c r="AU783" s="244" t="s">
        <v>87</v>
      </c>
      <c r="AV783" s="15" t="s">
        <v>190</v>
      </c>
      <c r="AW783" s="15" t="s">
        <v>33</v>
      </c>
      <c r="AX783" s="15" t="s">
        <v>85</v>
      </c>
      <c r="AY783" s="244" t="s">
        <v>183</v>
      </c>
    </row>
    <row r="784" spans="1:65" s="2" customFormat="1" ht="21.75" customHeight="1">
      <c r="A784" s="38"/>
      <c r="B784" s="39"/>
      <c r="C784" s="224" t="s">
        <v>848</v>
      </c>
      <c r="D784" s="224" t="s">
        <v>240</v>
      </c>
      <c r="E784" s="225" t="s">
        <v>849</v>
      </c>
      <c r="F784" s="226" t="s">
        <v>850</v>
      </c>
      <c r="G784" s="227" t="s">
        <v>237</v>
      </c>
      <c r="H784" s="228">
        <v>25.5</v>
      </c>
      <c r="I784" s="229"/>
      <c r="J784" s="230">
        <f>ROUND(I784*H784,2)</f>
        <v>0</v>
      </c>
      <c r="K784" s="226" t="s">
        <v>201</v>
      </c>
      <c r="L784" s="231"/>
      <c r="M784" s="232" t="s">
        <v>19</v>
      </c>
      <c r="N784" s="233" t="s">
        <v>49</v>
      </c>
      <c r="O784" s="68"/>
      <c r="P784" s="192">
        <f>O784*H784</f>
        <v>0</v>
      </c>
      <c r="Q784" s="192">
        <v>2.0000000000000001E-4</v>
      </c>
      <c r="R784" s="192">
        <f>Q784*H784</f>
        <v>5.1000000000000004E-3</v>
      </c>
      <c r="S784" s="192">
        <v>0</v>
      </c>
      <c r="T784" s="193">
        <f>S784*H784</f>
        <v>0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194" t="s">
        <v>234</v>
      </c>
      <c r="AT784" s="194" t="s">
        <v>240</v>
      </c>
      <c r="AU784" s="194" t="s">
        <v>87</v>
      </c>
      <c r="AY784" s="21" t="s">
        <v>183</v>
      </c>
      <c r="BE784" s="195">
        <f>IF(N784="základní",J784,0)</f>
        <v>0</v>
      </c>
      <c r="BF784" s="195">
        <f>IF(N784="snížená",J784,0)</f>
        <v>0</v>
      </c>
      <c r="BG784" s="195">
        <f>IF(N784="zákl. přenesená",J784,0)</f>
        <v>0</v>
      </c>
      <c r="BH784" s="195">
        <f>IF(N784="sníž. přenesená",J784,0)</f>
        <v>0</v>
      </c>
      <c r="BI784" s="195">
        <f>IF(N784="nulová",J784,0)</f>
        <v>0</v>
      </c>
      <c r="BJ784" s="21" t="s">
        <v>85</v>
      </c>
      <c r="BK784" s="195">
        <f>ROUND(I784*H784,2)</f>
        <v>0</v>
      </c>
      <c r="BL784" s="21" t="s">
        <v>190</v>
      </c>
      <c r="BM784" s="194" t="s">
        <v>851</v>
      </c>
    </row>
    <row r="785" spans="1:65" s="13" customFormat="1">
      <c r="B785" s="201"/>
      <c r="C785" s="202"/>
      <c r="D785" s="203" t="s">
        <v>204</v>
      </c>
      <c r="E785" s="204" t="s">
        <v>19</v>
      </c>
      <c r="F785" s="205" t="s">
        <v>852</v>
      </c>
      <c r="G785" s="202"/>
      <c r="H785" s="206">
        <v>2.2000000000000002</v>
      </c>
      <c r="I785" s="207"/>
      <c r="J785" s="202"/>
      <c r="K785" s="202"/>
      <c r="L785" s="208"/>
      <c r="M785" s="209"/>
      <c r="N785" s="210"/>
      <c r="O785" s="210"/>
      <c r="P785" s="210"/>
      <c r="Q785" s="210"/>
      <c r="R785" s="210"/>
      <c r="S785" s="210"/>
      <c r="T785" s="211"/>
      <c r="AT785" s="212" t="s">
        <v>204</v>
      </c>
      <c r="AU785" s="212" t="s">
        <v>87</v>
      </c>
      <c r="AV785" s="13" t="s">
        <v>87</v>
      </c>
      <c r="AW785" s="13" t="s">
        <v>33</v>
      </c>
      <c r="AX785" s="13" t="s">
        <v>78</v>
      </c>
      <c r="AY785" s="212" t="s">
        <v>183</v>
      </c>
    </row>
    <row r="786" spans="1:65" s="13" customFormat="1">
      <c r="B786" s="201"/>
      <c r="C786" s="202"/>
      <c r="D786" s="203" t="s">
        <v>204</v>
      </c>
      <c r="E786" s="204" t="s">
        <v>19</v>
      </c>
      <c r="F786" s="205" t="s">
        <v>853</v>
      </c>
      <c r="G786" s="202"/>
      <c r="H786" s="206">
        <v>2.95</v>
      </c>
      <c r="I786" s="207"/>
      <c r="J786" s="202"/>
      <c r="K786" s="202"/>
      <c r="L786" s="208"/>
      <c r="M786" s="209"/>
      <c r="N786" s="210"/>
      <c r="O786" s="210"/>
      <c r="P786" s="210"/>
      <c r="Q786" s="210"/>
      <c r="R786" s="210"/>
      <c r="S786" s="210"/>
      <c r="T786" s="211"/>
      <c r="AT786" s="212" t="s">
        <v>204</v>
      </c>
      <c r="AU786" s="212" t="s">
        <v>87</v>
      </c>
      <c r="AV786" s="13" t="s">
        <v>87</v>
      </c>
      <c r="AW786" s="13" t="s">
        <v>33</v>
      </c>
      <c r="AX786" s="13" t="s">
        <v>78</v>
      </c>
      <c r="AY786" s="212" t="s">
        <v>183</v>
      </c>
    </row>
    <row r="787" spans="1:65" s="13" customFormat="1">
      <c r="B787" s="201"/>
      <c r="C787" s="202"/>
      <c r="D787" s="203" t="s">
        <v>204</v>
      </c>
      <c r="E787" s="204" t="s">
        <v>19</v>
      </c>
      <c r="F787" s="205" t="s">
        <v>854</v>
      </c>
      <c r="G787" s="202"/>
      <c r="H787" s="206">
        <v>5.25</v>
      </c>
      <c r="I787" s="207"/>
      <c r="J787" s="202"/>
      <c r="K787" s="202"/>
      <c r="L787" s="208"/>
      <c r="M787" s="209"/>
      <c r="N787" s="210"/>
      <c r="O787" s="210"/>
      <c r="P787" s="210"/>
      <c r="Q787" s="210"/>
      <c r="R787" s="210"/>
      <c r="S787" s="210"/>
      <c r="T787" s="211"/>
      <c r="AT787" s="212" t="s">
        <v>204</v>
      </c>
      <c r="AU787" s="212" t="s">
        <v>87</v>
      </c>
      <c r="AV787" s="13" t="s">
        <v>87</v>
      </c>
      <c r="AW787" s="13" t="s">
        <v>33</v>
      </c>
      <c r="AX787" s="13" t="s">
        <v>78</v>
      </c>
      <c r="AY787" s="212" t="s">
        <v>183</v>
      </c>
    </row>
    <row r="788" spans="1:65" s="13" customFormat="1">
      <c r="B788" s="201"/>
      <c r="C788" s="202"/>
      <c r="D788" s="203" t="s">
        <v>204</v>
      </c>
      <c r="E788" s="204" t="s">
        <v>19</v>
      </c>
      <c r="F788" s="205" t="s">
        <v>836</v>
      </c>
      <c r="G788" s="202"/>
      <c r="H788" s="206">
        <v>5.7</v>
      </c>
      <c r="I788" s="207"/>
      <c r="J788" s="202"/>
      <c r="K788" s="202"/>
      <c r="L788" s="208"/>
      <c r="M788" s="209"/>
      <c r="N788" s="210"/>
      <c r="O788" s="210"/>
      <c r="P788" s="210"/>
      <c r="Q788" s="210"/>
      <c r="R788" s="210"/>
      <c r="S788" s="210"/>
      <c r="T788" s="211"/>
      <c r="AT788" s="212" t="s">
        <v>204</v>
      </c>
      <c r="AU788" s="212" t="s">
        <v>87</v>
      </c>
      <c r="AV788" s="13" t="s">
        <v>87</v>
      </c>
      <c r="AW788" s="13" t="s">
        <v>33</v>
      </c>
      <c r="AX788" s="13" t="s">
        <v>78</v>
      </c>
      <c r="AY788" s="212" t="s">
        <v>183</v>
      </c>
    </row>
    <row r="789" spans="1:65" s="13" customFormat="1">
      <c r="B789" s="201"/>
      <c r="C789" s="202"/>
      <c r="D789" s="203" t="s">
        <v>204</v>
      </c>
      <c r="E789" s="204" t="s">
        <v>19</v>
      </c>
      <c r="F789" s="205" t="s">
        <v>855</v>
      </c>
      <c r="G789" s="202"/>
      <c r="H789" s="206">
        <v>7</v>
      </c>
      <c r="I789" s="207"/>
      <c r="J789" s="202"/>
      <c r="K789" s="202"/>
      <c r="L789" s="208"/>
      <c r="M789" s="209"/>
      <c r="N789" s="210"/>
      <c r="O789" s="210"/>
      <c r="P789" s="210"/>
      <c r="Q789" s="210"/>
      <c r="R789" s="210"/>
      <c r="S789" s="210"/>
      <c r="T789" s="211"/>
      <c r="AT789" s="212" t="s">
        <v>204</v>
      </c>
      <c r="AU789" s="212" t="s">
        <v>87</v>
      </c>
      <c r="AV789" s="13" t="s">
        <v>87</v>
      </c>
      <c r="AW789" s="13" t="s">
        <v>33</v>
      </c>
      <c r="AX789" s="13" t="s">
        <v>78</v>
      </c>
      <c r="AY789" s="212" t="s">
        <v>183</v>
      </c>
    </row>
    <row r="790" spans="1:65" s="13" customFormat="1">
      <c r="B790" s="201"/>
      <c r="C790" s="202"/>
      <c r="D790" s="203" t="s">
        <v>204</v>
      </c>
      <c r="E790" s="204" t="s">
        <v>19</v>
      </c>
      <c r="F790" s="205" t="s">
        <v>856</v>
      </c>
      <c r="G790" s="202"/>
      <c r="H790" s="206">
        <v>2.4</v>
      </c>
      <c r="I790" s="207"/>
      <c r="J790" s="202"/>
      <c r="K790" s="202"/>
      <c r="L790" s="208"/>
      <c r="M790" s="209"/>
      <c r="N790" s="210"/>
      <c r="O790" s="210"/>
      <c r="P790" s="210"/>
      <c r="Q790" s="210"/>
      <c r="R790" s="210"/>
      <c r="S790" s="210"/>
      <c r="T790" s="211"/>
      <c r="AT790" s="212" t="s">
        <v>204</v>
      </c>
      <c r="AU790" s="212" t="s">
        <v>87</v>
      </c>
      <c r="AV790" s="13" t="s">
        <v>87</v>
      </c>
      <c r="AW790" s="13" t="s">
        <v>33</v>
      </c>
      <c r="AX790" s="13" t="s">
        <v>78</v>
      </c>
      <c r="AY790" s="212" t="s">
        <v>183</v>
      </c>
    </row>
    <row r="791" spans="1:65" s="15" customFormat="1">
      <c r="B791" s="234"/>
      <c r="C791" s="235"/>
      <c r="D791" s="203" t="s">
        <v>204</v>
      </c>
      <c r="E791" s="236" t="s">
        <v>19</v>
      </c>
      <c r="F791" s="237" t="s">
        <v>266</v>
      </c>
      <c r="G791" s="235"/>
      <c r="H791" s="238">
        <v>25.5</v>
      </c>
      <c r="I791" s="239"/>
      <c r="J791" s="235"/>
      <c r="K791" s="235"/>
      <c r="L791" s="240"/>
      <c r="M791" s="241"/>
      <c r="N791" s="242"/>
      <c r="O791" s="242"/>
      <c r="P791" s="242"/>
      <c r="Q791" s="242"/>
      <c r="R791" s="242"/>
      <c r="S791" s="242"/>
      <c r="T791" s="243"/>
      <c r="AT791" s="244" t="s">
        <v>204</v>
      </c>
      <c r="AU791" s="244" t="s">
        <v>87</v>
      </c>
      <c r="AV791" s="15" t="s">
        <v>190</v>
      </c>
      <c r="AW791" s="15" t="s">
        <v>33</v>
      </c>
      <c r="AX791" s="15" t="s">
        <v>85</v>
      </c>
      <c r="AY791" s="244" t="s">
        <v>183</v>
      </c>
    </row>
    <row r="792" spans="1:65" s="2" customFormat="1" ht="37.799999999999997" customHeight="1">
      <c r="A792" s="38"/>
      <c r="B792" s="39"/>
      <c r="C792" s="183" t="s">
        <v>857</v>
      </c>
      <c r="D792" s="183" t="s">
        <v>185</v>
      </c>
      <c r="E792" s="184" t="s">
        <v>858</v>
      </c>
      <c r="F792" s="185" t="s">
        <v>859</v>
      </c>
      <c r="G792" s="186" t="s">
        <v>188</v>
      </c>
      <c r="H792" s="187">
        <v>237.803</v>
      </c>
      <c r="I792" s="188"/>
      <c r="J792" s="189">
        <f>ROUND(I792*H792,2)</f>
        <v>0</v>
      </c>
      <c r="K792" s="185" t="s">
        <v>189</v>
      </c>
      <c r="L792" s="43"/>
      <c r="M792" s="190" t="s">
        <v>19</v>
      </c>
      <c r="N792" s="191" t="s">
        <v>49</v>
      </c>
      <c r="O792" s="68"/>
      <c r="P792" s="192">
        <f>O792*H792</f>
        <v>0</v>
      </c>
      <c r="Q792" s="192">
        <v>2.3630000000000002E-2</v>
      </c>
      <c r="R792" s="192">
        <f>Q792*H792</f>
        <v>5.6192848900000003</v>
      </c>
      <c r="S792" s="192">
        <v>0</v>
      </c>
      <c r="T792" s="193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194" t="s">
        <v>190</v>
      </c>
      <c r="AT792" s="194" t="s">
        <v>185</v>
      </c>
      <c r="AU792" s="194" t="s">
        <v>87</v>
      </c>
      <c r="AY792" s="21" t="s">
        <v>183</v>
      </c>
      <c r="BE792" s="195">
        <f>IF(N792="základní",J792,0)</f>
        <v>0</v>
      </c>
      <c r="BF792" s="195">
        <f>IF(N792="snížená",J792,0)</f>
        <v>0</v>
      </c>
      <c r="BG792" s="195">
        <f>IF(N792="zákl. přenesená",J792,0)</f>
        <v>0</v>
      </c>
      <c r="BH792" s="195">
        <f>IF(N792="sníž. přenesená",J792,0)</f>
        <v>0</v>
      </c>
      <c r="BI792" s="195">
        <f>IF(N792="nulová",J792,0)</f>
        <v>0</v>
      </c>
      <c r="BJ792" s="21" t="s">
        <v>85</v>
      </c>
      <c r="BK792" s="195">
        <f>ROUND(I792*H792,2)</f>
        <v>0</v>
      </c>
      <c r="BL792" s="21" t="s">
        <v>190</v>
      </c>
      <c r="BM792" s="194" t="s">
        <v>860</v>
      </c>
    </row>
    <row r="793" spans="1:65" s="2" customFormat="1">
      <c r="A793" s="38"/>
      <c r="B793" s="39"/>
      <c r="C793" s="40"/>
      <c r="D793" s="196" t="s">
        <v>192</v>
      </c>
      <c r="E793" s="40"/>
      <c r="F793" s="197" t="s">
        <v>861</v>
      </c>
      <c r="G793" s="40"/>
      <c r="H793" s="40"/>
      <c r="I793" s="198"/>
      <c r="J793" s="40"/>
      <c r="K793" s="40"/>
      <c r="L793" s="43"/>
      <c r="M793" s="199"/>
      <c r="N793" s="200"/>
      <c r="O793" s="68"/>
      <c r="P793" s="68"/>
      <c r="Q793" s="68"/>
      <c r="R793" s="68"/>
      <c r="S793" s="68"/>
      <c r="T793" s="69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T793" s="21" t="s">
        <v>192</v>
      </c>
      <c r="AU793" s="21" t="s">
        <v>87</v>
      </c>
    </row>
    <row r="794" spans="1:65" s="13" customFormat="1">
      <c r="B794" s="201"/>
      <c r="C794" s="202"/>
      <c r="D794" s="203" t="s">
        <v>204</v>
      </c>
      <c r="E794" s="204" t="s">
        <v>19</v>
      </c>
      <c r="F794" s="205" t="s">
        <v>793</v>
      </c>
      <c r="G794" s="202"/>
      <c r="H794" s="206">
        <v>100.32</v>
      </c>
      <c r="I794" s="207"/>
      <c r="J794" s="202"/>
      <c r="K794" s="202"/>
      <c r="L794" s="208"/>
      <c r="M794" s="209"/>
      <c r="N794" s="210"/>
      <c r="O794" s="210"/>
      <c r="P794" s="210"/>
      <c r="Q794" s="210"/>
      <c r="R794" s="210"/>
      <c r="S794" s="210"/>
      <c r="T794" s="211"/>
      <c r="AT794" s="212" t="s">
        <v>204</v>
      </c>
      <c r="AU794" s="212" t="s">
        <v>87</v>
      </c>
      <c r="AV794" s="13" t="s">
        <v>87</v>
      </c>
      <c r="AW794" s="13" t="s">
        <v>33</v>
      </c>
      <c r="AX794" s="13" t="s">
        <v>78</v>
      </c>
      <c r="AY794" s="212" t="s">
        <v>183</v>
      </c>
    </row>
    <row r="795" spans="1:65" s="13" customFormat="1">
      <c r="B795" s="201"/>
      <c r="C795" s="202"/>
      <c r="D795" s="203" t="s">
        <v>204</v>
      </c>
      <c r="E795" s="204" t="s">
        <v>19</v>
      </c>
      <c r="F795" s="205" t="s">
        <v>407</v>
      </c>
      <c r="G795" s="202"/>
      <c r="H795" s="206">
        <v>-3.85</v>
      </c>
      <c r="I795" s="207"/>
      <c r="J795" s="202"/>
      <c r="K795" s="202"/>
      <c r="L795" s="208"/>
      <c r="M795" s="209"/>
      <c r="N795" s="210"/>
      <c r="O795" s="210"/>
      <c r="P795" s="210"/>
      <c r="Q795" s="210"/>
      <c r="R795" s="210"/>
      <c r="S795" s="210"/>
      <c r="T795" s="211"/>
      <c r="AT795" s="212" t="s">
        <v>204</v>
      </c>
      <c r="AU795" s="212" t="s">
        <v>87</v>
      </c>
      <c r="AV795" s="13" t="s">
        <v>87</v>
      </c>
      <c r="AW795" s="13" t="s">
        <v>33</v>
      </c>
      <c r="AX795" s="13" t="s">
        <v>78</v>
      </c>
      <c r="AY795" s="212" t="s">
        <v>183</v>
      </c>
    </row>
    <row r="796" spans="1:65" s="13" customFormat="1">
      <c r="B796" s="201"/>
      <c r="C796" s="202"/>
      <c r="D796" s="203" t="s">
        <v>204</v>
      </c>
      <c r="E796" s="204" t="s">
        <v>19</v>
      </c>
      <c r="F796" s="205" t="s">
        <v>408</v>
      </c>
      <c r="G796" s="202"/>
      <c r="H796" s="206">
        <v>-6.49</v>
      </c>
      <c r="I796" s="207"/>
      <c r="J796" s="202"/>
      <c r="K796" s="202"/>
      <c r="L796" s="208"/>
      <c r="M796" s="209"/>
      <c r="N796" s="210"/>
      <c r="O796" s="210"/>
      <c r="P796" s="210"/>
      <c r="Q796" s="210"/>
      <c r="R796" s="210"/>
      <c r="S796" s="210"/>
      <c r="T796" s="211"/>
      <c r="AT796" s="212" t="s">
        <v>204</v>
      </c>
      <c r="AU796" s="212" t="s">
        <v>87</v>
      </c>
      <c r="AV796" s="13" t="s">
        <v>87</v>
      </c>
      <c r="AW796" s="13" t="s">
        <v>33</v>
      </c>
      <c r="AX796" s="13" t="s">
        <v>78</v>
      </c>
      <c r="AY796" s="212" t="s">
        <v>183</v>
      </c>
    </row>
    <row r="797" spans="1:65" s="13" customFormat="1">
      <c r="B797" s="201"/>
      <c r="C797" s="202"/>
      <c r="D797" s="203" t="s">
        <v>204</v>
      </c>
      <c r="E797" s="204" t="s">
        <v>19</v>
      </c>
      <c r="F797" s="205" t="s">
        <v>409</v>
      </c>
      <c r="G797" s="202"/>
      <c r="H797" s="206">
        <v>-4.7249999999999996</v>
      </c>
      <c r="I797" s="207"/>
      <c r="J797" s="202"/>
      <c r="K797" s="202"/>
      <c r="L797" s="208"/>
      <c r="M797" s="209"/>
      <c r="N797" s="210"/>
      <c r="O797" s="210"/>
      <c r="P797" s="210"/>
      <c r="Q797" s="210"/>
      <c r="R797" s="210"/>
      <c r="S797" s="210"/>
      <c r="T797" s="211"/>
      <c r="AT797" s="212" t="s">
        <v>204</v>
      </c>
      <c r="AU797" s="212" t="s">
        <v>87</v>
      </c>
      <c r="AV797" s="13" t="s">
        <v>87</v>
      </c>
      <c r="AW797" s="13" t="s">
        <v>33</v>
      </c>
      <c r="AX797" s="13" t="s">
        <v>78</v>
      </c>
      <c r="AY797" s="212" t="s">
        <v>183</v>
      </c>
    </row>
    <row r="798" spans="1:65" s="13" customFormat="1">
      <c r="B798" s="201"/>
      <c r="C798" s="202"/>
      <c r="D798" s="203" t="s">
        <v>204</v>
      </c>
      <c r="E798" s="204" t="s">
        <v>19</v>
      </c>
      <c r="F798" s="205" t="s">
        <v>794</v>
      </c>
      <c r="G798" s="202"/>
      <c r="H798" s="206">
        <v>35.375999999999998</v>
      </c>
      <c r="I798" s="207"/>
      <c r="J798" s="202"/>
      <c r="K798" s="202"/>
      <c r="L798" s="208"/>
      <c r="M798" s="209"/>
      <c r="N798" s="210"/>
      <c r="O798" s="210"/>
      <c r="P798" s="210"/>
      <c r="Q798" s="210"/>
      <c r="R798" s="210"/>
      <c r="S798" s="210"/>
      <c r="T798" s="211"/>
      <c r="AT798" s="212" t="s">
        <v>204</v>
      </c>
      <c r="AU798" s="212" t="s">
        <v>87</v>
      </c>
      <c r="AV798" s="13" t="s">
        <v>87</v>
      </c>
      <c r="AW798" s="13" t="s">
        <v>33</v>
      </c>
      <c r="AX798" s="13" t="s">
        <v>78</v>
      </c>
      <c r="AY798" s="212" t="s">
        <v>183</v>
      </c>
    </row>
    <row r="799" spans="1:65" s="13" customFormat="1">
      <c r="B799" s="201"/>
      <c r="C799" s="202"/>
      <c r="D799" s="203" t="s">
        <v>204</v>
      </c>
      <c r="E799" s="204" t="s">
        <v>19</v>
      </c>
      <c r="F799" s="205" t="s">
        <v>398</v>
      </c>
      <c r="G799" s="202"/>
      <c r="H799" s="206">
        <v>-3.0939999999999999</v>
      </c>
      <c r="I799" s="207"/>
      <c r="J799" s="202"/>
      <c r="K799" s="202"/>
      <c r="L799" s="208"/>
      <c r="M799" s="209"/>
      <c r="N799" s="210"/>
      <c r="O799" s="210"/>
      <c r="P799" s="210"/>
      <c r="Q799" s="210"/>
      <c r="R799" s="210"/>
      <c r="S799" s="210"/>
      <c r="T799" s="211"/>
      <c r="AT799" s="212" t="s">
        <v>204</v>
      </c>
      <c r="AU799" s="212" t="s">
        <v>87</v>
      </c>
      <c r="AV799" s="13" t="s">
        <v>87</v>
      </c>
      <c r="AW799" s="13" t="s">
        <v>33</v>
      </c>
      <c r="AX799" s="13" t="s">
        <v>78</v>
      </c>
      <c r="AY799" s="212" t="s">
        <v>183</v>
      </c>
    </row>
    <row r="800" spans="1:65" s="13" customFormat="1">
      <c r="B800" s="201"/>
      <c r="C800" s="202"/>
      <c r="D800" s="203" t="s">
        <v>204</v>
      </c>
      <c r="E800" s="204" t="s">
        <v>19</v>
      </c>
      <c r="F800" s="205" t="s">
        <v>407</v>
      </c>
      <c r="G800" s="202"/>
      <c r="H800" s="206">
        <v>-3.85</v>
      </c>
      <c r="I800" s="207"/>
      <c r="J800" s="202"/>
      <c r="K800" s="202"/>
      <c r="L800" s="208"/>
      <c r="M800" s="209"/>
      <c r="N800" s="210"/>
      <c r="O800" s="210"/>
      <c r="P800" s="210"/>
      <c r="Q800" s="210"/>
      <c r="R800" s="210"/>
      <c r="S800" s="210"/>
      <c r="T800" s="211"/>
      <c r="AT800" s="212" t="s">
        <v>204</v>
      </c>
      <c r="AU800" s="212" t="s">
        <v>87</v>
      </c>
      <c r="AV800" s="13" t="s">
        <v>87</v>
      </c>
      <c r="AW800" s="13" t="s">
        <v>33</v>
      </c>
      <c r="AX800" s="13" t="s">
        <v>78</v>
      </c>
      <c r="AY800" s="212" t="s">
        <v>183</v>
      </c>
    </row>
    <row r="801" spans="1:65" s="13" customFormat="1">
      <c r="B801" s="201"/>
      <c r="C801" s="202"/>
      <c r="D801" s="203" t="s">
        <v>204</v>
      </c>
      <c r="E801" s="204" t="s">
        <v>19</v>
      </c>
      <c r="F801" s="205" t="s">
        <v>795</v>
      </c>
      <c r="G801" s="202"/>
      <c r="H801" s="206">
        <v>100.056</v>
      </c>
      <c r="I801" s="207"/>
      <c r="J801" s="202"/>
      <c r="K801" s="202"/>
      <c r="L801" s="208"/>
      <c r="M801" s="209"/>
      <c r="N801" s="210"/>
      <c r="O801" s="210"/>
      <c r="P801" s="210"/>
      <c r="Q801" s="210"/>
      <c r="R801" s="210"/>
      <c r="S801" s="210"/>
      <c r="T801" s="211"/>
      <c r="AT801" s="212" t="s">
        <v>204</v>
      </c>
      <c r="AU801" s="212" t="s">
        <v>87</v>
      </c>
      <c r="AV801" s="13" t="s">
        <v>87</v>
      </c>
      <c r="AW801" s="13" t="s">
        <v>33</v>
      </c>
      <c r="AX801" s="13" t="s">
        <v>78</v>
      </c>
      <c r="AY801" s="212" t="s">
        <v>183</v>
      </c>
    </row>
    <row r="802" spans="1:65" s="13" customFormat="1">
      <c r="B802" s="201"/>
      <c r="C802" s="202"/>
      <c r="D802" s="203" t="s">
        <v>204</v>
      </c>
      <c r="E802" s="204" t="s">
        <v>19</v>
      </c>
      <c r="F802" s="205" t="s">
        <v>412</v>
      </c>
      <c r="G802" s="202"/>
      <c r="H802" s="206">
        <v>-10.5</v>
      </c>
      <c r="I802" s="207"/>
      <c r="J802" s="202"/>
      <c r="K802" s="202"/>
      <c r="L802" s="208"/>
      <c r="M802" s="209"/>
      <c r="N802" s="210"/>
      <c r="O802" s="210"/>
      <c r="P802" s="210"/>
      <c r="Q802" s="210"/>
      <c r="R802" s="210"/>
      <c r="S802" s="210"/>
      <c r="T802" s="211"/>
      <c r="AT802" s="212" t="s">
        <v>204</v>
      </c>
      <c r="AU802" s="212" t="s">
        <v>87</v>
      </c>
      <c r="AV802" s="13" t="s">
        <v>87</v>
      </c>
      <c r="AW802" s="13" t="s">
        <v>33</v>
      </c>
      <c r="AX802" s="13" t="s">
        <v>78</v>
      </c>
      <c r="AY802" s="212" t="s">
        <v>183</v>
      </c>
    </row>
    <row r="803" spans="1:65" s="13" customFormat="1">
      <c r="B803" s="201"/>
      <c r="C803" s="202"/>
      <c r="D803" s="203" t="s">
        <v>204</v>
      </c>
      <c r="E803" s="204" t="s">
        <v>19</v>
      </c>
      <c r="F803" s="205" t="s">
        <v>413</v>
      </c>
      <c r="G803" s="202"/>
      <c r="H803" s="206">
        <v>-2.4</v>
      </c>
      <c r="I803" s="207"/>
      <c r="J803" s="202"/>
      <c r="K803" s="202"/>
      <c r="L803" s="208"/>
      <c r="M803" s="209"/>
      <c r="N803" s="210"/>
      <c r="O803" s="210"/>
      <c r="P803" s="210"/>
      <c r="Q803" s="210"/>
      <c r="R803" s="210"/>
      <c r="S803" s="210"/>
      <c r="T803" s="211"/>
      <c r="AT803" s="212" t="s">
        <v>204</v>
      </c>
      <c r="AU803" s="212" t="s">
        <v>87</v>
      </c>
      <c r="AV803" s="13" t="s">
        <v>87</v>
      </c>
      <c r="AW803" s="13" t="s">
        <v>33</v>
      </c>
      <c r="AX803" s="13" t="s">
        <v>78</v>
      </c>
      <c r="AY803" s="212" t="s">
        <v>183</v>
      </c>
    </row>
    <row r="804" spans="1:65" s="13" customFormat="1">
      <c r="B804" s="201"/>
      <c r="C804" s="202"/>
      <c r="D804" s="203" t="s">
        <v>204</v>
      </c>
      <c r="E804" s="204" t="s">
        <v>19</v>
      </c>
      <c r="F804" s="205" t="s">
        <v>796</v>
      </c>
      <c r="G804" s="202"/>
      <c r="H804" s="206">
        <v>36.96</v>
      </c>
      <c r="I804" s="207"/>
      <c r="J804" s="202"/>
      <c r="K804" s="202"/>
      <c r="L804" s="208"/>
      <c r="M804" s="209"/>
      <c r="N804" s="210"/>
      <c r="O804" s="210"/>
      <c r="P804" s="210"/>
      <c r="Q804" s="210"/>
      <c r="R804" s="210"/>
      <c r="S804" s="210"/>
      <c r="T804" s="211"/>
      <c r="AT804" s="212" t="s">
        <v>204</v>
      </c>
      <c r="AU804" s="212" t="s">
        <v>87</v>
      </c>
      <c r="AV804" s="13" t="s">
        <v>87</v>
      </c>
      <c r="AW804" s="13" t="s">
        <v>33</v>
      </c>
      <c r="AX804" s="13" t="s">
        <v>78</v>
      </c>
      <c r="AY804" s="212" t="s">
        <v>183</v>
      </c>
    </row>
    <row r="805" spans="1:65" s="15" customFormat="1">
      <c r="B805" s="234"/>
      <c r="C805" s="235"/>
      <c r="D805" s="203" t="s">
        <v>204</v>
      </c>
      <c r="E805" s="236" t="s">
        <v>19</v>
      </c>
      <c r="F805" s="237" t="s">
        <v>266</v>
      </c>
      <c r="G805" s="235"/>
      <c r="H805" s="238">
        <v>237.803</v>
      </c>
      <c r="I805" s="239"/>
      <c r="J805" s="235"/>
      <c r="K805" s="235"/>
      <c r="L805" s="240"/>
      <c r="M805" s="241"/>
      <c r="N805" s="242"/>
      <c r="O805" s="242"/>
      <c r="P805" s="242"/>
      <c r="Q805" s="242"/>
      <c r="R805" s="242"/>
      <c r="S805" s="242"/>
      <c r="T805" s="243"/>
      <c r="AT805" s="244" t="s">
        <v>204</v>
      </c>
      <c r="AU805" s="244" t="s">
        <v>87</v>
      </c>
      <c r="AV805" s="15" t="s">
        <v>190</v>
      </c>
      <c r="AW805" s="15" t="s">
        <v>33</v>
      </c>
      <c r="AX805" s="15" t="s">
        <v>85</v>
      </c>
      <c r="AY805" s="244" t="s">
        <v>183</v>
      </c>
    </row>
    <row r="806" spans="1:65" s="2" customFormat="1" ht="37.799999999999997" customHeight="1">
      <c r="A806" s="38"/>
      <c r="B806" s="39"/>
      <c r="C806" s="183" t="s">
        <v>862</v>
      </c>
      <c r="D806" s="183" t="s">
        <v>185</v>
      </c>
      <c r="E806" s="184" t="s">
        <v>863</v>
      </c>
      <c r="F806" s="185" t="s">
        <v>864</v>
      </c>
      <c r="G806" s="186" t="s">
        <v>188</v>
      </c>
      <c r="H806" s="187">
        <v>247.053</v>
      </c>
      <c r="I806" s="188"/>
      <c r="J806" s="189">
        <f>ROUND(I806*H806,2)</f>
        <v>0</v>
      </c>
      <c r="K806" s="185" t="s">
        <v>189</v>
      </c>
      <c r="L806" s="43"/>
      <c r="M806" s="190" t="s">
        <v>19</v>
      </c>
      <c r="N806" s="191" t="s">
        <v>49</v>
      </c>
      <c r="O806" s="68"/>
      <c r="P806" s="192">
        <f>O806*H806</f>
        <v>0</v>
      </c>
      <c r="Q806" s="192">
        <v>3.3E-3</v>
      </c>
      <c r="R806" s="192">
        <f>Q806*H806</f>
        <v>0.81527490000000002</v>
      </c>
      <c r="S806" s="192">
        <v>0</v>
      </c>
      <c r="T806" s="193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194" t="s">
        <v>190</v>
      </c>
      <c r="AT806" s="194" t="s">
        <v>185</v>
      </c>
      <c r="AU806" s="194" t="s">
        <v>87</v>
      </c>
      <c r="AY806" s="21" t="s">
        <v>183</v>
      </c>
      <c r="BE806" s="195">
        <f>IF(N806="základní",J806,0)</f>
        <v>0</v>
      </c>
      <c r="BF806" s="195">
        <f>IF(N806="snížená",J806,0)</f>
        <v>0</v>
      </c>
      <c r="BG806" s="195">
        <f>IF(N806="zákl. přenesená",J806,0)</f>
        <v>0</v>
      </c>
      <c r="BH806" s="195">
        <f>IF(N806="sníž. přenesená",J806,0)</f>
        <v>0</v>
      </c>
      <c r="BI806" s="195">
        <f>IF(N806="nulová",J806,0)</f>
        <v>0</v>
      </c>
      <c r="BJ806" s="21" t="s">
        <v>85</v>
      </c>
      <c r="BK806" s="195">
        <f>ROUND(I806*H806,2)</f>
        <v>0</v>
      </c>
      <c r="BL806" s="21" t="s">
        <v>190</v>
      </c>
      <c r="BM806" s="194" t="s">
        <v>865</v>
      </c>
    </row>
    <row r="807" spans="1:65" s="2" customFormat="1">
      <c r="A807" s="38"/>
      <c r="B807" s="39"/>
      <c r="C807" s="40"/>
      <c r="D807" s="196" t="s">
        <v>192</v>
      </c>
      <c r="E807" s="40"/>
      <c r="F807" s="197" t="s">
        <v>866</v>
      </c>
      <c r="G807" s="40"/>
      <c r="H807" s="40"/>
      <c r="I807" s="198"/>
      <c r="J807" s="40"/>
      <c r="K807" s="40"/>
      <c r="L807" s="43"/>
      <c r="M807" s="199"/>
      <c r="N807" s="200"/>
      <c r="O807" s="68"/>
      <c r="P807" s="68"/>
      <c r="Q807" s="68"/>
      <c r="R807" s="68"/>
      <c r="S807" s="68"/>
      <c r="T807" s="69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21" t="s">
        <v>192</v>
      </c>
      <c r="AU807" s="21" t="s">
        <v>87</v>
      </c>
    </row>
    <row r="808" spans="1:65" s="16" customFormat="1">
      <c r="B808" s="245"/>
      <c r="C808" s="246"/>
      <c r="D808" s="203" t="s">
        <v>204</v>
      </c>
      <c r="E808" s="247" t="s">
        <v>19</v>
      </c>
      <c r="F808" s="248" t="s">
        <v>802</v>
      </c>
      <c r="G808" s="246"/>
      <c r="H808" s="247" t="s">
        <v>19</v>
      </c>
      <c r="I808" s="249"/>
      <c r="J808" s="246"/>
      <c r="K808" s="246"/>
      <c r="L808" s="250"/>
      <c r="M808" s="251"/>
      <c r="N808" s="252"/>
      <c r="O808" s="252"/>
      <c r="P808" s="252"/>
      <c r="Q808" s="252"/>
      <c r="R808" s="252"/>
      <c r="S808" s="252"/>
      <c r="T808" s="253"/>
      <c r="AT808" s="254" t="s">
        <v>204</v>
      </c>
      <c r="AU808" s="254" t="s">
        <v>87</v>
      </c>
      <c r="AV808" s="16" t="s">
        <v>85</v>
      </c>
      <c r="AW808" s="16" t="s">
        <v>33</v>
      </c>
      <c r="AX808" s="16" t="s">
        <v>78</v>
      </c>
      <c r="AY808" s="254" t="s">
        <v>183</v>
      </c>
    </row>
    <row r="809" spans="1:65" s="13" customFormat="1">
      <c r="B809" s="201"/>
      <c r="C809" s="202"/>
      <c r="D809" s="203" t="s">
        <v>204</v>
      </c>
      <c r="E809" s="204" t="s">
        <v>19</v>
      </c>
      <c r="F809" s="205" t="s">
        <v>803</v>
      </c>
      <c r="G809" s="202"/>
      <c r="H809" s="206">
        <v>9.25</v>
      </c>
      <c r="I809" s="207"/>
      <c r="J809" s="202"/>
      <c r="K809" s="202"/>
      <c r="L809" s="208"/>
      <c r="M809" s="209"/>
      <c r="N809" s="210"/>
      <c r="O809" s="210"/>
      <c r="P809" s="210"/>
      <c r="Q809" s="210"/>
      <c r="R809" s="210"/>
      <c r="S809" s="210"/>
      <c r="T809" s="211"/>
      <c r="AT809" s="212" t="s">
        <v>204</v>
      </c>
      <c r="AU809" s="212" t="s">
        <v>87</v>
      </c>
      <c r="AV809" s="13" t="s">
        <v>87</v>
      </c>
      <c r="AW809" s="13" t="s">
        <v>33</v>
      </c>
      <c r="AX809" s="13" t="s">
        <v>78</v>
      </c>
      <c r="AY809" s="212" t="s">
        <v>183</v>
      </c>
    </row>
    <row r="810" spans="1:65" s="16" customFormat="1">
      <c r="B810" s="245"/>
      <c r="C810" s="246"/>
      <c r="D810" s="203" t="s">
        <v>204</v>
      </c>
      <c r="E810" s="247" t="s">
        <v>19</v>
      </c>
      <c r="F810" s="248" t="s">
        <v>804</v>
      </c>
      <c r="G810" s="246"/>
      <c r="H810" s="247" t="s">
        <v>19</v>
      </c>
      <c r="I810" s="249"/>
      <c r="J810" s="246"/>
      <c r="K810" s="246"/>
      <c r="L810" s="250"/>
      <c r="M810" s="251"/>
      <c r="N810" s="252"/>
      <c r="O810" s="252"/>
      <c r="P810" s="252"/>
      <c r="Q810" s="252"/>
      <c r="R810" s="252"/>
      <c r="S810" s="252"/>
      <c r="T810" s="253"/>
      <c r="AT810" s="254" t="s">
        <v>204</v>
      </c>
      <c r="AU810" s="254" t="s">
        <v>87</v>
      </c>
      <c r="AV810" s="16" t="s">
        <v>85</v>
      </c>
      <c r="AW810" s="16" t="s">
        <v>33</v>
      </c>
      <c r="AX810" s="16" t="s">
        <v>78</v>
      </c>
      <c r="AY810" s="254" t="s">
        <v>183</v>
      </c>
    </row>
    <row r="811" spans="1:65" s="13" customFormat="1">
      <c r="B811" s="201"/>
      <c r="C811" s="202"/>
      <c r="D811" s="203" t="s">
        <v>204</v>
      </c>
      <c r="E811" s="204" t="s">
        <v>19</v>
      </c>
      <c r="F811" s="205" t="s">
        <v>793</v>
      </c>
      <c r="G811" s="202"/>
      <c r="H811" s="206">
        <v>100.32</v>
      </c>
      <c r="I811" s="207"/>
      <c r="J811" s="202"/>
      <c r="K811" s="202"/>
      <c r="L811" s="208"/>
      <c r="M811" s="209"/>
      <c r="N811" s="210"/>
      <c r="O811" s="210"/>
      <c r="P811" s="210"/>
      <c r="Q811" s="210"/>
      <c r="R811" s="210"/>
      <c r="S811" s="210"/>
      <c r="T811" s="211"/>
      <c r="AT811" s="212" t="s">
        <v>204</v>
      </c>
      <c r="AU811" s="212" t="s">
        <v>87</v>
      </c>
      <c r="AV811" s="13" t="s">
        <v>87</v>
      </c>
      <c r="AW811" s="13" t="s">
        <v>33</v>
      </c>
      <c r="AX811" s="13" t="s">
        <v>78</v>
      </c>
      <c r="AY811" s="212" t="s">
        <v>183</v>
      </c>
    </row>
    <row r="812" spans="1:65" s="13" customFormat="1">
      <c r="B812" s="201"/>
      <c r="C812" s="202"/>
      <c r="D812" s="203" t="s">
        <v>204</v>
      </c>
      <c r="E812" s="204" t="s">
        <v>19</v>
      </c>
      <c r="F812" s="205" t="s">
        <v>407</v>
      </c>
      <c r="G812" s="202"/>
      <c r="H812" s="206">
        <v>-3.85</v>
      </c>
      <c r="I812" s="207"/>
      <c r="J812" s="202"/>
      <c r="K812" s="202"/>
      <c r="L812" s="208"/>
      <c r="M812" s="209"/>
      <c r="N812" s="210"/>
      <c r="O812" s="210"/>
      <c r="P812" s="210"/>
      <c r="Q812" s="210"/>
      <c r="R812" s="210"/>
      <c r="S812" s="210"/>
      <c r="T812" s="211"/>
      <c r="AT812" s="212" t="s">
        <v>204</v>
      </c>
      <c r="AU812" s="212" t="s">
        <v>87</v>
      </c>
      <c r="AV812" s="13" t="s">
        <v>87</v>
      </c>
      <c r="AW812" s="13" t="s">
        <v>33</v>
      </c>
      <c r="AX812" s="13" t="s">
        <v>78</v>
      </c>
      <c r="AY812" s="212" t="s">
        <v>183</v>
      </c>
    </row>
    <row r="813" spans="1:65" s="13" customFormat="1">
      <c r="B813" s="201"/>
      <c r="C813" s="202"/>
      <c r="D813" s="203" t="s">
        <v>204</v>
      </c>
      <c r="E813" s="204" t="s">
        <v>19</v>
      </c>
      <c r="F813" s="205" t="s">
        <v>408</v>
      </c>
      <c r="G813" s="202"/>
      <c r="H813" s="206">
        <v>-6.49</v>
      </c>
      <c r="I813" s="207"/>
      <c r="J813" s="202"/>
      <c r="K813" s="202"/>
      <c r="L813" s="208"/>
      <c r="M813" s="209"/>
      <c r="N813" s="210"/>
      <c r="O813" s="210"/>
      <c r="P813" s="210"/>
      <c r="Q813" s="210"/>
      <c r="R813" s="210"/>
      <c r="S813" s="210"/>
      <c r="T813" s="211"/>
      <c r="AT813" s="212" t="s">
        <v>204</v>
      </c>
      <c r="AU813" s="212" t="s">
        <v>87</v>
      </c>
      <c r="AV813" s="13" t="s">
        <v>87</v>
      </c>
      <c r="AW813" s="13" t="s">
        <v>33</v>
      </c>
      <c r="AX813" s="13" t="s">
        <v>78</v>
      </c>
      <c r="AY813" s="212" t="s">
        <v>183</v>
      </c>
    </row>
    <row r="814" spans="1:65" s="13" customFormat="1">
      <c r="B814" s="201"/>
      <c r="C814" s="202"/>
      <c r="D814" s="203" t="s">
        <v>204</v>
      </c>
      <c r="E814" s="204" t="s">
        <v>19</v>
      </c>
      <c r="F814" s="205" t="s">
        <v>409</v>
      </c>
      <c r="G814" s="202"/>
      <c r="H814" s="206">
        <v>-4.7249999999999996</v>
      </c>
      <c r="I814" s="207"/>
      <c r="J814" s="202"/>
      <c r="K814" s="202"/>
      <c r="L814" s="208"/>
      <c r="M814" s="209"/>
      <c r="N814" s="210"/>
      <c r="O814" s="210"/>
      <c r="P814" s="210"/>
      <c r="Q814" s="210"/>
      <c r="R814" s="210"/>
      <c r="S814" s="210"/>
      <c r="T814" s="211"/>
      <c r="AT814" s="212" t="s">
        <v>204</v>
      </c>
      <c r="AU814" s="212" t="s">
        <v>87</v>
      </c>
      <c r="AV814" s="13" t="s">
        <v>87</v>
      </c>
      <c r="AW814" s="13" t="s">
        <v>33</v>
      </c>
      <c r="AX814" s="13" t="s">
        <v>78</v>
      </c>
      <c r="AY814" s="212" t="s">
        <v>183</v>
      </c>
    </row>
    <row r="815" spans="1:65" s="13" customFormat="1">
      <c r="B815" s="201"/>
      <c r="C815" s="202"/>
      <c r="D815" s="203" t="s">
        <v>204</v>
      </c>
      <c r="E815" s="204" t="s">
        <v>19</v>
      </c>
      <c r="F815" s="205" t="s">
        <v>794</v>
      </c>
      <c r="G815" s="202"/>
      <c r="H815" s="206">
        <v>35.375999999999998</v>
      </c>
      <c r="I815" s="207"/>
      <c r="J815" s="202"/>
      <c r="K815" s="202"/>
      <c r="L815" s="208"/>
      <c r="M815" s="209"/>
      <c r="N815" s="210"/>
      <c r="O815" s="210"/>
      <c r="P815" s="210"/>
      <c r="Q815" s="210"/>
      <c r="R815" s="210"/>
      <c r="S815" s="210"/>
      <c r="T815" s="211"/>
      <c r="AT815" s="212" t="s">
        <v>204</v>
      </c>
      <c r="AU815" s="212" t="s">
        <v>87</v>
      </c>
      <c r="AV815" s="13" t="s">
        <v>87</v>
      </c>
      <c r="AW815" s="13" t="s">
        <v>33</v>
      </c>
      <c r="AX815" s="13" t="s">
        <v>78</v>
      </c>
      <c r="AY815" s="212" t="s">
        <v>183</v>
      </c>
    </row>
    <row r="816" spans="1:65" s="13" customFormat="1">
      <c r="B816" s="201"/>
      <c r="C816" s="202"/>
      <c r="D816" s="203" t="s">
        <v>204</v>
      </c>
      <c r="E816" s="204" t="s">
        <v>19</v>
      </c>
      <c r="F816" s="205" t="s">
        <v>398</v>
      </c>
      <c r="G816" s="202"/>
      <c r="H816" s="206">
        <v>-3.0939999999999999</v>
      </c>
      <c r="I816" s="207"/>
      <c r="J816" s="202"/>
      <c r="K816" s="202"/>
      <c r="L816" s="208"/>
      <c r="M816" s="209"/>
      <c r="N816" s="210"/>
      <c r="O816" s="210"/>
      <c r="P816" s="210"/>
      <c r="Q816" s="210"/>
      <c r="R816" s="210"/>
      <c r="S816" s="210"/>
      <c r="T816" s="211"/>
      <c r="AT816" s="212" t="s">
        <v>204</v>
      </c>
      <c r="AU816" s="212" t="s">
        <v>87</v>
      </c>
      <c r="AV816" s="13" t="s">
        <v>87</v>
      </c>
      <c r="AW816" s="13" t="s">
        <v>33</v>
      </c>
      <c r="AX816" s="13" t="s">
        <v>78</v>
      </c>
      <c r="AY816" s="212" t="s">
        <v>183</v>
      </c>
    </row>
    <row r="817" spans="1:65" s="13" customFormat="1">
      <c r="B817" s="201"/>
      <c r="C817" s="202"/>
      <c r="D817" s="203" t="s">
        <v>204</v>
      </c>
      <c r="E817" s="204" t="s">
        <v>19</v>
      </c>
      <c r="F817" s="205" t="s">
        <v>407</v>
      </c>
      <c r="G817" s="202"/>
      <c r="H817" s="206">
        <v>-3.85</v>
      </c>
      <c r="I817" s="207"/>
      <c r="J817" s="202"/>
      <c r="K817" s="202"/>
      <c r="L817" s="208"/>
      <c r="M817" s="209"/>
      <c r="N817" s="210"/>
      <c r="O817" s="210"/>
      <c r="P817" s="210"/>
      <c r="Q817" s="210"/>
      <c r="R817" s="210"/>
      <c r="S817" s="210"/>
      <c r="T817" s="211"/>
      <c r="AT817" s="212" t="s">
        <v>204</v>
      </c>
      <c r="AU817" s="212" t="s">
        <v>87</v>
      </c>
      <c r="AV817" s="13" t="s">
        <v>87</v>
      </c>
      <c r="AW817" s="13" t="s">
        <v>33</v>
      </c>
      <c r="AX817" s="13" t="s">
        <v>78</v>
      </c>
      <c r="AY817" s="212" t="s">
        <v>183</v>
      </c>
    </row>
    <row r="818" spans="1:65" s="13" customFormat="1">
      <c r="B818" s="201"/>
      <c r="C818" s="202"/>
      <c r="D818" s="203" t="s">
        <v>204</v>
      </c>
      <c r="E818" s="204" t="s">
        <v>19</v>
      </c>
      <c r="F818" s="205" t="s">
        <v>795</v>
      </c>
      <c r="G818" s="202"/>
      <c r="H818" s="206">
        <v>100.056</v>
      </c>
      <c r="I818" s="207"/>
      <c r="J818" s="202"/>
      <c r="K818" s="202"/>
      <c r="L818" s="208"/>
      <c r="M818" s="209"/>
      <c r="N818" s="210"/>
      <c r="O818" s="210"/>
      <c r="P818" s="210"/>
      <c r="Q818" s="210"/>
      <c r="R818" s="210"/>
      <c r="S818" s="210"/>
      <c r="T818" s="211"/>
      <c r="AT818" s="212" t="s">
        <v>204</v>
      </c>
      <c r="AU818" s="212" t="s">
        <v>87</v>
      </c>
      <c r="AV818" s="13" t="s">
        <v>87</v>
      </c>
      <c r="AW818" s="13" t="s">
        <v>33</v>
      </c>
      <c r="AX818" s="13" t="s">
        <v>78</v>
      </c>
      <c r="AY818" s="212" t="s">
        <v>183</v>
      </c>
    </row>
    <row r="819" spans="1:65" s="13" customFormat="1">
      <c r="B819" s="201"/>
      <c r="C819" s="202"/>
      <c r="D819" s="203" t="s">
        <v>204</v>
      </c>
      <c r="E819" s="204" t="s">
        <v>19</v>
      </c>
      <c r="F819" s="205" t="s">
        <v>412</v>
      </c>
      <c r="G819" s="202"/>
      <c r="H819" s="206">
        <v>-10.5</v>
      </c>
      <c r="I819" s="207"/>
      <c r="J819" s="202"/>
      <c r="K819" s="202"/>
      <c r="L819" s="208"/>
      <c r="M819" s="209"/>
      <c r="N819" s="210"/>
      <c r="O819" s="210"/>
      <c r="P819" s="210"/>
      <c r="Q819" s="210"/>
      <c r="R819" s="210"/>
      <c r="S819" s="210"/>
      <c r="T819" s="211"/>
      <c r="AT819" s="212" t="s">
        <v>204</v>
      </c>
      <c r="AU819" s="212" t="s">
        <v>87</v>
      </c>
      <c r="AV819" s="13" t="s">
        <v>87</v>
      </c>
      <c r="AW819" s="13" t="s">
        <v>33</v>
      </c>
      <c r="AX819" s="13" t="s">
        <v>78</v>
      </c>
      <c r="AY819" s="212" t="s">
        <v>183</v>
      </c>
    </row>
    <row r="820" spans="1:65" s="13" customFormat="1">
      <c r="B820" s="201"/>
      <c r="C820" s="202"/>
      <c r="D820" s="203" t="s">
        <v>204</v>
      </c>
      <c r="E820" s="204" t="s">
        <v>19</v>
      </c>
      <c r="F820" s="205" t="s">
        <v>413</v>
      </c>
      <c r="G820" s="202"/>
      <c r="H820" s="206">
        <v>-2.4</v>
      </c>
      <c r="I820" s="207"/>
      <c r="J820" s="202"/>
      <c r="K820" s="202"/>
      <c r="L820" s="208"/>
      <c r="M820" s="209"/>
      <c r="N820" s="210"/>
      <c r="O820" s="210"/>
      <c r="P820" s="210"/>
      <c r="Q820" s="210"/>
      <c r="R820" s="210"/>
      <c r="S820" s="210"/>
      <c r="T820" s="211"/>
      <c r="AT820" s="212" t="s">
        <v>204</v>
      </c>
      <c r="AU820" s="212" t="s">
        <v>87</v>
      </c>
      <c r="AV820" s="13" t="s">
        <v>87</v>
      </c>
      <c r="AW820" s="13" t="s">
        <v>33</v>
      </c>
      <c r="AX820" s="13" t="s">
        <v>78</v>
      </c>
      <c r="AY820" s="212" t="s">
        <v>183</v>
      </c>
    </row>
    <row r="821" spans="1:65" s="13" customFormat="1">
      <c r="B821" s="201"/>
      <c r="C821" s="202"/>
      <c r="D821" s="203" t="s">
        <v>204</v>
      </c>
      <c r="E821" s="204" t="s">
        <v>19</v>
      </c>
      <c r="F821" s="205" t="s">
        <v>796</v>
      </c>
      <c r="G821" s="202"/>
      <c r="H821" s="206">
        <v>36.96</v>
      </c>
      <c r="I821" s="207"/>
      <c r="J821" s="202"/>
      <c r="K821" s="202"/>
      <c r="L821" s="208"/>
      <c r="M821" s="209"/>
      <c r="N821" s="210"/>
      <c r="O821" s="210"/>
      <c r="P821" s="210"/>
      <c r="Q821" s="210"/>
      <c r="R821" s="210"/>
      <c r="S821" s="210"/>
      <c r="T821" s="211"/>
      <c r="AT821" s="212" t="s">
        <v>204</v>
      </c>
      <c r="AU821" s="212" t="s">
        <v>87</v>
      </c>
      <c r="AV821" s="13" t="s">
        <v>87</v>
      </c>
      <c r="AW821" s="13" t="s">
        <v>33</v>
      </c>
      <c r="AX821" s="13" t="s">
        <v>78</v>
      </c>
      <c r="AY821" s="212" t="s">
        <v>183</v>
      </c>
    </row>
    <row r="822" spans="1:65" s="2" customFormat="1" ht="37.799999999999997" customHeight="1">
      <c r="A822" s="38"/>
      <c r="B822" s="39"/>
      <c r="C822" s="183" t="s">
        <v>867</v>
      </c>
      <c r="D822" s="183" t="s">
        <v>185</v>
      </c>
      <c r="E822" s="184" t="s">
        <v>868</v>
      </c>
      <c r="F822" s="185" t="s">
        <v>869</v>
      </c>
      <c r="G822" s="186" t="s">
        <v>188</v>
      </c>
      <c r="H822" s="187">
        <v>34.908999999999999</v>
      </c>
      <c r="I822" s="188"/>
      <c r="J822" s="189">
        <f>ROUND(I822*H822,2)</f>
        <v>0</v>
      </c>
      <c r="K822" s="185" t="s">
        <v>201</v>
      </c>
      <c r="L822" s="43"/>
      <c r="M822" s="190" t="s">
        <v>19</v>
      </c>
      <c r="N822" s="191" t="s">
        <v>49</v>
      </c>
      <c r="O822" s="68"/>
      <c r="P822" s="192">
        <f>O822*H822</f>
        <v>0</v>
      </c>
      <c r="Q822" s="192">
        <v>2.1999999999999999E-5</v>
      </c>
      <c r="R822" s="192">
        <f>Q822*H822</f>
        <v>7.6799799999999999E-4</v>
      </c>
      <c r="S822" s="192">
        <v>1.0000000000000001E-5</v>
      </c>
      <c r="T822" s="193">
        <f>S822*H822</f>
        <v>3.4909000000000003E-4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194" t="s">
        <v>190</v>
      </c>
      <c r="AT822" s="194" t="s">
        <v>185</v>
      </c>
      <c r="AU822" s="194" t="s">
        <v>87</v>
      </c>
      <c r="AY822" s="21" t="s">
        <v>183</v>
      </c>
      <c r="BE822" s="195">
        <f>IF(N822="základní",J822,0)</f>
        <v>0</v>
      </c>
      <c r="BF822" s="195">
        <f>IF(N822="snížená",J822,0)</f>
        <v>0</v>
      </c>
      <c r="BG822" s="195">
        <f>IF(N822="zákl. přenesená",J822,0)</f>
        <v>0</v>
      </c>
      <c r="BH822" s="195">
        <f>IF(N822="sníž. přenesená",J822,0)</f>
        <v>0</v>
      </c>
      <c r="BI822" s="195">
        <f>IF(N822="nulová",J822,0)</f>
        <v>0</v>
      </c>
      <c r="BJ822" s="21" t="s">
        <v>85</v>
      </c>
      <c r="BK822" s="195">
        <f>ROUND(I822*H822,2)</f>
        <v>0</v>
      </c>
      <c r="BL822" s="21" t="s">
        <v>190</v>
      </c>
      <c r="BM822" s="194" t="s">
        <v>870</v>
      </c>
    </row>
    <row r="823" spans="1:65" s="2" customFormat="1">
      <c r="A823" s="38"/>
      <c r="B823" s="39"/>
      <c r="C823" s="40"/>
      <c r="D823" s="196" t="s">
        <v>192</v>
      </c>
      <c r="E823" s="40"/>
      <c r="F823" s="197" t="s">
        <v>871</v>
      </c>
      <c r="G823" s="40"/>
      <c r="H823" s="40"/>
      <c r="I823" s="198"/>
      <c r="J823" s="40"/>
      <c r="K823" s="40"/>
      <c r="L823" s="43"/>
      <c r="M823" s="199"/>
      <c r="N823" s="200"/>
      <c r="O823" s="68"/>
      <c r="P823" s="68"/>
      <c r="Q823" s="68"/>
      <c r="R823" s="68"/>
      <c r="S823" s="68"/>
      <c r="T823" s="69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21" t="s">
        <v>192</v>
      </c>
      <c r="AU823" s="21" t="s">
        <v>87</v>
      </c>
    </row>
    <row r="824" spans="1:65" s="13" customFormat="1">
      <c r="B824" s="201"/>
      <c r="C824" s="202"/>
      <c r="D824" s="203" t="s">
        <v>204</v>
      </c>
      <c r="E824" s="204" t="s">
        <v>19</v>
      </c>
      <c r="F824" s="205" t="s">
        <v>766</v>
      </c>
      <c r="G824" s="202"/>
      <c r="H824" s="206">
        <v>3.85</v>
      </c>
      <c r="I824" s="207"/>
      <c r="J824" s="202"/>
      <c r="K824" s="202"/>
      <c r="L824" s="208"/>
      <c r="M824" s="209"/>
      <c r="N824" s="210"/>
      <c r="O824" s="210"/>
      <c r="P824" s="210"/>
      <c r="Q824" s="210"/>
      <c r="R824" s="210"/>
      <c r="S824" s="210"/>
      <c r="T824" s="211"/>
      <c r="AT824" s="212" t="s">
        <v>204</v>
      </c>
      <c r="AU824" s="212" t="s">
        <v>87</v>
      </c>
      <c r="AV824" s="13" t="s">
        <v>87</v>
      </c>
      <c r="AW824" s="13" t="s">
        <v>33</v>
      </c>
      <c r="AX824" s="13" t="s">
        <v>78</v>
      </c>
      <c r="AY824" s="212" t="s">
        <v>183</v>
      </c>
    </row>
    <row r="825" spans="1:65" s="13" customFormat="1">
      <c r="B825" s="201"/>
      <c r="C825" s="202"/>
      <c r="D825" s="203" t="s">
        <v>204</v>
      </c>
      <c r="E825" s="204" t="s">
        <v>19</v>
      </c>
      <c r="F825" s="205" t="s">
        <v>767</v>
      </c>
      <c r="G825" s="202"/>
      <c r="H825" s="206">
        <v>6.49</v>
      </c>
      <c r="I825" s="207"/>
      <c r="J825" s="202"/>
      <c r="K825" s="202"/>
      <c r="L825" s="208"/>
      <c r="M825" s="209"/>
      <c r="N825" s="210"/>
      <c r="O825" s="210"/>
      <c r="P825" s="210"/>
      <c r="Q825" s="210"/>
      <c r="R825" s="210"/>
      <c r="S825" s="210"/>
      <c r="T825" s="211"/>
      <c r="AT825" s="212" t="s">
        <v>204</v>
      </c>
      <c r="AU825" s="212" t="s">
        <v>87</v>
      </c>
      <c r="AV825" s="13" t="s">
        <v>87</v>
      </c>
      <c r="AW825" s="13" t="s">
        <v>33</v>
      </c>
      <c r="AX825" s="13" t="s">
        <v>78</v>
      </c>
      <c r="AY825" s="212" t="s">
        <v>183</v>
      </c>
    </row>
    <row r="826" spans="1:65" s="13" customFormat="1">
      <c r="B826" s="201"/>
      <c r="C826" s="202"/>
      <c r="D826" s="203" t="s">
        <v>204</v>
      </c>
      <c r="E826" s="204" t="s">
        <v>19</v>
      </c>
      <c r="F826" s="205" t="s">
        <v>768</v>
      </c>
      <c r="G826" s="202"/>
      <c r="H826" s="206">
        <v>4.7249999999999996</v>
      </c>
      <c r="I826" s="207"/>
      <c r="J826" s="202"/>
      <c r="K826" s="202"/>
      <c r="L826" s="208"/>
      <c r="M826" s="209"/>
      <c r="N826" s="210"/>
      <c r="O826" s="210"/>
      <c r="P826" s="210"/>
      <c r="Q826" s="210"/>
      <c r="R826" s="210"/>
      <c r="S826" s="210"/>
      <c r="T826" s="211"/>
      <c r="AT826" s="212" t="s">
        <v>204</v>
      </c>
      <c r="AU826" s="212" t="s">
        <v>87</v>
      </c>
      <c r="AV826" s="13" t="s">
        <v>87</v>
      </c>
      <c r="AW826" s="13" t="s">
        <v>33</v>
      </c>
      <c r="AX826" s="13" t="s">
        <v>78</v>
      </c>
      <c r="AY826" s="212" t="s">
        <v>183</v>
      </c>
    </row>
    <row r="827" spans="1:65" s="13" customFormat="1">
      <c r="B827" s="201"/>
      <c r="C827" s="202"/>
      <c r="D827" s="203" t="s">
        <v>204</v>
      </c>
      <c r="E827" s="204" t="s">
        <v>19</v>
      </c>
      <c r="F827" s="205" t="s">
        <v>769</v>
      </c>
      <c r="G827" s="202"/>
      <c r="H827" s="206">
        <v>3.0939999999999999</v>
      </c>
      <c r="I827" s="207"/>
      <c r="J827" s="202"/>
      <c r="K827" s="202"/>
      <c r="L827" s="208"/>
      <c r="M827" s="209"/>
      <c r="N827" s="210"/>
      <c r="O827" s="210"/>
      <c r="P827" s="210"/>
      <c r="Q827" s="210"/>
      <c r="R827" s="210"/>
      <c r="S827" s="210"/>
      <c r="T827" s="211"/>
      <c r="AT827" s="212" t="s">
        <v>204</v>
      </c>
      <c r="AU827" s="212" t="s">
        <v>87</v>
      </c>
      <c r="AV827" s="13" t="s">
        <v>87</v>
      </c>
      <c r="AW827" s="13" t="s">
        <v>33</v>
      </c>
      <c r="AX827" s="13" t="s">
        <v>78</v>
      </c>
      <c r="AY827" s="212" t="s">
        <v>183</v>
      </c>
    </row>
    <row r="828" spans="1:65" s="13" customFormat="1">
      <c r="B828" s="201"/>
      <c r="C828" s="202"/>
      <c r="D828" s="203" t="s">
        <v>204</v>
      </c>
      <c r="E828" s="204" t="s">
        <v>19</v>
      </c>
      <c r="F828" s="205" t="s">
        <v>766</v>
      </c>
      <c r="G828" s="202"/>
      <c r="H828" s="206">
        <v>3.85</v>
      </c>
      <c r="I828" s="207"/>
      <c r="J828" s="202"/>
      <c r="K828" s="202"/>
      <c r="L828" s="208"/>
      <c r="M828" s="209"/>
      <c r="N828" s="210"/>
      <c r="O828" s="210"/>
      <c r="P828" s="210"/>
      <c r="Q828" s="210"/>
      <c r="R828" s="210"/>
      <c r="S828" s="210"/>
      <c r="T828" s="211"/>
      <c r="AT828" s="212" t="s">
        <v>204</v>
      </c>
      <c r="AU828" s="212" t="s">
        <v>87</v>
      </c>
      <c r="AV828" s="13" t="s">
        <v>87</v>
      </c>
      <c r="AW828" s="13" t="s">
        <v>33</v>
      </c>
      <c r="AX828" s="13" t="s">
        <v>78</v>
      </c>
      <c r="AY828" s="212" t="s">
        <v>183</v>
      </c>
    </row>
    <row r="829" spans="1:65" s="13" customFormat="1">
      <c r="B829" s="201"/>
      <c r="C829" s="202"/>
      <c r="D829" s="203" t="s">
        <v>204</v>
      </c>
      <c r="E829" s="204" t="s">
        <v>19</v>
      </c>
      <c r="F829" s="205" t="s">
        <v>770</v>
      </c>
      <c r="G829" s="202"/>
      <c r="H829" s="206">
        <v>10.5</v>
      </c>
      <c r="I829" s="207"/>
      <c r="J829" s="202"/>
      <c r="K829" s="202"/>
      <c r="L829" s="208"/>
      <c r="M829" s="209"/>
      <c r="N829" s="210"/>
      <c r="O829" s="210"/>
      <c r="P829" s="210"/>
      <c r="Q829" s="210"/>
      <c r="R829" s="210"/>
      <c r="S829" s="210"/>
      <c r="T829" s="211"/>
      <c r="AT829" s="212" t="s">
        <v>204</v>
      </c>
      <c r="AU829" s="212" t="s">
        <v>87</v>
      </c>
      <c r="AV829" s="13" t="s">
        <v>87</v>
      </c>
      <c r="AW829" s="13" t="s">
        <v>33</v>
      </c>
      <c r="AX829" s="13" t="s">
        <v>78</v>
      </c>
      <c r="AY829" s="212" t="s">
        <v>183</v>
      </c>
    </row>
    <row r="830" spans="1:65" s="13" customFormat="1">
      <c r="B830" s="201"/>
      <c r="C830" s="202"/>
      <c r="D830" s="203" t="s">
        <v>204</v>
      </c>
      <c r="E830" s="204" t="s">
        <v>19</v>
      </c>
      <c r="F830" s="205" t="s">
        <v>771</v>
      </c>
      <c r="G830" s="202"/>
      <c r="H830" s="206">
        <v>2.4</v>
      </c>
      <c r="I830" s="207"/>
      <c r="J830" s="202"/>
      <c r="K830" s="202"/>
      <c r="L830" s="208"/>
      <c r="M830" s="209"/>
      <c r="N830" s="210"/>
      <c r="O830" s="210"/>
      <c r="P830" s="210"/>
      <c r="Q830" s="210"/>
      <c r="R830" s="210"/>
      <c r="S830" s="210"/>
      <c r="T830" s="211"/>
      <c r="AT830" s="212" t="s">
        <v>204</v>
      </c>
      <c r="AU830" s="212" t="s">
        <v>87</v>
      </c>
      <c r="AV830" s="13" t="s">
        <v>87</v>
      </c>
      <c r="AW830" s="13" t="s">
        <v>33</v>
      </c>
      <c r="AX830" s="13" t="s">
        <v>78</v>
      </c>
      <c r="AY830" s="212" t="s">
        <v>183</v>
      </c>
    </row>
    <row r="831" spans="1:65" s="2" customFormat="1" ht="33" customHeight="1">
      <c r="A831" s="38"/>
      <c r="B831" s="39"/>
      <c r="C831" s="183" t="s">
        <v>872</v>
      </c>
      <c r="D831" s="183" t="s">
        <v>185</v>
      </c>
      <c r="E831" s="184" t="s">
        <v>873</v>
      </c>
      <c r="F831" s="185" t="s">
        <v>874</v>
      </c>
      <c r="G831" s="186" t="s">
        <v>200</v>
      </c>
      <c r="H831" s="187">
        <v>0.32600000000000001</v>
      </c>
      <c r="I831" s="188"/>
      <c r="J831" s="189">
        <f>ROUND(I831*H831,2)</f>
        <v>0</v>
      </c>
      <c r="K831" s="185" t="s">
        <v>189</v>
      </c>
      <c r="L831" s="43"/>
      <c r="M831" s="190" t="s">
        <v>19</v>
      </c>
      <c r="N831" s="191" t="s">
        <v>49</v>
      </c>
      <c r="O831" s="68"/>
      <c r="P831" s="192">
        <f>O831*H831</f>
        <v>0</v>
      </c>
      <c r="Q831" s="192">
        <v>2.5018699999999998</v>
      </c>
      <c r="R831" s="192">
        <f>Q831*H831</f>
        <v>0.81560961999999992</v>
      </c>
      <c r="S831" s="192">
        <v>0</v>
      </c>
      <c r="T831" s="193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194" t="s">
        <v>190</v>
      </c>
      <c r="AT831" s="194" t="s">
        <v>185</v>
      </c>
      <c r="AU831" s="194" t="s">
        <v>87</v>
      </c>
      <c r="AY831" s="21" t="s">
        <v>183</v>
      </c>
      <c r="BE831" s="195">
        <f>IF(N831="základní",J831,0)</f>
        <v>0</v>
      </c>
      <c r="BF831" s="195">
        <f>IF(N831="snížená",J831,0)</f>
        <v>0</v>
      </c>
      <c r="BG831" s="195">
        <f>IF(N831="zákl. přenesená",J831,0)</f>
        <v>0</v>
      </c>
      <c r="BH831" s="195">
        <f>IF(N831="sníž. přenesená",J831,0)</f>
        <v>0</v>
      </c>
      <c r="BI831" s="195">
        <f>IF(N831="nulová",J831,0)</f>
        <v>0</v>
      </c>
      <c r="BJ831" s="21" t="s">
        <v>85</v>
      </c>
      <c r="BK831" s="195">
        <f>ROUND(I831*H831,2)</f>
        <v>0</v>
      </c>
      <c r="BL831" s="21" t="s">
        <v>190</v>
      </c>
      <c r="BM831" s="194" t="s">
        <v>875</v>
      </c>
    </row>
    <row r="832" spans="1:65" s="2" customFormat="1">
      <c r="A832" s="38"/>
      <c r="B832" s="39"/>
      <c r="C832" s="40"/>
      <c r="D832" s="196" t="s">
        <v>192</v>
      </c>
      <c r="E832" s="40"/>
      <c r="F832" s="197" t="s">
        <v>876</v>
      </c>
      <c r="G832" s="40"/>
      <c r="H832" s="40"/>
      <c r="I832" s="198"/>
      <c r="J832" s="40"/>
      <c r="K832" s="40"/>
      <c r="L832" s="43"/>
      <c r="M832" s="199"/>
      <c r="N832" s="200"/>
      <c r="O832" s="68"/>
      <c r="P832" s="68"/>
      <c r="Q832" s="68"/>
      <c r="R832" s="68"/>
      <c r="S832" s="68"/>
      <c r="T832" s="69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T832" s="21" t="s">
        <v>192</v>
      </c>
      <c r="AU832" s="21" t="s">
        <v>87</v>
      </c>
    </row>
    <row r="833" spans="1:65" s="16" customFormat="1">
      <c r="B833" s="245"/>
      <c r="C833" s="246"/>
      <c r="D833" s="203" t="s">
        <v>204</v>
      </c>
      <c r="E833" s="247" t="s">
        <v>19</v>
      </c>
      <c r="F833" s="248" t="s">
        <v>877</v>
      </c>
      <c r="G833" s="246"/>
      <c r="H833" s="247" t="s">
        <v>19</v>
      </c>
      <c r="I833" s="249"/>
      <c r="J833" s="246"/>
      <c r="K833" s="246"/>
      <c r="L833" s="250"/>
      <c r="M833" s="251"/>
      <c r="N833" s="252"/>
      <c r="O833" s="252"/>
      <c r="P833" s="252"/>
      <c r="Q833" s="252"/>
      <c r="R833" s="252"/>
      <c r="S833" s="252"/>
      <c r="T833" s="253"/>
      <c r="AT833" s="254" t="s">
        <v>204</v>
      </c>
      <c r="AU833" s="254" t="s">
        <v>87</v>
      </c>
      <c r="AV833" s="16" t="s">
        <v>85</v>
      </c>
      <c r="AW833" s="16" t="s">
        <v>33</v>
      </c>
      <c r="AX833" s="16" t="s">
        <v>78</v>
      </c>
      <c r="AY833" s="254" t="s">
        <v>183</v>
      </c>
    </row>
    <row r="834" spans="1:65" s="13" customFormat="1">
      <c r="B834" s="201"/>
      <c r="C834" s="202"/>
      <c r="D834" s="203" t="s">
        <v>204</v>
      </c>
      <c r="E834" s="204" t="s">
        <v>19</v>
      </c>
      <c r="F834" s="205" t="s">
        <v>878</v>
      </c>
      <c r="G834" s="202"/>
      <c r="H834" s="206">
        <v>0.32600000000000001</v>
      </c>
      <c r="I834" s="207"/>
      <c r="J834" s="202"/>
      <c r="K834" s="202"/>
      <c r="L834" s="208"/>
      <c r="M834" s="209"/>
      <c r="N834" s="210"/>
      <c r="O834" s="210"/>
      <c r="P834" s="210"/>
      <c r="Q834" s="210"/>
      <c r="R834" s="210"/>
      <c r="S834" s="210"/>
      <c r="T834" s="211"/>
      <c r="AT834" s="212" t="s">
        <v>204</v>
      </c>
      <c r="AU834" s="212" t="s">
        <v>87</v>
      </c>
      <c r="AV834" s="13" t="s">
        <v>87</v>
      </c>
      <c r="AW834" s="13" t="s">
        <v>33</v>
      </c>
      <c r="AX834" s="13" t="s">
        <v>78</v>
      </c>
      <c r="AY834" s="212" t="s">
        <v>183</v>
      </c>
    </row>
    <row r="835" spans="1:65" s="15" customFormat="1">
      <c r="B835" s="234"/>
      <c r="C835" s="235"/>
      <c r="D835" s="203" t="s">
        <v>204</v>
      </c>
      <c r="E835" s="236" t="s">
        <v>19</v>
      </c>
      <c r="F835" s="237" t="s">
        <v>266</v>
      </c>
      <c r="G835" s="235"/>
      <c r="H835" s="238">
        <v>0.32600000000000001</v>
      </c>
      <c r="I835" s="239"/>
      <c r="J835" s="235"/>
      <c r="K835" s="235"/>
      <c r="L835" s="240"/>
      <c r="M835" s="241"/>
      <c r="N835" s="242"/>
      <c r="O835" s="242"/>
      <c r="P835" s="242"/>
      <c r="Q835" s="242"/>
      <c r="R835" s="242"/>
      <c r="S835" s="242"/>
      <c r="T835" s="243"/>
      <c r="AT835" s="244" t="s">
        <v>204</v>
      </c>
      <c r="AU835" s="244" t="s">
        <v>87</v>
      </c>
      <c r="AV835" s="15" t="s">
        <v>190</v>
      </c>
      <c r="AW835" s="15" t="s">
        <v>4</v>
      </c>
      <c r="AX835" s="15" t="s">
        <v>85</v>
      </c>
      <c r="AY835" s="244" t="s">
        <v>183</v>
      </c>
    </row>
    <row r="836" spans="1:65" s="2" customFormat="1" ht="33" customHeight="1">
      <c r="A836" s="38"/>
      <c r="B836" s="39"/>
      <c r="C836" s="183" t="s">
        <v>879</v>
      </c>
      <c r="D836" s="183" t="s">
        <v>185</v>
      </c>
      <c r="E836" s="184" t="s">
        <v>880</v>
      </c>
      <c r="F836" s="185" t="s">
        <v>881</v>
      </c>
      <c r="G836" s="186" t="s">
        <v>200</v>
      </c>
      <c r="H836" s="187">
        <v>0.6</v>
      </c>
      <c r="I836" s="188"/>
      <c r="J836" s="189">
        <f>ROUND(I836*H836,2)</f>
        <v>0</v>
      </c>
      <c r="K836" s="185" t="s">
        <v>189</v>
      </c>
      <c r="L836" s="43"/>
      <c r="M836" s="190" t="s">
        <v>19</v>
      </c>
      <c r="N836" s="191" t="s">
        <v>49</v>
      </c>
      <c r="O836" s="68"/>
      <c r="P836" s="192">
        <f>O836*H836</f>
        <v>0</v>
      </c>
      <c r="Q836" s="192">
        <v>2.5018699999999998</v>
      </c>
      <c r="R836" s="192">
        <f>Q836*H836</f>
        <v>1.5011219999999998</v>
      </c>
      <c r="S836" s="192">
        <v>0</v>
      </c>
      <c r="T836" s="193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194" t="s">
        <v>190</v>
      </c>
      <c r="AT836" s="194" t="s">
        <v>185</v>
      </c>
      <c r="AU836" s="194" t="s">
        <v>87</v>
      </c>
      <c r="AY836" s="21" t="s">
        <v>183</v>
      </c>
      <c r="BE836" s="195">
        <f>IF(N836="základní",J836,0)</f>
        <v>0</v>
      </c>
      <c r="BF836" s="195">
        <f>IF(N836="snížená",J836,0)</f>
        <v>0</v>
      </c>
      <c r="BG836" s="195">
        <f>IF(N836="zákl. přenesená",J836,0)</f>
        <v>0</v>
      </c>
      <c r="BH836" s="195">
        <f>IF(N836="sníž. přenesená",J836,0)</f>
        <v>0</v>
      </c>
      <c r="BI836" s="195">
        <f>IF(N836="nulová",J836,0)</f>
        <v>0</v>
      </c>
      <c r="BJ836" s="21" t="s">
        <v>85</v>
      </c>
      <c r="BK836" s="195">
        <f>ROUND(I836*H836,2)</f>
        <v>0</v>
      </c>
      <c r="BL836" s="21" t="s">
        <v>190</v>
      </c>
      <c r="BM836" s="194" t="s">
        <v>882</v>
      </c>
    </row>
    <row r="837" spans="1:65" s="2" customFormat="1">
      <c r="A837" s="38"/>
      <c r="B837" s="39"/>
      <c r="C837" s="40"/>
      <c r="D837" s="196" t="s">
        <v>192</v>
      </c>
      <c r="E837" s="40"/>
      <c r="F837" s="197" t="s">
        <v>883</v>
      </c>
      <c r="G837" s="40"/>
      <c r="H837" s="40"/>
      <c r="I837" s="198"/>
      <c r="J837" s="40"/>
      <c r="K837" s="40"/>
      <c r="L837" s="43"/>
      <c r="M837" s="199"/>
      <c r="N837" s="200"/>
      <c r="O837" s="68"/>
      <c r="P837" s="68"/>
      <c r="Q837" s="68"/>
      <c r="R837" s="68"/>
      <c r="S837" s="68"/>
      <c r="T837" s="69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T837" s="21" t="s">
        <v>192</v>
      </c>
      <c r="AU837" s="21" t="s">
        <v>87</v>
      </c>
    </row>
    <row r="838" spans="1:65" s="16" customFormat="1">
      <c r="B838" s="245"/>
      <c r="C838" s="246"/>
      <c r="D838" s="203" t="s">
        <v>204</v>
      </c>
      <c r="E838" s="247" t="s">
        <v>19</v>
      </c>
      <c r="F838" s="248" t="s">
        <v>884</v>
      </c>
      <c r="G838" s="246"/>
      <c r="H838" s="247" t="s">
        <v>19</v>
      </c>
      <c r="I838" s="249"/>
      <c r="J838" s="246"/>
      <c r="K838" s="246"/>
      <c r="L838" s="250"/>
      <c r="M838" s="251"/>
      <c r="N838" s="252"/>
      <c r="O838" s="252"/>
      <c r="P838" s="252"/>
      <c r="Q838" s="252"/>
      <c r="R838" s="252"/>
      <c r="S838" s="252"/>
      <c r="T838" s="253"/>
      <c r="AT838" s="254" t="s">
        <v>204</v>
      </c>
      <c r="AU838" s="254" t="s">
        <v>87</v>
      </c>
      <c r="AV838" s="16" t="s">
        <v>85</v>
      </c>
      <c r="AW838" s="16" t="s">
        <v>33</v>
      </c>
      <c r="AX838" s="16" t="s">
        <v>78</v>
      </c>
      <c r="AY838" s="254" t="s">
        <v>183</v>
      </c>
    </row>
    <row r="839" spans="1:65" s="13" customFormat="1">
      <c r="B839" s="201"/>
      <c r="C839" s="202"/>
      <c r="D839" s="203" t="s">
        <v>204</v>
      </c>
      <c r="E839" s="204" t="s">
        <v>19</v>
      </c>
      <c r="F839" s="205" t="s">
        <v>885</v>
      </c>
      <c r="G839" s="202"/>
      <c r="H839" s="206">
        <v>0.6</v>
      </c>
      <c r="I839" s="207"/>
      <c r="J839" s="202"/>
      <c r="K839" s="202"/>
      <c r="L839" s="208"/>
      <c r="M839" s="209"/>
      <c r="N839" s="210"/>
      <c r="O839" s="210"/>
      <c r="P839" s="210"/>
      <c r="Q839" s="210"/>
      <c r="R839" s="210"/>
      <c r="S839" s="210"/>
      <c r="T839" s="211"/>
      <c r="AT839" s="212" t="s">
        <v>204</v>
      </c>
      <c r="AU839" s="212" t="s">
        <v>87</v>
      </c>
      <c r="AV839" s="13" t="s">
        <v>87</v>
      </c>
      <c r="AW839" s="13" t="s">
        <v>33</v>
      </c>
      <c r="AX839" s="13" t="s">
        <v>78</v>
      </c>
      <c r="AY839" s="212" t="s">
        <v>183</v>
      </c>
    </row>
    <row r="840" spans="1:65" s="15" customFormat="1">
      <c r="B840" s="234"/>
      <c r="C840" s="235"/>
      <c r="D840" s="203" t="s">
        <v>204</v>
      </c>
      <c r="E840" s="236" t="s">
        <v>19</v>
      </c>
      <c r="F840" s="237" t="s">
        <v>266</v>
      </c>
      <c r="G840" s="235"/>
      <c r="H840" s="238">
        <v>0.6</v>
      </c>
      <c r="I840" s="239"/>
      <c r="J840" s="235"/>
      <c r="K840" s="235"/>
      <c r="L840" s="240"/>
      <c r="M840" s="241"/>
      <c r="N840" s="242"/>
      <c r="O840" s="242"/>
      <c r="P840" s="242"/>
      <c r="Q840" s="242"/>
      <c r="R840" s="242"/>
      <c r="S840" s="242"/>
      <c r="T840" s="243"/>
      <c r="AT840" s="244" t="s">
        <v>204</v>
      </c>
      <c r="AU840" s="244" t="s">
        <v>87</v>
      </c>
      <c r="AV840" s="15" t="s">
        <v>190</v>
      </c>
      <c r="AW840" s="15" t="s">
        <v>33</v>
      </c>
      <c r="AX840" s="15" t="s">
        <v>85</v>
      </c>
      <c r="AY840" s="244" t="s">
        <v>183</v>
      </c>
    </row>
    <row r="841" spans="1:65" s="2" customFormat="1" ht="21.75" customHeight="1">
      <c r="A841" s="38"/>
      <c r="B841" s="39"/>
      <c r="C841" s="183" t="s">
        <v>886</v>
      </c>
      <c r="D841" s="183" t="s">
        <v>185</v>
      </c>
      <c r="E841" s="184" t="s">
        <v>887</v>
      </c>
      <c r="F841" s="185" t="s">
        <v>888</v>
      </c>
      <c r="G841" s="186" t="s">
        <v>243</v>
      </c>
      <c r="H841" s="187">
        <v>3.4000000000000002E-2</v>
      </c>
      <c r="I841" s="188"/>
      <c r="J841" s="189">
        <f>ROUND(I841*H841,2)</f>
        <v>0</v>
      </c>
      <c r="K841" s="185" t="s">
        <v>189</v>
      </c>
      <c r="L841" s="43"/>
      <c r="M841" s="190" t="s">
        <v>19</v>
      </c>
      <c r="N841" s="191" t="s">
        <v>49</v>
      </c>
      <c r="O841" s="68"/>
      <c r="P841" s="192">
        <f>O841*H841</f>
        <v>0</v>
      </c>
      <c r="Q841" s="192">
        <v>1.0627727796999999</v>
      </c>
      <c r="R841" s="192">
        <f>Q841*H841</f>
        <v>3.6134274509800002E-2</v>
      </c>
      <c r="S841" s="192">
        <v>0</v>
      </c>
      <c r="T841" s="193">
        <f>S841*H841</f>
        <v>0</v>
      </c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R841" s="194" t="s">
        <v>190</v>
      </c>
      <c r="AT841" s="194" t="s">
        <v>185</v>
      </c>
      <c r="AU841" s="194" t="s">
        <v>87</v>
      </c>
      <c r="AY841" s="21" t="s">
        <v>183</v>
      </c>
      <c r="BE841" s="195">
        <f>IF(N841="základní",J841,0)</f>
        <v>0</v>
      </c>
      <c r="BF841" s="195">
        <f>IF(N841="snížená",J841,0)</f>
        <v>0</v>
      </c>
      <c r="BG841" s="195">
        <f>IF(N841="zákl. přenesená",J841,0)</f>
        <v>0</v>
      </c>
      <c r="BH841" s="195">
        <f>IF(N841="sníž. přenesená",J841,0)</f>
        <v>0</v>
      </c>
      <c r="BI841" s="195">
        <f>IF(N841="nulová",J841,0)</f>
        <v>0</v>
      </c>
      <c r="BJ841" s="21" t="s">
        <v>85</v>
      </c>
      <c r="BK841" s="195">
        <f>ROUND(I841*H841,2)</f>
        <v>0</v>
      </c>
      <c r="BL841" s="21" t="s">
        <v>190</v>
      </c>
      <c r="BM841" s="194" t="s">
        <v>889</v>
      </c>
    </row>
    <row r="842" spans="1:65" s="2" customFormat="1">
      <c r="A842" s="38"/>
      <c r="B842" s="39"/>
      <c r="C842" s="40"/>
      <c r="D842" s="196" t="s">
        <v>192</v>
      </c>
      <c r="E842" s="40"/>
      <c r="F842" s="197" t="s">
        <v>890</v>
      </c>
      <c r="G842" s="40"/>
      <c r="H842" s="40"/>
      <c r="I842" s="198"/>
      <c r="J842" s="40"/>
      <c r="K842" s="40"/>
      <c r="L842" s="43"/>
      <c r="M842" s="199"/>
      <c r="N842" s="200"/>
      <c r="O842" s="68"/>
      <c r="P842" s="68"/>
      <c r="Q842" s="68"/>
      <c r="R842" s="68"/>
      <c r="S842" s="68"/>
      <c r="T842" s="69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T842" s="21" t="s">
        <v>192</v>
      </c>
      <c r="AU842" s="21" t="s">
        <v>87</v>
      </c>
    </row>
    <row r="843" spans="1:65" s="16" customFormat="1">
      <c r="B843" s="245"/>
      <c r="C843" s="246"/>
      <c r="D843" s="203" t="s">
        <v>204</v>
      </c>
      <c r="E843" s="247" t="s">
        <v>19</v>
      </c>
      <c r="F843" s="248" t="s">
        <v>884</v>
      </c>
      <c r="G843" s="246"/>
      <c r="H843" s="247" t="s">
        <v>19</v>
      </c>
      <c r="I843" s="249"/>
      <c r="J843" s="246"/>
      <c r="K843" s="246"/>
      <c r="L843" s="250"/>
      <c r="M843" s="251"/>
      <c r="N843" s="252"/>
      <c r="O843" s="252"/>
      <c r="P843" s="252"/>
      <c r="Q843" s="252"/>
      <c r="R843" s="252"/>
      <c r="S843" s="252"/>
      <c r="T843" s="253"/>
      <c r="AT843" s="254" t="s">
        <v>204</v>
      </c>
      <c r="AU843" s="254" t="s">
        <v>87</v>
      </c>
      <c r="AV843" s="16" t="s">
        <v>85</v>
      </c>
      <c r="AW843" s="16" t="s">
        <v>33</v>
      </c>
      <c r="AX843" s="16" t="s">
        <v>78</v>
      </c>
      <c r="AY843" s="254" t="s">
        <v>183</v>
      </c>
    </row>
    <row r="844" spans="1:65" s="13" customFormat="1">
      <c r="B844" s="201"/>
      <c r="C844" s="202"/>
      <c r="D844" s="203" t="s">
        <v>204</v>
      </c>
      <c r="E844" s="204" t="s">
        <v>19</v>
      </c>
      <c r="F844" s="205" t="s">
        <v>891</v>
      </c>
      <c r="G844" s="202"/>
      <c r="H844" s="206">
        <v>1.7999999999999999E-2</v>
      </c>
      <c r="I844" s="207"/>
      <c r="J844" s="202"/>
      <c r="K844" s="202"/>
      <c r="L844" s="208"/>
      <c r="M844" s="209"/>
      <c r="N844" s="210"/>
      <c r="O844" s="210"/>
      <c r="P844" s="210"/>
      <c r="Q844" s="210"/>
      <c r="R844" s="210"/>
      <c r="S844" s="210"/>
      <c r="T844" s="211"/>
      <c r="AT844" s="212" t="s">
        <v>204</v>
      </c>
      <c r="AU844" s="212" t="s">
        <v>87</v>
      </c>
      <c r="AV844" s="13" t="s">
        <v>87</v>
      </c>
      <c r="AW844" s="13" t="s">
        <v>33</v>
      </c>
      <c r="AX844" s="13" t="s">
        <v>78</v>
      </c>
      <c r="AY844" s="212" t="s">
        <v>183</v>
      </c>
    </row>
    <row r="845" spans="1:65" s="13" customFormat="1">
      <c r="B845" s="201"/>
      <c r="C845" s="202"/>
      <c r="D845" s="203" t="s">
        <v>204</v>
      </c>
      <c r="E845" s="204" t="s">
        <v>19</v>
      </c>
      <c r="F845" s="205" t="s">
        <v>892</v>
      </c>
      <c r="G845" s="202"/>
      <c r="H845" s="206">
        <v>1.6E-2</v>
      </c>
      <c r="I845" s="207"/>
      <c r="J845" s="202"/>
      <c r="K845" s="202"/>
      <c r="L845" s="208"/>
      <c r="M845" s="209"/>
      <c r="N845" s="210"/>
      <c r="O845" s="210"/>
      <c r="P845" s="210"/>
      <c r="Q845" s="210"/>
      <c r="R845" s="210"/>
      <c r="S845" s="210"/>
      <c r="T845" s="211"/>
      <c r="AT845" s="212" t="s">
        <v>204</v>
      </c>
      <c r="AU845" s="212" t="s">
        <v>87</v>
      </c>
      <c r="AV845" s="13" t="s">
        <v>87</v>
      </c>
      <c r="AW845" s="13" t="s">
        <v>33</v>
      </c>
      <c r="AX845" s="13" t="s">
        <v>78</v>
      </c>
      <c r="AY845" s="212" t="s">
        <v>183</v>
      </c>
    </row>
    <row r="846" spans="1:65" s="2" customFormat="1" ht="33" customHeight="1">
      <c r="A846" s="38"/>
      <c r="B846" s="39"/>
      <c r="C846" s="183" t="s">
        <v>893</v>
      </c>
      <c r="D846" s="183" t="s">
        <v>185</v>
      </c>
      <c r="E846" s="184" t="s">
        <v>894</v>
      </c>
      <c r="F846" s="185" t="s">
        <v>895</v>
      </c>
      <c r="G846" s="186" t="s">
        <v>188</v>
      </c>
      <c r="H846" s="187">
        <v>7.5819999999999999</v>
      </c>
      <c r="I846" s="188"/>
      <c r="J846" s="189">
        <f>ROUND(I846*H846,2)</f>
        <v>0</v>
      </c>
      <c r="K846" s="185" t="s">
        <v>201</v>
      </c>
      <c r="L846" s="43"/>
      <c r="M846" s="190" t="s">
        <v>19</v>
      </c>
      <c r="N846" s="191" t="s">
        <v>49</v>
      </c>
      <c r="O846" s="68"/>
      <c r="P846" s="192">
        <f>O846*H846</f>
        <v>0</v>
      </c>
      <c r="Q846" s="192">
        <v>4.9840000000000002E-2</v>
      </c>
      <c r="R846" s="192">
        <f>Q846*H846</f>
        <v>0.37788688000000004</v>
      </c>
      <c r="S846" s="192">
        <v>0</v>
      </c>
      <c r="T846" s="193">
        <f>S846*H846</f>
        <v>0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194" t="s">
        <v>190</v>
      </c>
      <c r="AT846" s="194" t="s">
        <v>185</v>
      </c>
      <c r="AU846" s="194" t="s">
        <v>87</v>
      </c>
      <c r="AY846" s="21" t="s">
        <v>183</v>
      </c>
      <c r="BE846" s="195">
        <f>IF(N846="základní",J846,0)</f>
        <v>0</v>
      </c>
      <c r="BF846" s="195">
        <f>IF(N846="snížená",J846,0)</f>
        <v>0</v>
      </c>
      <c r="BG846" s="195">
        <f>IF(N846="zákl. přenesená",J846,0)</f>
        <v>0</v>
      </c>
      <c r="BH846" s="195">
        <f>IF(N846="sníž. přenesená",J846,0)</f>
        <v>0</v>
      </c>
      <c r="BI846" s="195">
        <f>IF(N846="nulová",J846,0)</f>
        <v>0</v>
      </c>
      <c r="BJ846" s="21" t="s">
        <v>85</v>
      </c>
      <c r="BK846" s="195">
        <f>ROUND(I846*H846,2)</f>
        <v>0</v>
      </c>
      <c r="BL846" s="21" t="s">
        <v>190</v>
      </c>
      <c r="BM846" s="194" t="s">
        <v>896</v>
      </c>
    </row>
    <row r="847" spans="1:65" s="2" customFormat="1">
      <c r="A847" s="38"/>
      <c r="B847" s="39"/>
      <c r="C847" s="40"/>
      <c r="D847" s="196" t="s">
        <v>192</v>
      </c>
      <c r="E847" s="40"/>
      <c r="F847" s="197" t="s">
        <v>897</v>
      </c>
      <c r="G847" s="40"/>
      <c r="H847" s="40"/>
      <c r="I847" s="198"/>
      <c r="J847" s="40"/>
      <c r="K847" s="40"/>
      <c r="L847" s="43"/>
      <c r="M847" s="199"/>
      <c r="N847" s="200"/>
      <c r="O847" s="68"/>
      <c r="P847" s="68"/>
      <c r="Q847" s="68"/>
      <c r="R847" s="68"/>
      <c r="S847" s="68"/>
      <c r="T847" s="69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T847" s="21" t="s">
        <v>192</v>
      </c>
      <c r="AU847" s="21" t="s">
        <v>87</v>
      </c>
    </row>
    <row r="848" spans="1:65" s="16" customFormat="1">
      <c r="B848" s="245"/>
      <c r="C848" s="246"/>
      <c r="D848" s="203" t="s">
        <v>204</v>
      </c>
      <c r="E848" s="247" t="s">
        <v>19</v>
      </c>
      <c r="F848" s="248" t="s">
        <v>484</v>
      </c>
      <c r="G848" s="246"/>
      <c r="H848" s="247" t="s">
        <v>19</v>
      </c>
      <c r="I848" s="249"/>
      <c r="J848" s="246"/>
      <c r="K848" s="246"/>
      <c r="L848" s="250"/>
      <c r="M848" s="251"/>
      <c r="N848" s="252"/>
      <c r="O848" s="252"/>
      <c r="P848" s="252"/>
      <c r="Q848" s="252"/>
      <c r="R848" s="252"/>
      <c r="S848" s="252"/>
      <c r="T848" s="253"/>
      <c r="AT848" s="254" t="s">
        <v>204</v>
      </c>
      <c r="AU848" s="254" t="s">
        <v>87</v>
      </c>
      <c r="AV848" s="16" t="s">
        <v>85</v>
      </c>
      <c r="AW848" s="16" t="s">
        <v>33</v>
      </c>
      <c r="AX848" s="16" t="s">
        <v>78</v>
      </c>
      <c r="AY848" s="254" t="s">
        <v>183</v>
      </c>
    </row>
    <row r="849" spans="1:65" s="13" customFormat="1">
      <c r="B849" s="201"/>
      <c r="C849" s="202"/>
      <c r="D849" s="203" t="s">
        <v>204</v>
      </c>
      <c r="E849" s="204" t="s">
        <v>19</v>
      </c>
      <c r="F849" s="205" t="s">
        <v>621</v>
      </c>
      <c r="G849" s="202"/>
      <c r="H849" s="206">
        <v>7.5819999999999999</v>
      </c>
      <c r="I849" s="207"/>
      <c r="J849" s="202"/>
      <c r="K849" s="202"/>
      <c r="L849" s="208"/>
      <c r="M849" s="209"/>
      <c r="N849" s="210"/>
      <c r="O849" s="210"/>
      <c r="P849" s="210"/>
      <c r="Q849" s="210"/>
      <c r="R849" s="210"/>
      <c r="S849" s="210"/>
      <c r="T849" s="211"/>
      <c r="AT849" s="212" t="s">
        <v>204</v>
      </c>
      <c r="AU849" s="212" t="s">
        <v>87</v>
      </c>
      <c r="AV849" s="13" t="s">
        <v>87</v>
      </c>
      <c r="AW849" s="13" t="s">
        <v>33</v>
      </c>
      <c r="AX849" s="13" t="s">
        <v>85</v>
      </c>
      <c r="AY849" s="212" t="s">
        <v>183</v>
      </c>
    </row>
    <row r="850" spans="1:65" s="2" customFormat="1" ht="24.15" customHeight="1">
      <c r="A850" s="38"/>
      <c r="B850" s="39"/>
      <c r="C850" s="183" t="s">
        <v>898</v>
      </c>
      <c r="D850" s="183" t="s">
        <v>185</v>
      </c>
      <c r="E850" s="184" t="s">
        <v>899</v>
      </c>
      <c r="F850" s="185" t="s">
        <v>900</v>
      </c>
      <c r="G850" s="186" t="s">
        <v>188</v>
      </c>
      <c r="H850" s="187">
        <v>23.4</v>
      </c>
      <c r="I850" s="188"/>
      <c r="J850" s="189">
        <f>ROUND(I850*H850,2)</f>
        <v>0</v>
      </c>
      <c r="K850" s="185" t="s">
        <v>189</v>
      </c>
      <c r="L850" s="43"/>
      <c r="M850" s="190" t="s">
        <v>19</v>
      </c>
      <c r="N850" s="191" t="s">
        <v>49</v>
      </c>
      <c r="O850" s="68"/>
      <c r="P850" s="192">
        <f>O850*H850</f>
        <v>0</v>
      </c>
      <c r="Q850" s="192">
        <v>6.1199999999999997E-2</v>
      </c>
      <c r="R850" s="192">
        <f>Q850*H850</f>
        <v>1.4320799999999998</v>
      </c>
      <c r="S850" s="192">
        <v>0</v>
      </c>
      <c r="T850" s="193">
        <f>S850*H850</f>
        <v>0</v>
      </c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194" t="s">
        <v>273</v>
      </c>
      <c r="AT850" s="194" t="s">
        <v>185</v>
      </c>
      <c r="AU850" s="194" t="s">
        <v>87</v>
      </c>
      <c r="AY850" s="21" t="s">
        <v>183</v>
      </c>
      <c r="BE850" s="195">
        <f>IF(N850="základní",J850,0)</f>
        <v>0</v>
      </c>
      <c r="BF850" s="195">
        <f>IF(N850="snížená",J850,0)</f>
        <v>0</v>
      </c>
      <c r="BG850" s="195">
        <f>IF(N850="zákl. přenesená",J850,0)</f>
        <v>0</v>
      </c>
      <c r="BH850" s="195">
        <f>IF(N850="sníž. přenesená",J850,0)</f>
        <v>0</v>
      </c>
      <c r="BI850" s="195">
        <f>IF(N850="nulová",J850,0)</f>
        <v>0</v>
      </c>
      <c r="BJ850" s="21" t="s">
        <v>85</v>
      </c>
      <c r="BK850" s="195">
        <f>ROUND(I850*H850,2)</f>
        <v>0</v>
      </c>
      <c r="BL850" s="21" t="s">
        <v>273</v>
      </c>
      <c r="BM850" s="194" t="s">
        <v>901</v>
      </c>
    </row>
    <row r="851" spans="1:65" s="2" customFormat="1">
      <c r="A851" s="38"/>
      <c r="B851" s="39"/>
      <c r="C851" s="40"/>
      <c r="D851" s="196" t="s">
        <v>192</v>
      </c>
      <c r="E851" s="40"/>
      <c r="F851" s="197" t="s">
        <v>902</v>
      </c>
      <c r="G851" s="40"/>
      <c r="H851" s="40"/>
      <c r="I851" s="198"/>
      <c r="J851" s="40"/>
      <c r="K851" s="40"/>
      <c r="L851" s="43"/>
      <c r="M851" s="199"/>
      <c r="N851" s="200"/>
      <c r="O851" s="68"/>
      <c r="P851" s="68"/>
      <c r="Q851" s="68"/>
      <c r="R851" s="68"/>
      <c r="S851" s="68"/>
      <c r="T851" s="69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T851" s="21" t="s">
        <v>192</v>
      </c>
      <c r="AU851" s="21" t="s">
        <v>87</v>
      </c>
    </row>
    <row r="852" spans="1:65" s="16" customFormat="1">
      <c r="B852" s="245"/>
      <c r="C852" s="246"/>
      <c r="D852" s="203" t="s">
        <v>204</v>
      </c>
      <c r="E852" s="247" t="s">
        <v>19</v>
      </c>
      <c r="F852" s="248" t="s">
        <v>674</v>
      </c>
      <c r="G852" s="246"/>
      <c r="H852" s="247" t="s">
        <v>19</v>
      </c>
      <c r="I852" s="249"/>
      <c r="J852" s="246"/>
      <c r="K852" s="246"/>
      <c r="L852" s="250"/>
      <c r="M852" s="251"/>
      <c r="N852" s="252"/>
      <c r="O852" s="252"/>
      <c r="P852" s="252"/>
      <c r="Q852" s="252"/>
      <c r="R852" s="252"/>
      <c r="S852" s="252"/>
      <c r="T852" s="253"/>
      <c r="AT852" s="254" t="s">
        <v>204</v>
      </c>
      <c r="AU852" s="254" t="s">
        <v>87</v>
      </c>
      <c r="AV852" s="16" t="s">
        <v>85</v>
      </c>
      <c r="AW852" s="16" t="s">
        <v>33</v>
      </c>
      <c r="AX852" s="16" t="s">
        <v>78</v>
      </c>
      <c r="AY852" s="254" t="s">
        <v>183</v>
      </c>
    </row>
    <row r="853" spans="1:65" s="13" customFormat="1">
      <c r="B853" s="201"/>
      <c r="C853" s="202"/>
      <c r="D853" s="203" t="s">
        <v>204</v>
      </c>
      <c r="E853" s="204" t="s">
        <v>19</v>
      </c>
      <c r="F853" s="205" t="s">
        <v>675</v>
      </c>
      <c r="G853" s="202"/>
      <c r="H853" s="206">
        <v>7.7</v>
      </c>
      <c r="I853" s="207"/>
      <c r="J853" s="202"/>
      <c r="K853" s="202"/>
      <c r="L853" s="208"/>
      <c r="M853" s="209"/>
      <c r="N853" s="210"/>
      <c r="O853" s="210"/>
      <c r="P853" s="210"/>
      <c r="Q853" s="210"/>
      <c r="R853" s="210"/>
      <c r="S853" s="210"/>
      <c r="T853" s="211"/>
      <c r="AT853" s="212" t="s">
        <v>204</v>
      </c>
      <c r="AU853" s="212" t="s">
        <v>87</v>
      </c>
      <c r="AV853" s="13" t="s">
        <v>87</v>
      </c>
      <c r="AW853" s="13" t="s">
        <v>33</v>
      </c>
      <c r="AX853" s="13" t="s">
        <v>78</v>
      </c>
      <c r="AY853" s="212" t="s">
        <v>183</v>
      </c>
    </row>
    <row r="854" spans="1:65" s="16" customFormat="1">
      <c r="B854" s="245"/>
      <c r="C854" s="246"/>
      <c r="D854" s="203" t="s">
        <v>204</v>
      </c>
      <c r="E854" s="247" t="s">
        <v>19</v>
      </c>
      <c r="F854" s="248" t="s">
        <v>676</v>
      </c>
      <c r="G854" s="246"/>
      <c r="H854" s="247" t="s">
        <v>19</v>
      </c>
      <c r="I854" s="249"/>
      <c r="J854" s="246"/>
      <c r="K854" s="246"/>
      <c r="L854" s="250"/>
      <c r="M854" s="251"/>
      <c r="N854" s="252"/>
      <c r="O854" s="252"/>
      <c r="P854" s="252"/>
      <c r="Q854" s="252"/>
      <c r="R854" s="252"/>
      <c r="S854" s="252"/>
      <c r="T854" s="253"/>
      <c r="AT854" s="254" t="s">
        <v>204</v>
      </c>
      <c r="AU854" s="254" t="s">
        <v>87</v>
      </c>
      <c r="AV854" s="16" t="s">
        <v>85</v>
      </c>
      <c r="AW854" s="16" t="s">
        <v>33</v>
      </c>
      <c r="AX854" s="16" t="s">
        <v>78</v>
      </c>
      <c r="AY854" s="254" t="s">
        <v>183</v>
      </c>
    </row>
    <row r="855" spans="1:65" s="13" customFormat="1">
      <c r="B855" s="201"/>
      <c r="C855" s="202"/>
      <c r="D855" s="203" t="s">
        <v>204</v>
      </c>
      <c r="E855" s="204" t="s">
        <v>19</v>
      </c>
      <c r="F855" s="205" t="s">
        <v>677</v>
      </c>
      <c r="G855" s="202"/>
      <c r="H855" s="206">
        <v>15.7</v>
      </c>
      <c r="I855" s="207"/>
      <c r="J855" s="202"/>
      <c r="K855" s="202"/>
      <c r="L855" s="208"/>
      <c r="M855" s="209"/>
      <c r="N855" s="210"/>
      <c r="O855" s="210"/>
      <c r="P855" s="210"/>
      <c r="Q855" s="210"/>
      <c r="R855" s="210"/>
      <c r="S855" s="210"/>
      <c r="T855" s="211"/>
      <c r="AT855" s="212" t="s">
        <v>204</v>
      </c>
      <c r="AU855" s="212" t="s">
        <v>87</v>
      </c>
      <c r="AV855" s="13" t="s">
        <v>87</v>
      </c>
      <c r="AW855" s="13" t="s">
        <v>33</v>
      </c>
      <c r="AX855" s="13" t="s">
        <v>78</v>
      </c>
      <c r="AY855" s="212" t="s">
        <v>183</v>
      </c>
    </row>
    <row r="856" spans="1:65" s="2" customFormat="1" ht="24.15" customHeight="1">
      <c r="A856" s="38"/>
      <c r="B856" s="39"/>
      <c r="C856" s="183" t="s">
        <v>903</v>
      </c>
      <c r="D856" s="183" t="s">
        <v>185</v>
      </c>
      <c r="E856" s="184" t="s">
        <v>904</v>
      </c>
      <c r="F856" s="185" t="s">
        <v>905</v>
      </c>
      <c r="G856" s="186" t="s">
        <v>188</v>
      </c>
      <c r="H856" s="187">
        <v>73.959999999999994</v>
      </c>
      <c r="I856" s="188"/>
      <c r="J856" s="189">
        <f>ROUND(I856*H856,2)</f>
        <v>0</v>
      </c>
      <c r="K856" s="185" t="s">
        <v>189</v>
      </c>
      <c r="L856" s="43"/>
      <c r="M856" s="190" t="s">
        <v>19</v>
      </c>
      <c r="N856" s="191" t="s">
        <v>49</v>
      </c>
      <c r="O856" s="68"/>
      <c r="P856" s="192">
        <f>O856*H856</f>
        <v>0</v>
      </c>
      <c r="Q856" s="192">
        <v>8.7999999999999995E-2</v>
      </c>
      <c r="R856" s="192">
        <f>Q856*H856</f>
        <v>6.5084799999999987</v>
      </c>
      <c r="S856" s="192">
        <v>0</v>
      </c>
      <c r="T856" s="193">
        <f>S856*H856</f>
        <v>0</v>
      </c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R856" s="194" t="s">
        <v>190</v>
      </c>
      <c r="AT856" s="194" t="s">
        <v>185</v>
      </c>
      <c r="AU856" s="194" t="s">
        <v>87</v>
      </c>
      <c r="AY856" s="21" t="s">
        <v>183</v>
      </c>
      <c r="BE856" s="195">
        <f>IF(N856="základní",J856,0)</f>
        <v>0</v>
      </c>
      <c r="BF856" s="195">
        <f>IF(N856="snížená",J856,0)</f>
        <v>0</v>
      </c>
      <c r="BG856" s="195">
        <f>IF(N856="zákl. přenesená",J856,0)</f>
        <v>0</v>
      </c>
      <c r="BH856" s="195">
        <f>IF(N856="sníž. přenesená",J856,0)</f>
        <v>0</v>
      </c>
      <c r="BI856" s="195">
        <f>IF(N856="nulová",J856,0)</f>
        <v>0</v>
      </c>
      <c r="BJ856" s="21" t="s">
        <v>85</v>
      </c>
      <c r="BK856" s="195">
        <f>ROUND(I856*H856,2)</f>
        <v>0</v>
      </c>
      <c r="BL856" s="21" t="s">
        <v>190</v>
      </c>
      <c r="BM856" s="194" t="s">
        <v>906</v>
      </c>
    </row>
    <row r="857" spans="1:65" s="2" customFormat="1">
      <c r="A857" s="38"/>
      <c r="B857" s="39"/>
      <c r="C857" s="40"/>
      <c r="D857" s="196" t="s">
        <v>192</v>
      </c>
      <c r="E857" s="40"/>
      <c r="F857" s="197" t="s">
        <v>907</v>
      </c>
      <c r="G857" s="40"/>
      <c r="H857" s="40"/>
      <c r="I857" s="198"/>
      <c r="J857" s="40"/>
      <c r="K857" s="40"/>
      <c r="L857" s="43"/>
      <c r="M857" s="199"/>
      <c r="N857" s="200"/>
      <c r="O857" s="68"/>
      <c r="P857" s="68"/>
      <c r="Q857" s="68"/>
      <c r="R857" s="68"/>
      <c r="S857" s="68"/>
      <c r="T857" s="69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T857" s="21" t="s">
        <v>192</v>
      </c>
      <c r="AU857" s="21" t="s">
        <v>87</v>
      </c>
    </row>
    <row r="858" spans="1:65" s="16" customFormat="1">
      <c r="B858" s="245"/>
      <c r="C858" s="246"/>
      <c r="D858" s="203" t="s">
        <v>204</v>
      </c>
      <c r="E858" s="247" t="s">
        <v>19</v>
      </c>
      <c r="F858" s="248" t="s">
        <v>908</v>
      </c>
      <c r="G858" s="246"/>
      <c r="H858" s="247" t="s">
        <v>19</v>
      </c>
      <c r="I858" s="249"/>
      <c r="J858" s="246"/>
      <c r="K858" s="246"/>
      <c r="L858" s="250"/>
      <c r="M858" s="251"/>
      <c r="N858" s="252"/>
      <c r="O858" s="252"/>
      <c r="P858" s="252"/>
      <c r="Q858" s="252"/>
      <c r="R858" s="252"/>
      <c r="S858" s="252"/>
      <c r="T858" s="253"/>
      <c r="AT858" s="254" t="s">
        <v>204</v>
      </c>
      <c r="AU858" s="254" t="s">
        <v>87</v>
      </c>
      <c r="AV858" s="16" t="s">
        <v>85</v>
      </c>
      <c r="AW858" s="16" t="s">
        <v>33</v>
      </c>
      <c r="AX858" s="16" t="s">
        <v>78</v>
      </c>
      <c r="AY858" s="254" t="s">
        <v>183</v>
      </c>
    </row>
    <row r="859" spans="1:65" s="13" customFormat="1">
      <c r="B859" s="201"/>
      <c r="C859" s="202"/>
      <c r="D859" s="203" t="s">
        <v>204</v>
      </c>
      <c r="E859" s="204" t="s">
        <v>19</v>
      </c>
      <c r="F859" s="205" t="s">
        <v>909</v>
      </c>
      <c r="G859" s="202"/>
      <c r="H859" s="206">
        <v>4.9000000000000004</v>
      </c>
      <c r="I859" s="207"/>
      <c r="J859" s="202"/>
      <c r="K859" s="202"/>
      <c r="L859" s="208"/>
      <c r="M859" s="209"/>
      <c r="N859" s="210"/>
      <c r="O859" s="210"/>
      <c r="P859" s="210"/>
      <c r="Q859" s="210"/>
      <c r="R859" s="210"/>
      <c r="S859" s="210"/>
      <c r="T859" s="211"/>
      <c r="AT859" s="212" t="s">
        <v>204</v>
      </c>
      <c r="AU859" s="212" t="s">
        <v>87</v>
      </c>
      <c r="AV859" s="13" t="s">
        <v>87</v>
      </c>
      <c r="AW859" s="13" t="s">
        <v>33</v>
      </c>
      <c r="AX859" s="13" t="s">
        <v>78</v>
      </c>
      <c r="AY859" s="212" t="s">
        <v>183</v>
      </c>
    </row>
    <row r="860" spans="1:65" s="16" customFormat="1">
      <c r="B860" s="245"/>
      <c r="C860" s="246"/>
      <c r="D860" s="203" t="s">
        <v>204</v>
      </c>
      <c r="E860" s="247" t="s">
        <v>19</v>
      </c>
      <c r="F860" s="248" t="s">
        <v>722</v>
      </c>
      <c r="G860" s="246"/>
      <c r="H860" s="247" t="s">
        <v>19</v>
      </c>
      <c r="I860" s="249"/>
      <c r="J860" s="246"/>
      <c r="K860" s="246"/>
      <c r="L860" s="250"/>
      <c r="M860" s="251"/>
      <c r="N860" s="252"/>
      <c r="O860" s="252"/>
      <c r="P860" s="252"/>
      <c r="Q860" s="252"/>
      <c r="R860" s="252"/>
      <c r="S860" s="252"/>
      <c r="T860" s="253"/>
      <c r="AT860" s="254" t="s">
        <v>204</v>
      </c>
      <c r="AU860" s="254" t="s">
        <v>87</v>
      </c>
      <c r="AV860" s="16" t="s">
        <v>85</v>
      </c>
      <c r="AW860" s="16" t="s">
        <v>33</v>
      </c>
      <c r="AX860" s="16" t="s">
        <v>78</v>
      </c>
      <c r="AY860" s="254" t="s">
        <v>183</v>
      </c>
    </row>
    <row r="861" spans="1:65" s="13" customFormat="1">
      <c r="B861" s="201"/>
      <c r="C861" s="202"/>
      <c r="D861" s="203" t="s">
        <v>204</v>
      </c>
      <c r="E861" s="204" t="s">
        <v>19</v>
      </c>
      <c r="F861" s="205" t="s">
        <v>910</v>
      </c>
      <c r="G861" s="202"/>
      <c r="H861" s="206">
        <v>1.8</v>
      </c>
      <c r="I861" s="207"/>
      <c r="J861" s="202"/>
      <c r="K861" s="202"/>
      <c r="L861" s="208"/>
      <c r="M861" s="209"/>
      <c r="N861" s="210"/>
      <c r="O861" s="210"/>
      <c r="P861" s="210"/>
      <c r="Q861" s="210"/>
      <c r="R861" s="210"/>
      <c r="S861" s="210"/>
      <c r="T861" s="211"/>
      <c r="AT861" s="212" t="s">
        <v>204</v>
      </c>
      <c r="AU861" s="212" t="s">
        <v>87</v>
      </c>
      <c r="AV861" s="13" t="s">
        <v>87</v>
      </c>
      <c r="AW861" s="13" t="s">
        <v>33</v>
      </c>
      <c r="AX861" s="13" t="s">
        <v>78</v>
      </c>
      <c r="AY861" s="212" t="s">
        <v>183</v>
      </c>
    </row>
    <row r="862" spans="1:65" s="16" customFormat="1">
      <c r="B862" s="245"/>
      <c r="C862" s="246"/>
      <c r="D862" s="203" t="s">
        <v>204</v>
      </c>
      <c r="E862" s="247" t="s">
        <v>19</v>
      </c>
      <c r="F862" s="248" t="s">
        <v>911</v>
      </c>
      <c r="G862" s="246"/>
      <c r="H862" s="247" t="s">
        <v>19</v>
      </c>
      <c r="I862" s="249"/>
      <c r="J862" s="246"/>
      <c r="K862" s="246"/>
      <c r="L862" s="250"/>
      <c r="M862" s="251"/>
      <c r="N862" s="252"/>
      <c r="O862" s="252"/>
      <c r="P862" s="252"/>
      <c r="Q862" s="252"/>
      <c r="R862" s="252"/>
      <c r="S862" s="252"/>
      <c r="T862" s="253"/>
      <c r="AT862" s="254" t="s">
        <v>204</v>
      </c>
      <c r="AU862" s="254" t="s">
        <v>87</v>
      </c>
      <c r="AV862" s="16" t="s">
        <v>85</v>
      </c>
      <c r="AW862" s="16" t="s">
        <v>33</v>
      </c>
      <c r="AX862" s="16" t="s">
        <v>78</v>
      </c>
      <c r="AY862" s="254" t="s">
        <v>183</v>
      </c>
    </row>
    <row r="863" spans="1:65" s="13" customFormat="1">
      <c r="B863" s="201"/>
      <c r="C863" s="202"/>
      <c r="D863" s="203" t="s">
        <v>204</v>
      </c>
      <c r="E863" s="204" t="s">
        <v>19</v>
      </c>
      <c r="F863" s="205" t="s">
        <v>912</v>
      </c>
      <c r="G863" s="202"/>
      <c r="H863" s="206">
        <v>7.28</v>
      </c>
      <c r="I863" s="207"/>
      <c r="J863" s="202"/>
      <c r="K863" s="202"/>
      <c r="L863" s="208"/>
      <c r="M863" s="209"/>
      <c r="N863" s="210"/>
      <c r="O863" s="210"/>
      <c r="P863" s="210"/>
      <c r="Q863" s="210"/>
      <c r="R863" s="210"/>
      <c r="S863" s="210"/>
      <c r="T863" s="211"/>
      <c r="AT863" s="212" t="s">
        <v>204</v>
      </c>
      <c r="AU863" s="212" t="s">
        <v>87</v>
      </c>
      <c r="AV863" s="13" t="s">
        <v>87</v>
      </c>
      <c r="AW863" s="13" t="s">
        <v>33</v>
      </c>
      <c r="AX863" s="13" t="s">
        <v>78</v>
      </c>
      <c r="AY863" s="212" t="s">
        <v>183</v>
      </c>
    </row>
    <row r="864" spans="1:65" s="16" customFormat="1">
      <c r="B864" s="245"/>
      <c r="C864" s="246"/>
      <c r="D864" s="203" t="s">
        <v>204</v>
      </c>
      <c r="E864" s="247" t="s">
        <v>19</v>
      </c>
      <c r="F864" s="248" t="s">
        <v>877</v>
      </c>
      <c r="G864" s="246"/>
      <c r="H864" s="247" t="s">
        <v>19</v>
      </c>
      <c r="I864" s="249"/>
      <c r="J864" s="246"/>
      <c r="K864" s="246"/>
      <c r="L864" s="250"/>
      <c r="M864" s="251"/>
      <c r="N864" s="252"/>
      <c r="O864" s="252"/>
      <c r="P864" s="252"/>
      <c r="Q864" s="252"/>
      <c r="R864" s="252"/>
      <c r="S864" s="252"/>
      <c r="T864" s="253"/>
      <c r="AT864" s="254" t="s">
        <v>204</v>
      </c>
      <c r="AU864" s="254" t="s">
        <v>87</v>
      </c>
      <c r="AV864" s="16" t="s">
        <v>85</v>
      </c>
      <c r="AW864" s="16" t="s">
        <v>33</v>
      </c>
      <c r="AX864" s="16" t="s">
        <v>78</v>
      </c>
      <c r="AY864" s="254" t="s">
        <v>183</v>
      </c>
    </row>
    <row r="865" spans="2:51" s="13" customFormat="1">
      <c r="B865" s="201"/>
      <c r="C865" s="202"/>
      <c r="D865" s="203" t="s">
        <v>204</v>
      </c>
      <c r="E865" s="204" t="s">
        <v>19</v>
      </c>
      <c r="F865" s="205" t="s">
        <v>913</v>
      </c>
      <c r="G865" s="202"/>
      <c r="H865" s="206">
        <v>5.44</v>
      </c>
      <c r="I865" s="207"/>
      <c r="J865" s="202"/>
      <c r="K865" s="202"/>
      <c r="L865" s="208"/>
      <c r="M865" s="209"/>
      <c r="N865" s="210"/>
      <c r="O865" s="210"/>
      <c r="P865" s="210"/>
      <c r="Q865" s="210"/>
      <c r="R865" s="210"/>
      <c r="S865" s="210"/>
      <c r="T865" s="211"/>
      <c r="AT865" s="212" t="s">
        <v>204</v>
      </c>
      <c r="AU865" s="212" t="s">
        <v>87</v>
      </c>
      <c r="AV865" s="13" t="s">
        <v>87</v>
      </c>
      <c r="AW865" s="13" t="s">
        <v>33</v>
      </c>
      <c r="AX865" s="13" t="s">
        <v>78</v>
      </c>
      <c r="AY865" s="212" t="s">
        <v>183</v>
      </c>
    </row>
    <row r="866" spans="2:51" s="16" customFormat="1">
      <c r="B866" s="245"/>
      <c r="C866" s="246"/>
      <c r="D866" s="203" t="s">
        <v>204</v>
      </c>
      <c r="E866" s="247" t="s">
        <v>19</v>
      </c>
      <c r="F866" s="248" t="s">
        <v>914</v>
      </c>
      <c r="G866" s="246"/>
      <c r="H866" s="247" t="s">
        <v>19</v>
      </c>
      <c r="I866" s="249"/>
      <c r="J866" s="246"/>
      <c r="K866" s="246"/>
      <c r="L866" s="250"/>
      <c r="M866" s="251"/>
      <c r="N866" s="252"/>
      <c r="O866" s="252"/>
      <c r="P866" s="252"/>
      <c r="Q866" s="252"/>
      <c r="R866" s="252"/>
      <c r="S866" s="252"/>
      <c r="T866" s="253"/>
      <c r="AT866" s="254" t="s">
        <v>204</v>
      </c>
      <c r="AU866" s="254" t="s">
        <v>87</v>
      </c>
      <c r="AV866" s="16" t="s">
        <v>85</v>
      </c>
      <c r="AW866" s="16" t="s">
        <v>33</v>
      </c>
      <c r="AX866" s="16" t="s">
        <v>78</v>
      </c>
      <c r="AY866" s="254" t="s">
        <v>183</v>
      </c>
    </row>
    <row r="867" spans="2:51" s="13" customFormat="1">
      <c r="B867" s="201"/>
      <c r="C867" s="202"/>
      <c r="D867" s="203" t="s">
        <v>204</v>
      </c>
      <c r="E867" s="204" t="s">
        <v>19</v>
      </c>
      <c r="F867" s="205" t="s">
        <v>909</v>
      </c>
      <c r="G867" s="202"/>
      <c r="H867" s="206">
        <v>4.9000000000000004</v>
      </c>
      <c r="I867" s="207"/>
      <c r="J867" s="202"/>
      <c r="K867" s="202"/>
      <c r="L867" s="208"/>
      <c r="M867" s="209"/>
      <c r="N867" s="210"/>
      <c r="O867" s="210"/>
      <c r="P867" s="210"/>
      <c r="Q867" s="210"/>
      <c r="R867" s="210"/>
      <c r="S867" s="210"/>
      <c r="T867" s="211"/>
      <c r="AT867" s="212" t="s">
        <v>204</v>
      </c>
      <c r="AU867" s="212" t="s">
        <v>87</v>
      </c>
      <c r="AV867" s="13" t="s">
        <v>87</v>
      </c>
      <c r="AW867" s="13" t="s">
        <v>33</v>
      </c>
      <c r="AX867" s="13" t="s">
        <v>78</v>
      </c>
      <c r="AY867" s="212" t="s">
        <v>183</v>
      </c>
    </row>
    <row r="868" spans="2:51" s="16" customFormat="1">
      <c r="B868" s="245"/>
      <c r="C868" s="246"/>
      <c r="D868" s="203" t="s">
        <v>204</v>
      </c>
      <c r="E868" s="247" t="s">
        <v>19</v>
      </c>
      <c r="F868" s="248" t="s">
        <v>915</v>
      </c>
      <c r="G868" s="246"/>
      <c r="H868" s="247" t="s">
        <v>19</v>
      </c>
      <c r="I868" s="249"/>
      <c r="J868" s="246"/>
      <c r="K868" s="246"/>
      <c r="L868" s="250"/>
      <c r="M868" s="251"/>
      <c r="N868" s="252"/>
      <c r="O868" s="252"/>
      <c r="P868" s="252"/>
      <c r="Q868" s="252"/>
      <c r="R868" s="252"/>
      <c r="S868" s="252"/>
      <c r="T868" s="253"/>
      <c r="AT868" s="254" t="s">
        <v>204</v>
      </c>
      <c r="AU868" s="254" t="s">
        <v>87</v>
      </c>
      <c r="AV868" s="16" t="s">
        <v>85</v>
      </c>
      <c r="AW868" s="16" t="s">
        <v>33</v>
      </c>
      <c r="AX868" s="16" t="s">
        <v>78</v>
      </c>
      <c r="AY868" s="254" t="s">
        <v>183</v>
      </c>
    </row>
    <row r="869" spans="2:51" s="13" customFormat="1">
      <c r="B869" s="201"/>
      <c r="C869" s="202"/>
      <c r="D869" s="203" t="s">
        <v>204</v>
      </c>
      <c r="E869" s="204" t="s">
        <v>19</v>
      </c>
      <c r="F869" s="205" t="s">
        <v>910</v>
      </c>
      <c r="G869" s="202"/>
      <c r="H869" s="206">
        <v>1.8</v>
      </c>
      <c r="I869" s="207"/>
      <c r="J869" s="202"/>
      <c r="K869" s="202"/>
      <c r="L869" s="208"/>
      <c r="M869" s="209"/>
      <c r="N869" s="210"/>
      <c r="O869" s="210"/>
      <c r="P869" s="210"/>
      <c r="Q869" s="210"/>
      <c r="R869" s="210"/>
      <c r="S869" s="210"/>
      <c r="T869" s="211"/>
      <c r="AT869" s="212" t="s">
        <v>204</v>
      </c>
      <c r="AU869" s="212" t="s">
        <v>87</v>
      </c>
      <c r="AV869" s="13" t="s">
        <v>87</v>
      </c>
      <c r="AW869" s="13" t="s">
        <v>33</v>
      </c>
      <c r="AX869" s="13" t="s">
        <v>78</v>
      </c>
      <c r="AY869" s="212" t="s">
        <v>183</v>
      </c>
    </row>
    <row r="870" spans="2:51" s="16" customFormat="1">
      <c r="B870" s="245"/>
      <c r="C870" s="246"/>
      <c r="D870" s="203" t="s">
        <v>204</v>
      </c>
      <c r="E870" s="247" t="s">
        <v>19</v>
      </c>
      <c r="F870" s="248" t="s">
        <v>916</v>
      </c>
      <c r="G870" s="246"/>
      <c r="H870" s="247" t="s">
        <v>19</v>
      </c>
      <c r="I870" s="249"/>
      <c r="J870" s="246"/>
      <c r="K870" s="246"/>
      <c r="L870" s="250"/>
      <c r="M870" s="251"/>
      <c r="N870" s="252"/>
      <c r="O870" s="252"/>
      <c r="P870" s="252"/>
      <c r="Q870" s="252"/>
      <c r="R870" s="252"/>
      <c r="S870" s="252"/>
      <c r="T870" s="253"/>
      <c r="AT870" s="254" t="s">
        <v>204</v>
      </c>
      <c r="AU870" s="254" t="s">
        <v>87</v>
      </c>
      <c r="AV870" s="16" t="s">
        <v>85</v>
      </c>
      <c r="AW870" s="16" t="s">
        <v>33</v>
      </c>
      <c r="AX870" s="16" t="s">
        <v>78</v>
      </c>
      <c r="AY870" s="254" t="s">
        <v>183</v>
      </c>
    </row>
    <row r="871" spans="2:51" s="13" customFormat="1">
      <c r="B871" s="201"/>
      <c r="C871" s="202"/>
      <c r="D871" s="203" t="s">
        <v>204</v>
      </c>
      <c r="E871" s="204" t="s">
        <v>19</v>
      </c>
      <c r="F871" s="205" t="s">
        <v>917</v>
      </c>
      <c r="G871" s="202"/>
      <c r="H871" s="206">
        <v>11.48</v>
      </c>
      <c r="I871" s="207"/>
      <c r="J871" s="202"/>
      <c r="K871" s="202"/>
      <c r="L871" s="208"/>
      <c r="M871" s="209"/>
      <c r="N871" s="210"/>
      <c r="O871" s="210"/>
      <c r="P871" s="210"/>
      <c r="Q871" s="210"/>
      <c r="R871" s="210"/>
      <c r="S871" s="210"/>
      <c r="T871" s="211"/>
      <c r="AT871" s="212" t="s">
        <v>204</v>
      </c>
      <c r="AU871" s="212" t="s">
        <v>87</v>
      </c>
      <c r="AV871" s="13" t="s">
        <v>87</v>
      </c>
      <c r="AW871" s="13" t="s">
        <v>33</v>
      </c>
      <c r="AX871" s="13" t="s">
        <v>78</v>
      </c>
      <c r="AY871" s="212" t="s">
        <v>183</v>
      </c>
    </row>
    <row r="872" spans="2:51" s="16" customFormat="1">
      <c r="B872" s="245"/>
      <c r="C872" s="246"/>
      <c r="D872" s="203" t="s">
        <v>204</v>
      </c>
      <c r="E872" s="247" t="s">
        <v>19</v>
      </c>
      <c r="F872" s="248" t="s">
        <v>918</v>
      </c>
      <c r="G872" s="246"/>
      <c r="H872" s="247" t="s">
        <v>19</v>
      </c>
      <c r="I872" s="249"/>
      <c r="J872" s="246"/>
      <c r="K872" s="246"/>
      <c r="L872" s="250"/>
      <c r="M872" s="251"/>
      <c r="N872" s="252"/>
      <c r="O872" s="252"/>
      <c r="P872" s="252"/>
      <c r="Q872" s="252"/>
      <c r="R872" s="252"/>
      <c r="S872" s="252"/>
      <c r="T872" s="253"/>
      <c r="AT872" s="254" t="s">
        <v>204</v>
      </c>
      <c r="AU872" s="254" t="s">
        <v>87</v>
      </c>
      <c r="AV872" s="16" t="s">
        <v>85</v>
      </c>
      <c r="AW872" s="16" t="s">
        <v>33</v>
      </c>
      <c r="AX872" s="16" t="s">
        <v>78</v>
      </c>
      <c r="AY872" s="254" t="s">
        <v>183</v>
      </c>
    </row>
    <row r="873" spans="2:51" s="13" customFormat="1">
      <c r="B873" s="201"/>
      <c r="C873" s="202"/>
      <c r="D873" s="203" t="s">
        <v>204</v>
      </c>
      <c r="E873" s="204" t="s">
        <v>19</v>
      </c>
      <c r="F873" s="205" t="s">
        <v>909</v>
      </c>
      <c r="G873" s="202"/>
      <c r="H873" s="206">
        <v>4.9000000000000004</v>
      </c>
      <c r="I873" s="207"/>
      <c r="J873" s="202"/>
      <c r="K873" s="202"/>
      <c r="L873" s="208"/>
      <c r="M873" s="209"/>
      <c r="N873" s="210"/>
      <c r="O873" s="210"/>
      <c r="P873" s="210"/>
      <c r="Q873" s="210"/>
      <c r="R873" s="210"/>
      <c r="S873" s="210"/>
      <c r="T873" s="211"/>
      <c r="AT873" s="212" t="s">
        <v>204</v>
      </c>
      <c r="AU873" s="212" t="s">
        <v>87</v>
      </c>
      <c r="AV873" s="13" t="s">
        <v>87</v>
      </c>
      <c r="AW873" s="13" t="s">
        <v>33</v>
      </c>
      <c r="AX873" s="13" t="s">
        <v>78</v>
      </c>
      <c r="AY873" s="212" t="s">
        <v>183</v>
      </c>
    </row>
    <row r="874" spans="2:51" s="16" customFormat="1">
      <c r="B874" s="245"/>
      <c r="C874" s="246"/>
      <c r="D874" s="203" t="s">
        <v>204</v>
      </c>
      <c r="E874" s="247" t="s">
        <v>19</v>
      </c>
      <c r="F874" s="248" t="s">
        <v>919</v>
      </c>
      <c r="G874" s="246"/>
      <c r="H874" s="247" t="s">
        <v>19</v>
      </c>
      <c r="I874" s="249"/>
      <c r="J874" s="246"/>
      <c r="K874" s="246"/>
      <c r="L874" s="250"/>
      <c r="M874" s="251"/>
      <c r="N874" s="252"/>
      <c r="O874" s="252"/>
      <c r="P874" s="252"/>
      <c r="Q874" s="252"/>
      <c r="R874" s="252"/>
      <c r="S874" s="252"/>
      <c r="T874" s="253"/>
      <c r="AT874" s="254" t="s">
        <v>204</v>
      </c>
      <c r="AU874" s="254" t="s">
        <v>87</v>
      </c>
      <c r="AV874" s="16" t="s">
        <v>85</v>
      </c>
      <c r="AW874" s="16" t="s">
        <v>33</v>
      </c>
      <c r="AX874" s="16" t="s">
        <v>78</v>
      </c>
      <c r="AY874" s="254" t="s">
        <v>183</v>
      </c>
    </row>
    <row r="875" spans="2:51" s="13" customFormat="1">
      <c r="B875" s="201"/>
      <c r="C875" s="202"/>
      <c r="D875" s="203" t="s">
        <v>204</v>
      </c>
      <c r="E875" s="204" t="s">
        <v>19</v>
      </c>
      <c r="F875" s="205" t="s">
        <v>910</v>
      </c>
      <c r="G875" s="202"/>
      <c r="H875" s="206">
        <v>1.8</v>
      </c>
      <c r="I875" s="207"/>
      <c r="J875" s="202"/>
      <c r="K875" s="202"/>
      <c r="L875" s="208"/>
      <c r="M875" s="209"/>
      <c r="N875" s="210"/>
      <c r="O875" s="210"/>
      <c r="P875" s="210"/>
      <c r="Q875" s="210"/>
      <c r="R875" s="210"/>
      <c r="S875" s="210"/>
      <c r="T875" s="211"/>
      <c r="AT875" s="212" t="s">
        <v>204</v>
      </c>
      <c r="AU875" s="212" t="s">
        <v>87</v>
      </c>
      <c r="AV875" s="13" t="s">
        <v>87</v>
      </c>
      <c r="AW875" s="13" t="s">
        <v>33</v>
      </c>
      <c r="AX875" s="13" t="s">
        <v>78</v>
      </c>
      <c r="AY875" s="212" t="s">
        <v>183</v>
      </c>
    </row>
    <row r="876" spans="2:51" s="16" customFormat="1">
      <c r="B876" s="245"/>
      <c r="C876" s="246"/>
      <c r="D876" s="203" t="s">
        <v>204</v>
      </c>
      <c r="E876" s="247" t="s">
        <v>19</v>
      </c>
      <c r="F876" s="248" t="s">
        <v>920</v>
      </c>
      <c r="G876" s="246"/>
      <c r="H876" s="247" t="s">
        <v>19</v>
      </c>
      <c r="I876" s="249"/>
      <c r="J876" s="246"/>
      <c r="K876" s="246"/>
      <c r="L876" s="250"/>
      <c r="M876" s="251"/>
      <c r="N876" s="252"/>
      <c r="O876" s="252"/>
      <c r="P876" s="252"/>
      <c r="Q876" s="252"/>
      <c r="R876" s="252"/>
      <c r="S876" s="252"/>
      <c r="T876" s="253"/>
      <c r="AT876" s="254" t="s">
        <v>204</v>
      </c>
      <c r="AU876" s="254" t="s">
        <v>87</v>
      </c>
      <c r="AV876" s="16" t="s">
        <v>85</v>
      </c>
      <c r="AW876" s="16" t="s">
        <v>33</v>
      </c>
      <c r="AX876" s="16" t="s">
        <v>78</v>
      </c>
      <c r="AY876" s="254" t="s">
        <v>183</v>
      </c>
    </row>
    <row r="877" spans="2:51" s="13" customFormat="1">
      <c r="B877" s="201"/>
      <c r="C877" s="202"/>
      <c r="D877" s="203" t="s">
        <v>204</v>
      </c>
      <c r="E877" s="204" t="s">
        <v>19</v>
      </c>
      <c r="F877" s="205" t="s">
        <v>917</v>
      </c>
      <c r="G877" s="202"/>
      <c r="H877" s="206">
        <v>11.48</v>
      </c>
      <c r="I877" s="207"/>
      <c r="J877" s="202"/>
      <c r="K877" s="202"/>
      <c r="L877" s="208"/>
      <c r="M877" s="209"/>
      <c r="N877" s="210"/>
      <c r="O877" s="210"/>
      <c r="P877" s="210"/>
      <c r="Q877" s="210"/>
      <c r="R877" s="210"/>
      <c r="S877" s="210"/>
      <c r="T877" s="211"/>
      <c r="AT877" s="212" t="s">
        <v>204</v>
      </c>
      <c r="AU877" s="212" t="s">
        <v>87</v>
      </c>
      <c r="AV877" s="13" t="s">
        <v>87</v>
      </c>
      <c r="AW877" s="13" t="s">
        <v>33</v>
      </c>
      <c r="AX877" s="13" t="s">
        <v>78</v>
      </c>
      <c r="AY877" s="212" t="s">
        <v>183</v>
      </c>
    </row>
    <row r="878" spans="2:51" s="16" customFormat="1">
      <c r="B878" s="245"/>
      <c r="C878" s="246"/>
      <c r="D878" s="203" t="s">
        <v>204</v>
      </c>
      <c r="E878" s="247" t="s">
        <v>19</v>
      </c>
      <c r="F878" s="248" t="s">
        <v>921</v>
      </c>
      <c r="G878" s="246"/>
      <c r="H878" s="247" t="s">
        <v>19</v>
      </c>
      <c r="I878" s="249"/>
      <c r="J878" s="246"/>
      <c r="K878" s="246"/>
      <c r="L878" s="250"/>
      <c r="M878" s="251"/>
      <c r="N878" s="252"/>
      <c r="O878" s="252"/>
      <c r="P878" s="252"/>
      <c r="Q878" s="252"/>
      <c r="R878" s="252"/>
      <c r="S878" s="252"/>
      <c r="T878" s="253"/>
      <c r="AT878" s="254" t="s">
        <v>204</v>
      </c>
      <c r="AU878" s="254" t="s">
        <v>87</v>
      </c>
      <c r="AV878" s="16" t="s">
        <v>85</v>
      </c>
      <c r="AW878" s="16" t="s">
        <v>33</v>
      </c>
      <c r="AX878" s="16" t="s">
        <v>78</v>
      </c>
      <c r="AY878" s="254" t="s">
        <v>183</v>
      </c>
    </row>
    <row r="879" spans="2:51" s="13" customFormat="1">
      <c r="B879" s="201"/>
      <c r="C879" s="202"/>
      <c r="D879" s="203" t="s">
        <v>204</v>
      </c>
      <c r="E879" s="204" t="s">
        <v>19</v>
      </c>
      <c r="F879" s="205" t="s">
        <v>909</v>
      </c>
      <c r="G879" s="202"/>
      <c r="H879" s="206">
        <v>4.9000000000000004</v>
      </c>
      <c r="I879" s="207"/>
      <c r="J879" s="202"/>
      <c r="K879" s="202"/>
      <c r="L879" s="208"/>
      <c r="M879" s="209"/>
      <c r="N879" s="210"/>
      <c r="O879" s="210"/>
      <c r="P879" s="210"/>
      <c r="Q879" s="210"/>
      <c r="R879" s="210"/>
      <c r="S879" s="210"/>
      <c r="T879" s="211"/>
      <c r="AT879" s="212" t="s">
        <v>204</v>
      </c>
      <c r="AU879" s="212" t="s">
        <v>87</v>
      </c>
      <c r="AV879" s="13" t="s">
        <v>87</v>
      </c>
      <c r="AW879" s="13" t="s">
        <v>33</v>
      </c>
      <c r="AX879" s="13" t="s">
        <v>78</v>
      </c>
      <c r="AY879" s="212" t="s">
        <v>183</v>
      </c>
    </row>
    <row r="880" spans="2:51" s="16" customFormat="1">
      <c r="B880" s="245"/>
      <c r="C880" s="246"/>
      <c r="D880" s="203" t="s">
        <v>204</v>
      </c>
      <c r="E880" s="247" t="s">
        <v>19</v>
      </c>
      <c r="F880" s="248" t="s">
        <v>922</v>
      </c>
      <c r="G880" s="246"/>
      <c r="H880" s="247" t="s">
        <v>19</v>
      </c>
      <c r="I880" s="249"/>
      <c r="J880" s="246"/>
      <c r="K880" s="246"/>
      <c r="L880" s="250"/>
      <c r="M880" s="251"/>
      <c r="N880" s="252"/>
      <c r="O880" s="252"/>
      <c r="P880" s="252"/>
      <c r="Q880" s="252"/>
      <c r="R880" s="252"/>
      <c r="S880" s="252"/>
      <c r="T880" s="253"/>
      <c r="AT880" s="254" t="s">
        <v>204</v>
      </c>
      <c r="AU880" s="254" t="s">
        <v>87</v>
      </c>
      <c r="AV880" s="16" t="s">
        <v>85</v>
      </c>
      <c r="AW880" s="16" t="s">
        <v>33</v>
      </c>
      <c r="AX880" s="16" t="s">
        <v>78</v>
      </c>
      <c r="AY880" s="254" t="s">
        <v>183</v>
      </c>
    </row>
    <row r="881" spans="1:65" s="13" customFormat="1">
      <c r="B881" s="201"/>
      <c r="C881" s="202"/>
      <c r="D881" s="203" t="s">
        <v>204</v>
      </c>
      <c r="E881" s="204" t="s">
        <v>19</v>
      </c>
      <c r="F881" s="205" t="s">
        <v>910</v>
      </c>
      <c r="G881" s="202"/>
      <c r="H881" s="206">
        <v>1.8</v>
      </c>
      <c r="I881" s="207"/>
      <c r="J881" s="202"/>
      <c r="K881" s="202"/>
      <c r="L881" s="208"/>
      <c r="M881" s="209"/>
      <c r="N881" s="210"/>
      <c r="O881" s="210"/>
      <c r="P881" s="210"/>
      <c r="Q881" s="210"/>
      <c r="R881" s="210"/>
      <c r="S881" s="210"/>
      <c r="T881" s="211"/>
      <c r="AT881" s="212" t="s">
        <v>204</v>
      </c>
      <c r="AU881" s="212" t="s">
        <v>87</v>
      </c>
      <c r="AV881" s="13" t="s">
        <v>87</v>
      </c>
      <c r="AW881" s="13" t="s">
        <v>33</v>
      </c>
      <c r="AX881" s="13" t="s">
        <v>78</v>
      </c>
      <c r="AY881" s="212" t="s">
        <v>183</v>
      </c>
    </row>
    <row r="882" spans="1:65" s="16" customFormat="1">
      <c r="B882" s="245"/>
      <c r="C882" s="246"/>
      <c r="D882" s="203" t="s">
        <v>204</v>
      </c>
      <c r="E882" s="247" t="s">
        <v>19</v>
      </c>
      <c r="F882" s="248" t="s">
        <v>923</v>
      </c>
      <c r="G882" s="246"/>
      <c r="H882" s="247" t="s">
        <v>19</v>
      </c>
      <c r="I882" s="249"/>
      <c r="J882" s="246"/>
      <c r="K882" s="246"/>
      <c r="L882" s="250"/>
      <c r="M882" s="251"/>
      <c r="N882" s="252"/>
      <c r="O882" s="252"/>
      <c r="P882" s="252"/>
      <c r="Q882" s="252"/>
      <c r="R882" s="252"/>
      <c r="S882" s="252"/>
      <c r="T882" s="253"/>
      <c r="AT882" s="254" t="s">
        <v>204</v>
      </c>
      <c r="AU882" s="254" t="s">
        <v>87</v>
      </c>
      <c r="AV882" s="16" t="s">
        <v>85</v>
      </c>
      <c r="AW882" s="16" t="s">
        <v>33</v>
      </c>
      <c r="AX882" s="16" t="s">
        <v>78</v>
      </c>
      <c r="AY882" s="254" t="s">
        <v>183</v>
      </c>
    </row>
    <row r="883" spans="1:65" s="13" customFormat="1">
      <c r="B883" s="201"/>
      <c r="C883" s="202"/>
      <c r="D883" s="203" t="s">
        <v>204</v>
      </c>
      <c r="E883" s="204" t="s">
        <v>19</v>
      </c>
      <c r="F883" s="205" t="s">
        <v>917</v>
      </c>
      <c r="G883" s="202"/>
      <c r="H883" s="206">
        <v>11.48</v>
      </c>
      <c r="I883" s="207"/>
      <c r="J883" s="202"/>
      <c r="K883" s="202"/>
      <c r="L883" s="208"/>
      <c r="M883" s="209"/>
      <c r="N883" s="210"/>
      <c r="O883" s="210"/>
      <c r="P883" s="210"/>
      <c r="Q883" s="210"/>
      <c r="R883" s="210"/>
      <c r="S883" s="210"/>
      <c r="T883" s="211"/>
      <c r="AT883" s="212" t="s">
        <v>204</v>
      </c>
      <c r="AU883" s="212" t="s">
        <v>87</v>
      </c>
      <c r="AV883" s="13" t="s">
        <v>87</v>
      </c>
      <c r="AW883" s="13" t="s">
        <v>33</v>
      </c>
      <c r="AX883" s="13" t="s">
        <v>78</v>
      </c>
      <c r="AY883" s="212" t="s">
        <v>183</v>
      </c>
    </row>
    <row r="884" spans="1:65" s="15" customFormat="1">
      <c r="B884" s="234"/>
      <c r="C884" s="235"/>
      <c r="D884" s="203" t="s">
        <v>204</v>
      </c>
      <c r="E884" s="236" t="s">
        <v>19</v>
      </c>
      <c r="F884" s="237" t="s">
        <v>266</v>
      </c>
      <c r="G884" s="235"/>
      <c r="H884" s="238">
        <v>73.959999999999994</v>
      </c>
      <c r="I884" s="239"/>
      <c r="J884" s="235"/>
      <c r="K884" s="235"/>
      <c r="L884" s="240"/>
      <c r="M884" s="241"/>
      <c r="N884" s="242"/>
      <c r="O884" s="242"/>
      <c r="P884" s="242"/>
      <c r="Q884" s="242"/>
      <c r="R884" s="242"/>
      <c r="S884" s="242"/>
      <c r="T884" s="243"/>
      <c r="AT884" s="244" t="s">
        <v>204</v>
      </c>
      <c r="AU884" s="244" t="s">
        <v>87</v>
      </c>
      <c r="AV884" s="15" t="s">
        <v>190</v>
      </c>
      <c r="AW884" s="15" t="s">
        <v>33</v>
      </c>
      <c r="AX884" s="15" t="s">
        <v>85</v>
      </c>
      <c r="AY884" s="244" t="s">
        <v>183</v>
      </c>
    </row>
    <row r="885" spans="1:65" s="2" customFormat="1" ht="24.15" customHeight="1">
      <c r="A885" s="38"/>
      <c r="B885" s="39"/>
      <c r="C885" s="183" t="s">
        <v>924</v>
      </c>
      <c r="D885" s="183" t="s">
        <v>185</v>
      </c>
      <c r="E885" s="184" t="s">
        <v>925</v>
      </c>
      <c r="F885" s="185" t="s">
        <v>926</v>
      </c>
      <c r="G885" s="186" t="s">
        <v>188</v>
      </c>
      <c r="H885" s="187">
        <v>73.959999999999994</v>
      </c>
      <c r="I885" s="188"/>
      <c r="J885" s="189">
        <f>ROUND(I885*H885,2)</f>
        <v>0</v>
      </c>
      <c r="K885" s="185" t="s">
        <v>189</v>
      </c>
      <c r="L885" s="43"/>
      <c r="M885" s="190" t="s">
        <v>19</v>
      </c>
      <c r="N885" s="191" t="s">
        <v>49</v>
      </c>
      <c r="O885" s="68"/>
      <c r="P885" s="192">
        <f>O885*H885</f>
        <v>0</v>
      </c>
      <c r="Q885" s="192">
        <v>1.3200000000000001E-4</v>
      </c>
      <c r="R885" s="192">
        <f>Q885*H885</f>
        <v>9.7627200000000008E-3</v>
      </c>
      <c r="S885" s="192">
        <v>0</v>
      </c>
      <c r="T885" s="193">
        <f>S885*H885</f>
        <v>0</v>
      </c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194" t="s">
        <v>190</v>
      </c>
      <c r="AT885" s="194" t="s">
        <v>185</v>
      </c>
      <c r="AU885" s="194" t="s">
        <v>87</v>
      </c>
      <c r="AY885" s="21" t="s">
        <v>183</v>
      </c>
      <c r="BE885" s="195">
        <f>IF(N885="základní",J885,0)</f>
        <v>0</v>
      </c>
      <c r="BF885" s="195">
        <f>IF(N885="snížená",J885,0)</f>
        <v>0</v>
      </c>
      <c r="BG885" s="195">
        <f>IF(N885="zákl. přenesená",J885,0)</f>
        <v>0</v>
      </c>
      <c r="BH885" s="195">
        <f>IF(N885="sníž. přenesená",J885,0)</f>
        <v>0</v>
      </c>
      <c r="BI885" s="195">
        <f>IF(N885="nulová",J885,0)</f>
        <v>0</v>
      </c>
      <c r="BJ885" s="21" t="s">
        <v>85</v>
      </c>
      <c r="BK885" s="195">
        <f>ROUND(I885*H885,2)</f>
        <v>0</v>
      </c>
      <c r="BL885" s="21" t="s">
        <v>190</v>
      </c>
      <c r="BM885" s="194" t="s">
        <v>927</v>
      </c>
    </row>
    <row r="886" spans="1:65" s="2" customFormat="1">
      <c r="A886" s="38"/>
      <c r="B886" s="39"/>
      <c r="C886" s="40"/>
      <c r="D886" s="196" t="s">
        <v>192</v>
      </c>
      <c r="E886" s="40"/>
      <c r="F886" s="197" t="s">
        <v>928</v>
      </c>
      <c r="G886" s="40"/>
      <c r="H886" s="40"/>
      <c r="I886" s="198"/>
      <c r="J886" s="40"/>
      <c r="K886" s="40"/>
      <c r="L886" s="43"/>
      <c r="M886" s="199"/>
      <c r="N886" s="200"/>
      <c r="O886" s="68"/>
      <c r="P886" s="68"/>
      <c r="Q886" s="68"/>
      <c r="R886" s="68"/>
      <c r="S886" s="68"/>
      <c r="T886" s="69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21" t="s">
        <v>192</v>
      </c>
      <c r="AU886" s="21" t="s">
        <v>87</v>
      </c>
    </row>
    <row r="887" spans="1:65" s="16" customFormat="1">
      <c r="B887" s="245"/>
      <c r="C887" s="246"/>
      <c r="D887" s="203" t="s">
        <v>204</v>
      </c>
      <c r="E887" s="247" t="s">
        <v>19</v>
      </c>
      <c r="F887" s="248" t="s">
        <v>908</v>
      </c>
      <c r="G887" s="246"/>
      <c r="H887" s="247" t="s">
        <v>19</v>
      </c>
      <c r="I887" s="249"/>
      <c r="J887" s="246"/>
      <c r="K887" s="246"/>
      <c r="L887" s="250"/>
      <c r="M887" s="251"/>
      <c r="N887" s="252"/>
      <c r="O887" s="252"/>
      <c r="P887" s="252"/>
      <c r="Q887" s="252"/>
      <c r="R887" s="252"/>
      <c r="S887" s="252"/>
      <c r="T887" s="253"/>
      <c r="AT887" s="254" t="s">
        <v>204</v>
      </c>
      <c r="AU887" s="254" t="s">
        <v>87</v>
      </c>
      <c r="AV887" s="16" t="s">
        <v>85</v>
      </c>
      <c r="AW887" s="16" t="s">
        <v>33</v>
      </c>
      <c r="AX887" s="16" t="s">
        <v>78</v>
      </c>
      <c r="AY887" s="254" t="s">
        <v>183</v>
      </c>
    </row>
    <row r="888" spans="1:65" s="13" customFormat="1">
      <c r="B888" s="201"/>
      <c r="C888" s="202"/>
      <c r="D888" s="203" t="s">
        <v>204</v>
      </c>
      <c r="E888" s="204" t="s">
        <v>19</v>
      </c>
      <c r="F888" s="205" t="s">
        <v>909</v>
      </c>
      <c r="G888" s="202"/>
      <c r="H888" s="206">
        <v>4.9000000000000004</v>
      </c>
      <c r="I888" s="207"/>
      <c r="J888" s="202"/>
      <c r="K888" s="202"/>
      <c r="L888" s="208"/>
      <c r="M888" s="209"/>
      <c r="N888" s="210"/>
      <c r="O888" s="210"/>
      <c r="P888" s="210"/>
      <c r="Q888" s="210"/>
      <c r="R888" s="210"/>
      <c r="S888" s="210"/>
      <c r="T888" s="211"/>
      <c r="AT888" s="212" t="s">
        <v>204</v>
      </c>
      <c r="AU888" s="212" t="s">
        <v>87</v>
      </c>
      <c r="AV888" s="13" t="s">
        <v>87</v>
      </c>
      <c r="AW888" s="13" t="s">
        <v>33</v>
      </c>
      <c r="AX888" s="13" t="s">
        <v>78</v>
      </c>
      <c r="AY888" s="212" t="s">
        <v>183</v>
      </c>
    </row>
    <row r="889" spans="1:65" s="16" customFormat="1">
      <c r="B889" s="245"/>
      <c r="C889" s="246"/>
      <c r="D889" s="203" t="s">
        <v>204</v>
      </c>
      <c r="E889" s="247" t="s">
        <v>19</v>
      </c>
      <c r="F889" s="248" t="s">
        <v>722</v>
      </c>
      <c r="G889" s="246"/>
      <c r="H889" s="247" t="s">
        <v>19</v>
      </c>
      <c r="I889" s="249"/>
      <c r="J889" s="246"/>
      <c r="K889" s="246"/>
      <c r="L889" s="250"/>
      <c r="M889" s="251"/>
      <c r="N889" s="252"/>
      <c r="O889" s="252"/>
      <c r="P889" s="252"/>
      <c r="Q889" s="252"/>
      <c r="R889" s="252"/>
      <c r="S889" s="252"/>
      <c r="T889" s="253"/>
      <c r="AT889" s="254" t="s">
        <v>204</v>
      </c>
      <c r="AU889" s="254" t="s">
        <v>87</v>
      </c>
      <c r="AV889" s="16" t="s">
        <v>85</v>
      </c>
      <c r="AW889" s="16" t="s">
        <v>33</v>
      </c>
      <c r="AX889" s="16" t="s">
        <v>78</v>
      </c>
      <c r="AY889" s="254" t="s">
        <v>183</v>
      </c>
    </row>
    <row r="890" spans="1:65" s="13" customFormat="1">
      <c r="B890" s="201"/>
      <c r="C890" s="202"/>
      <c r="D890" s="203" t="s">
        <v>204</v>
      </c>
      <c r="E890" s="204" t="s">
        <v>19</v>
      </c>
      <c r="F890" s="205" t="s">
        <v>910</v>
      </c>
      <c r="G890" s="202"/>
      <c r="H890" s="206">
        <v>1.8</v>
      </c>
      <c r="I890" s="207"/>
      <c r="J890" s="202"/>
      <c r="K890" s="202"/>
      <c r="L890" s="208"/>
      <c r="M890" s="209"/>
      <c r="N890" s="210"/>
      <c r="O890" s="210"/>
      <c r="P890" s="210"/>
      <c r="Q890" s="210"/>
      <c r="R890" s="210"/>
      <c r="S890" s="210"/>
      <c r="T890" s="211"/>
      <c r="AT890" s="212" t="s">
        <v>204</v>
      </c>
      <c r="AU890" s="212" t="s">
        <v>87</v>
      </c>
      <c r="AV890" s="13" t="s">
        <v>87</v>
      </c>
      <c r="AW890" s="13" t="s">
        <v>33</v>
      </c>
      <c r="AX890" s="13" t="s">
        <v>78</v>
      </c>
      <c r="AY890" s="212" t="s">
        <v>183</v>
      </c>
    </row>
    <row r="891" spans="1:65" s="16" customFormat="1">
      <c r="B891" s="245"/>
      <c r="C891" s="246"/>
      <c r="D891" s="203" t="s">
        <v>204</v>
      </c>
      <c r="E891" s="247" t="s">
        <v>19</v>
      </c>
      <c r="F891" s="248" t="s">
        <v>911</v>
      </c>
      <c r="G891" s="246"/>
      <c r="H891" s="247" t="s">
        <v>19</v>
      </c>
      <c r="I891" s="249"/>
      <c r="J891" s="246"/>
      <c r="K891" s="246"/>
      <c r="L891" s="250"/>
      <c r="M891" s="251"/>
      <c r="N891" s="252"/>
      <c r="O891" s="252"/>
      <c r="P891" s="252"/>
      <c r="Q891" s="252"/>
      <c r="R891" s="252"/>
      <c r="S891" s="252"/>
      <c r="T891" s="253"/>
      <c r="AT891" s="254" t="s">
        <v>204</v>
      </c>
      <c r="AU891" s="254" t="s">
        <v>87</v>
      </c>
      <c r="AV891" s="16" t="s">
        <v>85</v>
      </c>
      <c r="AW891" s="16" t="s">
        <v>33</v>
      </c>
      <c r="AX891" s="16" t="s">
        <v>78</v>
      </c>
      <c r="AY891" s="254" t="s">
        <v>183</v>
      </c>
    </row>
    <row r="892" spans="1:65" s="13" customFormat="1">
      <c r="B892" s="201"/>
      <c r="C892" s="202"/>
      <c r="D892" s="203" t="s">
        <v>204</v>
      </c>
      <c r="E892" s="204" t="s">
        <v>19</v>
      </c>
      <c r="F892" s="205" t="s">
        <v>912</v>
      </c>
      <c r="G892" s="202"/>
      <c r="H892" s="206">
        <v>7.28</v>
      </c>
      <c r="I892" s="207"/>
      <c r="J892" s="202"/>
      <c r="K892" s="202"/>
      <c r="L892" s="208"/>
      <c r="M892" s="209"/>
      <c r="N892" s="210"/>
      <c r="O892" s="210"/>
      <c r="P892" s="210"/>
      <c r="Q892" s="210"/>
      <c r="R892" s="210"/>
      <c r="S892" s="210"/>
      <c r="T892" s="211"/>
      <c r="AT892" s="212" t="s">
        <v>204</v>
      </c>
      <c r="AU892" s="212" t="s">
        <v>87</v>
      </c>
      <c r="AV892" s="13" t="s">
        <v>87</v>
      </c>
      <c r="AW892" s="13" t="s">
        <v>33</v>
      </c>
      <c r="AX892" s="13" t="s">
        <v>78</v>
      </c>
      <c r="AY892" s="212" t="s">
        <v>183</v>
      </c>
    </row>
    <row r="893" spans="1:65" s="16" customFormat="1">
      <c r="B893" s="245"/>
      <c r="C893" s="246"/>
      <c r="D893" s="203" t="s">
        <v>204</v>
      </c>
      <c r="E893" s="247" t="s">
        <v>19</v>
      </c>
      <c r="F893" s="248" t="s">
        <v>877</v>
      </c>
      <c r="G893" s="246"/>
      <c r="H893" s="247" t="s">
        <v>19</v>
      </c>
      <c r="I893" s="249"/>
      <c r="J893" s="246"/>
      <c r="K893" s="246"/>
      <c r="L893" s="250"/>
      <c r="M893" s="251"/>
      <c r="N893" s="252"/>
      <c r="O893" s="252"/>
      <c r="P893" s="252"/>
      <c r="Q893" s="252"/>
      <c r="R893" s="252"/>
      <c r="S893" s="252"/>
      <c r="T893" s="253"/>
      <c r="AT893" s="254" t="s">
        <v>204</v>
      </c>
      <c r="AU893" s="254" t="s">
        <v>87</v>
      </c>
      <c r="AV893" s="16" t="s">
        <v>85</v>
      </c>
      <c r="AW893" s="16" t="s">
        <v>33</v>
      </c>
      <c r="AX893" s="16" t="s">
        <v>78</v>
      </c>
      <c r="AY893" s="254" t="s">
        <v>183</v>
      </c>
    </row>
    <row r="894" spans="1:65" s="13" customFormat="1">
      <c r="B894" s="201"/>
      <c r="C894" s="202"/>
      <c r="D894" s="203" t="s">
        <v>204</v>
      </c>
      <c r="E894" s="204" t="s">
        <v>19</v>
      </c>
      <c r="F894" s="205" t="s">
        <v>913</v>
      </c>
      <c r="G894" s="202"/>
      <c r="H894" s="206">
        <v>5.44</v>
      </c>
      <c r="I894" s="207"/>
      <c r="J894" s="202"/>
      <c r="K894" s="202"/>
      <c r="L894" s="208"/>
      <c r="M894" s="209"/>
      <c r="N894" s="210"/>
      <c r="O894" s="210"/>
      <c r="P894" s="210"/>
      <c r="Q894" s="210"/>
      <c r="R894" s="210"/>
      <c r="S894" s="210"/>
      <c r="T894" s="211"/>
      <c r="AT894" s="212" t="s">
        <v>204</v>
      </c>
      <c r="AU894" s="212" t="s">
        <v>87</v>
      </c>
      <c r="AV894" s="13" t="s">
        <v>87</v>
      </c>
      <c r="AW894" s="13" t="s">
        <v>33</v>
      </c>
      <c r="AX894" s="13" t="s">
        <v>78</v>
      </c>
      <c r="AY894" s="212" t="s">
        <v>183</v>
      </c>
    </row>
    <row r="895" spans="1:65" s="16" customFormat="1">
      <c r="B895" s="245"/>
      <c r="C895" s="246"/>
      <c r="D895" s="203" t="s">
        <v>204</v>
      </c>
      <c r="E895" s="247" t="s">
        <v>19</v>
      </c>
      <c r="F895" s="248" t="s">
        <v>914</v>
      </c>
      <c r="G895" s="246"/>
      <c r="H895" s="247" t="s">
        <v>19</v>
      </c>
      <c r="I895" s="249"/>
      <c r="J895" s="246"/>
      <c r="K895" s="246"/>
      <c r="L895" s="250"/>
      <c r="M895" s="251"/>
      <c r="N895" s="252"/>
      <c r="O895" s="252"/>
      <c r="P895" s="252"/>
      <c r="Q895" s="252"/>
      <c r="R895" s="252"/>
      <c r="S895" s="252"/>
      <c r="T895" s="253"/>
      <c r="AT895" s="254" t="s">
        <v>204</v>
      </c>
      <c r="AU895" s="254" t="s">
        <v>87</v>
      </c>
      <c r="AV895" s="16" t="s">
        <v>85</v>
      </c>
      <c r="AW895" s="16" t="s">
        <v>33</v>
      </c>
      <c r="AX895" s="16" t="s">
        <v>78</v>
      </c>
      <c r="AY895" s="254" t="s">
        <v>183</v>
      </c>
    </row>
    <row r="896" spans="1:65" s="13" customFormat="1">
      <c r="B896" s="201"/>
      <c r="C896" s="202"/>
      <c r="D896" s="203" t="s">
        <v>204</v>
      </c>
      <c r="E896" s="204" t="s">
        <v>19</v>
      </c>
      <c r="F896" s="205" t="s">
        <v>909</v>
      </c>
      <c r="G896" s="202"/>
      <c r="H896" s="206">
        <v>4.9000000000000004</v>
      </c>
      <c r="I896" s="207"/>
      <c r="J896" s="202"/>
      <c r="K896" s="202"/>
      <c r="L896" s="208"/>
      <c r="M896" s="209"/>
      <c r="N896" s="210"/>
      <c r="O896" s="210"/>
      <c r="P896" s="210"/>
      <c r="Q896" s="210"/>
      <c r="R896" s="210"/>
      <c r="S896" s="210"/>
      <c r="T896" s="211"/>
      <c r="AT896" s="212" t="s">
        <v>204</v>
      </c>
      <c r="AU896" s="212" t="s">
        <v>87</v>
      </c>
      <c r="AV896" s="13" t="s">
        <v>87</v>
      </c>
      <c r="AW896" s="13" t="s">
        <v>33</v>
      </c>
      <c r="AX896" s="13" t="s">
        <v>78</v>
      </c>
      <c r="AY896" s="212" t="s">
        <v>183</v>
      </c>
    </row>
    <row r="897" spans="2:51" s="16" customFormat="1">
      <c r="B897" s="245"/>
      <c r="C897" s="246"/>
      <c r="D897" s="203" t="s">
        <v>204</v>
      </c>
      <c r="E897" s="247" t="s">
        <v>19</v>
      </c>
      <c r="F897" s="248" t="s">
        <v>915</v>
      </c>
      <c r="G897" s="246"/>
      <c r="H897" s="247" t="s">
        <v>19</v>
      </c>
      <c r="I897" s="249"/>
      <c r="J897" s="246"/>
      <c r="K897" s="246"/>
      <c r="L897" s="250"/>
      <c r="M897" s="251"/>
      <c r="N897" s="252"/>
      <c r="O897" s="252"/>
      <c r="P897" s="252"/>
      <c r="Q897" s="252"/>
      <c r="R897" s="252"/>
      <c r="S897" s="252"/>
      <c r="T897" s="253"/>
      <c r="AT897" s="254" t="s">
        <v>204</v>
      </c>
      <c r="AU897" s="254" t="s">
        <v>87</v>
      </c>
      <c r="AV897" s="16" t="s">
        <v>85</v>
      </c>
      <c r="AW897" s="16" t="s">
        <v>33</v>
      </c>
      <c r="AX897" s="16" t="s">
        <v>78</v>
      </c>
      <c r="AY897" s="254" t="s">
        <v>183</v>
      </c>
    </row>
    <row r="898" spans="2:51" s="13" customFormat="1">
      <c r="B898" s="201"/>
      <c r="C898" s="202"/>
      <c r="D898" s="203" t="s">
        <v>204</v>
      </c>
      <c r="E898" s="204" t="s">
        <v>19</v>
      </c>
      <c r="F898" s="205" t="s">
        <v>910</v>
      </c>
      <c r="G898" s="202"/>
      <c r="H898" s="206">
        <v>1.8</v>
      </c>
      <c r="I898" s="207"/>
      <c r="J898" s="202"/>
      <c r="K898" s="202"/>
      <c r="L898" s="208"/>
      <c r="M898" s="209"/>
      <c r="N898" s="210"/>
      <c r="O898" s="210"/>
      <c r="P898" s="210"/>
      <c r="Q898" s="210"/>
      <c r="R898" s="210"/>
      <c r="S898" s="210"/>
      <c r="T898" s="211"/>
      <c r="AT898" s="212" t="s">
        <v>204</v>
      </c>
      <c r="AU898" s="212" t="s">
        <v>87</v>
      </c>
      <c r="AV898" s="13" t="s">
        <v>87</v>
      </c>
      <c r="AW898" s="13" t="s">
        <v>33</v>
      </c>
      <c r="AX898" s="13" t="s">
        <v>78</v>
      </c>
      <c r="AY898" s="212" t="s">
        <v>183</v>
      </c>
    </row>
    <row r="899" spans="2:51" s="16" customFormat="1">
      <c r="B899" s="245"/>
      <c r="C899" s="246"/>
      <c r="D899" s="203" t="s">
        <v>204</v>
      </c>
      <c r="E899" s="247" t="s">
        <v>19</v>
      </c>
      <c r="F899" s="248" t="s">
        <v>916</v>
      </c>
      <c r="G899" s="246"/>
      <c r="H899" s="247" t="s">
        <v>19</v>
      </c>
      <c r="I899" s="249"/>
      <c r="J899" s="246"/>
      <c r="K899" s="246"/>
      <c r="L899" s="250"/>
      <c r="M899" s="251"/>
      <c r="N899" s="252"/>
      <c r="O899" s="252"/>
      <c r="P899" s="252"/>
      <c r="Q899" s="252"/>
      <c r="R899" s="252"/>
      <c r="S899" s="252"/>
      <c r="T899" s="253"/>
      <c r="AT899" s="254" t="s">
        <v>204</v>
      </c>
      <c r="AU899" s="254" t="s">
        <v>87</v>
      </c>
      <c r="AV899" s="16" t="s">
        <v>85</v>
      </c>
      <c r="AW899" s="16" t="s">
        <v>33</v>
      </c>
      <c r="AX899" s="16" t="s">
        <v>78</v>
      </c>
      <c r="AY899" s="254" t="s">
        <v>183</v>
      </c>
    </row>
    <row r="900" spans="2:51" s="13" customFormat="1">
      <c r="B900" s="201"/>
      <c r="C900" s="202"/>
      <c r="D900" s="203" t="s">
        <v>204</v>
      </c>
      <c r="E900" s="204" t="s">
        <v>19</v>
      </c>
      <c r="F900" s="205" t="s">
        <v>917</v>
      </c>
      <c r="G900" s="202"/>
      <c r="H900" s="206">
        <v>11.48</v>
      </c>
      <c r="I900" s="207"/>
      <c r="J900" s="202"/>
      <c r="K900" s="202"/>
      <c r="L900" s="208"/>
      <c r="M900" s="209"/>
      <c r="N900" s="210"/>
      <c r="O900" s="210"/>
      <c r="P900" s="210"/>
      <c r="Q900" s="210"/>
      <c r="R900" s="210"/>
      <c r="S900" s="210"/>
      <c r="T900" s="211"/>
      <c r="AT900" s="212" t="s">
        <v>204</v>
      </c>
      <c r="AU900" s="212" t="s">
        <v>87</v>
      </c>
      <c r="AV900" s="13" t="s">
        <v>87</v>
      </c>
      <c r="AW900" s="13" t="s">
        <v>33</v>
      </c>
      <c r="AX900" s="13" t="s">
        <v>78</v>
      </c>
      <c r="AY900" s="212" t="s">
        <v>183</v>
      </c>
    </row>
    <row r="901" spans="2:51" s="16" customFormat="1">
      <c r="B901" s="245"/>
      <c r="C901" s="246"/>
      <c r="D901" s="203" t="s">
        <v>204</v>
      </c>
      <c r="E901" s="247" t="s">
        <v>19</v>
      </c>
      <c r="F901" s="248" t="s">
        <v>918</v>
      </c>
      <c r="G901" s="246"/>
      <c r="H901" s="247" t="s">
        <v>19</v>
      </c>
      <c r="I901" s="249"/>
      <c r="J901" s="246"/>
      <c r="K901" s="246"/>
      <c r="L901" s="250"/>
      <c r="M901" s="251"/>
      <c r="N901" s="252"/>
      <c r="O901" s="252"/>
      <c r="P901" s="252"/>
      <c r="Q901" s="252"/>
      <c r="R901" s="252"/>
      <c r="S901" s="252"/>
      <c r="T901" s="253"/>
      <c r="AT901" s="254" t="s">
        <v>204</v>
      </c>
      <c r="AU901" s="254" t="s">
        <v>87</v>
      </c>
      <c r="AV901" s="16" t="s">
        <v>85</v>
      </c>
      <c r="AW901" s="16" t="s">
        <v>33</v>
      </c>
      <c r="AX901" s="16" t="s">
        <v>78</v>
      </c>
      <c r="AY901" s="254" t="s">
        <v>183</v>
      </c>
    </row>
    <row r="902" spans="2:51" s="13" customFormat="1">
      <c r="B902" s="201"/>
      <c r="C902" s="202"/>
      <c r="D902" s="203" t="s">
        <v>204</v>
      </c>
      <c r="E902" s="204" t="s">
        <v>19</v>
      </c>
      <c r="F902" s="205" t="s">
        <v>909</v>
      </c>
      <c r="G902" s="202"/>
      <c r="H902" s="206">
        <v>4.9000000000000004</v>
      </c>
      <c r="I902" s="207"/>
      <c r="J902" s="202"/>
      <c r="K902" s="202"/>
      <c r="L902" s="208"/>
      <c r="M902" s="209"/>
      <c r="N902" s="210"/>
      <c r="O902" s="210"/>
      <c r="P902" s="210"/>
      <c r="Q902" s="210"/>
      <c r="R902" s="210"/>
      <c r="S902" s="210"/>
      <c r="T902" s="211"/>
      <c r="AT902" s="212" t="s">
        <v>204</v>
      </c>
      <c r="AU902" s="212" t="s">
        <v>87</v>
      </c>
      <c r="AV902" s="13" t="s">
        <v>87</v>
      </c>
      <c r="AW902" s="13" t="s">
        <v>33</v>
      </c>
      <c r="AX902" s="13" t="s">
        <v>78</v>
      </c>
      <c r="AY902" s="212" t="s">
        <v>183</v>
      </c>
    </row>
    <row r="903" spans="2:51" s="16" customFormat="1">
      <c r="B903" s="245"/>
      <c r="C903" s="246"/>
      <c r="D903" s="203" t="s">
        <v>204</v>
      </c>
      <c r="E903" s="247" t="s">
        <v>19</v>
      </c>
      <c r="F903" s="248" t="s">
        <v>919</v>
      </c>
      <c r="G903" s="246"/>
      <c r="H903" s="247" t="s">
        <v>19</v>
      </c>
      <c r="I903" s="249"/>
      <c r="J903" s="246"/>
      <c r="K903" s="246"/>
      <c r="L903" s="250"/>
      <c r="M903" s="251"/>
      <c r="N903" s="252"/>
      <c r="O903" s="252"/>
      <c r="P903" s="252"/>
      <c r="Q903" s="252"/>
      <c r="R903" s="252"/>
      <c r="S903" s="252"/>
      <c r="T903" s="253"/>
      <c r="AT903" s="254" t="s">
        <v>204</v>
      </c>
      <c r="AU903" s="254" t="s">
        <v>87</v>
      </c>
      <c r="AV903" s="16" t="s">
        <v>85</v>
      </c>
      <c r="AW903" s="16" t="s">
        <v>33</v>
      </c>
      <c r="AX903" s="16" t="s">
        <v>78</v>
      </c>
      <c r="AY903" s="254" t="s">
        <v>183</v>
      </c>
    </row>
    <row r="904" spans="2:51" s="13" customFormat="1">
      <c r="B904" s="201"/>
      <c r="C904" s="202"/>
      <c r="D904" s="203" t="s">
        <v>204</v>
      </c>
      <c r="E904" s="204" t="s">
        <v>19</v>
      </c>
      <c r="F904" s="205" t="s">
        <v>910</v>
      </c>
      <c r="G904" s="202"/>
      <c r="H904" s="206">
        <v>1.8</v>
      </c>
      <c r="I904" s="207"/>
      <c r="J904" s="202"/>
      <c r="K904" s="202"/>
      <c r="L904" s="208"/>
      <c r="M904" s="209"/>
      <c r="N904" s="210"/>
      <c r="O904" s="210"/>
      <c r="P904" s="210"/>
      <c r="Q904" s="210"/>
      <c r="R904" s="210"/>
      <c r="S904" s="210"/>
      <c r="T904" s="211"/>
      <c r="AT904" s="212" t="s">
        <v>204</v>
      </c>
      <c r="AU904" s="212" t="s">
        <v>87</v>
      </c>
      <c r="AV904" s="13" t="s">
        <v>87</v>
      </c>
      <c r="AW904" s="13" t="s">
        <v>33</v>
      </c>
      <c r="AX904" s="13" t="s">
        <v>78</v>
      </c>
      <c r="AY904" s="212" t="s">
        <v>183</v>
      </c>
    </row>
    <row r="905" spans="2:51" s="16" customFormat="1">
      <c r="B905" s="245"/>
      <c r="C905" s="246"/>
      <c r="D905" s="203" t="s">
        <v>204</v>
      </c>
      <c r="E905" s="247" t="s">
        <v>19</v>
      </c>
      <c r="F905" s="248" t="s">
        <v>920</v>
      </c>
      <c r="G905" s="246"/>
      <c r="H905" s="247" t="s">
        <v>19</v>
      </c>
      <c r="I905" s="249"/>
      <c r="J905" s="246"/>
      <c r="K905" s="246"/>
      <c r="L905" s="250"/>
      <c r="M905" s="251"/>
      <c r="N905" s="252"/>
      <c r="O905" s="252"/>
      <c r="P905" s="252"/>
      <c r="Q905" s="252"/>
      <c r="R905" s="252"/>
      <c r="S905" s="252"/>
      <c r="T905" s="253"/>
      <c r="AT905" s="254" t="s">
        <v>204</v>
      </c>
      <c r="AU905" s="254" t="s">
        <v>87</v>
      </c>
      <c r="AV905" s="16" t="s">
        <v>85</v>
      </c>
      <c r="AW905" s="16" t="s">
        <v>33</v>
      </c>
      <c r="AX905" s="16" t="s">
        <v>78</v>
      </c>
      <c r="AY905" s="254" t="s">
        <v>183</v>
      </c>
    </row>
    <row r="906" spans="2:51" s="13" customFormat="1">
      <c r="B906" s="201"/>
      <c r="C906" s="202"/>
      <c r="D906" s="203" t="s">
        <v>204</v>
      </c>
      <c r="E906" s="204" t="s">
        <v>19</v>
      </c>
      <c r="F906" s="205" t="s">
        <v>917</v>
      </c>
      <c r="G906" s="202"/>
      <c r="H906" s="206">
        <v>11.48</v>
      </c>
      <c r="I906" s="207"/>
      <c r="J906" s="202"/>
      <c r="K906" s="202"/>
      <c r="L906" s="208"/>
      <c r="M906" s="209"/>
      <c r="N906" s="210"/>
      <c r="O906" s="210"/>
      <c r="P906" s="210"/>
      <c r="Q906" s="210"/>
      <c r="R906" s="210"/>
      <c r="S906" s="210"/>
      <c r="T906" s="211"/>
      <c r="AT906" s="212" t="s">
        <v>204</v>
      </c>
      <c r="AU906" s="212" t="s">
        <v>87</v>
      </c>
      <c r="AV906" s="13" t="s">
        <v>87</v>
      </c>
      <c r="AW906" s="13" t="s">
        <v>33</v>
      </c>
      <c r="AX906" s="13" t="s">
        <v>78</v>
      </c>
      <c r="AY906" s="212" t="s">
        <v>183</v>
      </c>
    </row>
    <row r="907" spans="2:51" s="16" customFormat="1">
      <c r="B907" s="245"/>
      <c r="C907" s="246"/>
      <c r="D907" s="203" t="s">
        <v>204</v>
      </c>
      <c r="E907" s="247" t="s">
        <v>19</v>
      </c>
      <c r="F907" s="248" t="s">
        <v>921</v>
      </c>
      <c r="G907" s="246"/>
      <c r="H907" s="247" t="s">
        <v>19</v>
      </c>
      <c r="I907" s="249"/>
      <c r="J907" s="246"/>
      <c r="K907" s="246"/>
      <c r="L907" s="250"/>
      <c r="M907" s="251"/>
      <c r="N907" s="252"/>
      <c r="O907" s="252"/>
      <c r="P907" s="252"/>
      <c r="Q907" s="252"/>
      <c r="R907" s="252"/>
      <c r="S907" s="252"/>
      <c r="T907" s="253"/>
      <c r="AT907" s="254" t="s">
        <v>204</v>
      </c>
      <c r="AU907" s="254" t="s">
        <v>87</v>
      </c>
      <c r="AV907" s="16" t="s">
        <v>85</v>
      </c>
      <c r="AW907" s="16" t="s">
        <v>33</v>
      </c>
      <c r="AX907" s="16" t="s">
        <v>78</v>
      </c>
      <c r="AY907" s="254" t="s">
        <v>183</v>
      </c>
    </row>
    <row r="908" spans="2:51" s="13" customFormat="1">
      <c r="B908" s="201"/>
      <c r="C908" s="202"/>
      <c r="D908" s="203" t="s">
        <v>204</v>
      </c>
      <c r="E908" s="204" t="s">
        <v>19</v>
      </c>
      <c r="F908" s="205" t="s">
        <v>909</v>
      </c>
      <c r="G908" s="202"/>
      <c r="H908" s="206">
        <v>4.9000000000000004</v>
      </c>
      <c r="I908" s="207"/>
      <c r="J908" s="202"/>
      <c r="K908" s="202"/>
      <c r="L908" s="208"/>
      <c r="M908" s="209"/>
      <c r="N908" s="210"/>
      <c r="O908" s="210"/>
      <c r="P908" s="210"/>
      <c r="Q908" s="210"/>
      <c r="R908" s="210"/>
      <c r="S908" s="210"/>
      <c r="T908" s="211"/>
      <c r="AT908" s="212" t="s">
        <v>204</v>
      </c>
      <c r="AU908" s="212" t="s">
        <v>87</v>
      </c>
      <c r="AV908" s="13" t="s">
        <v>87</v>
      </c>
      <c r="AW908" s="13" t="s">
        <v>33</v>
      </c>
      <c r="AX908" s="13" t="s">
        <v>78</v>
      </c>
      <c r="AY908" s="212" t="s">
        <v>183</v>
      </c>
    </row>
    <row r="909" spans="2:51" s="16" customFormat="1">
      <c r="B909" s="245"/>
      <c r="C909" s="246"/>
      <c r="D909" s="203" t="s">
        <v>204</v>
      </c>
      <c r="E909" s="247" t="s">
        <v>19</v>
      </c>
      <c r="F909" s="248" t="s">
        <v>922</v>
      </c>
      <c r="G909" s="246"/>
      <c r="H909" s="247" t="s">
        <v>19</v>
      </c>
      <c r="I909" s="249"/>
      <c r="J909" s="246"/>
      <c r="K909" s="246"/>
      <c r="L909" s="250"/>
      <c r="M909" s="251"/>
      <c r="N909" s="252"/>
      <c r="O909" s="252"/>
      <c r="P909" s="252"/>
      <c r="Q909" s="252"/>
      <c r="R909" s="252"/>
      <c r="S909" s="252"/>
      <c r="T909" s="253"/>
      <c r="AT909" s="254" t="s">
        <v>204</v>
      </c>
      <c r="AU909" s="254" t="s">
        <v>87</v>
      </c>
      <c r="AV909" s="16" t="s">
        <v>85</v>
      </c>
      <c r="AW909" s="16" t="s">
        <v>33</v>
      </c>
      <c r="AX909" s="16" t="s">
        <v>78</v>
      </c>
      <c r="AY909" s="254" t="s">
        <v>183</v>
      </c>
    </row>
    <row r="910" spans="2:51" s="13" customFormat="1">
      <c r="B910" s="201"/>
      <c r="C910" s="202"/>
      <c r="D910" s="203" t="s">
        <v>204</v>
      </c>
      <c r="E910" s="204" t="s">
        <v>19</v>
      </c>
      <c r="F910" s="205" t="s">
        <v>910</v>
      </c>
      <c r="G910" s="202"/>
      <c r="H910" s="206">
        <v>1.8</v>
      </c>
      <c r="I910" s="207"/>
      <c r="J910" s="202"/>
      <c r="K910" s="202"/>
      <c r="L910" s="208"/>
      <c r="M910" s="209"/>
      <c r="N910" s="210"/>
      <c r="O910" s="210"/>
      <c r="P910" s="210"/>
      <c r="Q910" s="210"/>
      <c r="R910" s="210"/>
      <c r="S910" s="210"/>
      <c r="T910" s="211"/>
      <c r="AT910" s="212" t="s">
        <v>204</v>
      </c>
      <c r="AU910" s="212" t="s">
        <v>87</v>
      </c>
      <c r="AV910" s="13" t="s">
        <v>87</v>
      </c>
      <c r="AW910" s="13" t="s">
        <v>33</v>
      </c>
      <c r="AX910" s="13" t="s">
        <v>78</v>
      </c>
      <c r="AY910" s="212" t="s">
        <v>183</v>
      </c>
    </row>
    <row r="911" spans="2:51" s="16" customFormat="1">
      <c r="B911" s="245"/>
      <c r="C911" s="246"/>
      <c r="D911" s="203" t="s">
        <v>204</v>
      </c>
      <c r="E911" s="247" t="s">
        <v>19</v>
      </c>
      <c r="F911" s="248" t="s">
        <v>923</v>
      </c>
      <c r="G911" s="246"/>
      <c r="H911" s="247" t="s">
        <v>19</v>
      </c>
      <c r="I911" s="249"/>
      <c r="J911" s="246"/>
      <c r="K911" s="246"/>
      <c r="L911" s="250"/>
      <c r="M911" s="251"/>
      <c r="N911" s="252"/>
      <c r="O911" s="252"/>
      <c r="P911" s="252"/>
      <c r="Q911" s="252"/>
      <c r="R911" s="252"/>
      <c r="S911" s="252"/>
      <c r="T911" s="253"/>
      <c r="AT911" s="254" t="s">
        <v>204</v>
      </c>
      <c r="AU911" s="254" t="s">
        <v>87</v>
      </c>
      <c r="AV911" s="16" t="s">
        <v>85</v>
      </c>
      <c r="AW911" s="16" t="s">
        <v>33</v>
      </c>
      <c r="AX911" s="16" t="s">
        <v>78</v>
      </c>
      <c r="AY911" s="254" t="s">
        <v>183</v>
      </c>
    </row>
    <row r="912" spans="2:51" s="13" customFormat="1">
      <c r="B912" s="201"/>
      <c r="C912" s="202"/>
      <c r="D912" s="203" t="s">
        <v>204</v>
      </c>
      <c r="E912" s="204" t="s">
        <v>19</v>
      </c>
      <c r="F912" s="205" t="s">
        <v>917</v>
      </c>
      <c r="G912" s="202"/>
      <c r="H912" s="206">
        <v>11.48</v>
      </c>
      <c r="I912" s="207"/>
      <c r="J912" s="202"/>
      <c r="K912" s="202"/>
      <c r="L912" s="208"/>
      <c r="M912" s="209"/>
      <c r="N912" s="210"/>
      <c r="O912" s="210"/>
      <c r="P912" s="210"/>
      <c r="Q912" s="210"/>
      <c r="R912" s="210"/>
      <c r="S912" s="210"/>
      <c r="T912" s="211"/>
      <c r="AT912" s="212" t="s">
        <v>204</v>
      </c>
      <c r="AU912" s="212" t="s">
        <v>87</v>
      </c>
      <c r="AV912" s="13" t="s">
        <v>87</v>
      </c>
      <c r="AW912" s="13" t="s">
        <v>33</v>
      </c>
      <c r="AX912" s="13" t="s">
        <v>78</v>
      </c>
      <c r="AY912" s="212" t="s">
        <v>183</v>
      </c>
    </row>
    <row r="913" spans="1:65" s="15" customFormat="1">
      <c r="B913" s="234"/>
      <c r="C913" s="235"/>
      <c r="D913" s="203" t="s">
        <v>204</v>
      </c>
      <c r="E913" s="236" t="s">
        <v>19</v>
      </c>
      <c r="F913" s="237" t="s">
        <v>266</v>
      </c>
      <c r="G913" s="235"/>
      <c r="H913" s="238">
        <v>73.959999999999994</v>
      </c>
      <c r="I913" s="239"/>
      <c r="J913" s="235"/>
      <c r="K913" s="235"/>
      <c r="L913" s="240"/>
      <c r="M913" s="241"/>
      <c r="N913" s="242"/>
      <c r="O913" s="242"/>
      <c r="P913" s="242"/>
      <c r="Q913" s="242"/>
      <c r="R913" s="242"/>
      <c r="S913" s="242"/>
      <c r="T913" s="243"/>
      <c r="AT913" s="244" t="s">
        <v>204</v>
      </c>
      <c r="AU913" s="244" t="s">
        <v>87</v>
      </c>
      <c r="AV913" s="15" t="s">
        <v>190</v>
      </c>
      <c r="AW913" s="15" t="s">
        <v>33</v>
      </c>
      <c r="AX913" s="15" t="s">
        <v>85</v>
      </c>
      <c r="AY913" s="244" t="s">
        <v>183</v>
      </c>
    </row>
    <row r="914" spans="1:65" s="2" customFormat="1" ht="24.15" customHeight="1">
      <c r="A914" s="38"/>
      <c r="B914" s="39"/>
      <c r="C914" s="183" t="s">
        <v>929</v>
      </c>
      <c r="D914" s="183" t="s">
        <v>185</v>
      </c>
      <c r="E914" s="184" t="s">
        <v>930</v>
      </c>
      <c r="F914" s="185" t="s">
        <v>931</v>
      </c>
      <c r="G914" s="186" t="s">
        <v>430</v>
      </c>
      <c r="H914" s="187">
        <v>5</v>
      </c>
      <c r="I914" s="188"/>
      <c r="J914" s="189">
        <f>ROUND(I914*H914,2)</f>
        <v>0</v>
      </c>
      <c r="K914" s="185" t="s">
        <v>189</v>
      </c>
      <c r="L914" s="43"/>
      <c r="M914" s="190" t="s">
        <v>19</v>
      </c>
      <c r="N914" s="191" t="s">
        <v>49</v>
      </c>
      <c r="O914" s="68"/>
      <c r="P914" s="192">
        <f>O914*H914</f>
        <v>0</v>
      </c>
      <c r="Q914" s="192">
        <v>5.7794979999999997E-4</v>
      </c>
      <c r="R914" s="192">
        <f>Q914*H914</f>
        <v>2.8897489999999996E-3</v>
      </c>
      <c r="S914" s="192">
        <v>0</v>
      </c>
      <c r="T914" s="193">
        <f>S914*H914</f>
        <v>0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R914" s="194" t="s">
        <v>190</v>
      </c>
      <c r="AT914" s="194" t="s">
        <v>185</v>
      </c>
      <c r="AU914" s="194" t="s">
        <v>87</v>
      </c>
      <c r="AY914" s="21" t="s">
        <v>183</v>
      </c>
      <c r="BE914" s="195">
        <f>IF(N914="základní",J914,0)</f>
        <v>0</v>
      </c>
      <c r="BF914" s="195">
        <f>IF(N914="snížená",J914,0)</f>
        <v>0</v>
      </c>
      <c r="BG914" s="195">
        <f>IF(N914="zákl. přenesená",J914,0)</f>
        <v>0</v>
      </c>
      <c r="BH914" s="195">
        <f>IF(N914="sníž. přenesená",J914,0)</f>
        <v>0</v>
      </c>
      <c r="BI914" s="195">
        <f>IF(N914="nulová",J914,0)</f>
        <v>0</v>
      </c>
      <c r="BJ914" s="21" t="s">
        <v>85</v>
      </c>
      <c r="BK914" s="195">
        <f>ROUND(I914*H914,2)</f>
        <v>0</v>
      </c>
      <c r="BL914" s="21" t="s">
        <v>190</v>
      </c>
      <c r="BM914" s="194" t="s">
        <v>932</v>
      </c>
    </row>
    <row r="915" spans="1:65" s="2" customFormat="1">
      <c r="A915" s="38"/>
      <c r="B915" s="39"/>
      <c r="C915" s="40"/>
      <c r="D915" s="196" t="s">
        <v>192</v>
      </c>
      <c r="E915" s="40"/>
      <c r="F915" s="197" t="s">
        <v>933</v>
      </c>
      <c r="G915" s="40"/>
      <c r="H915" s="40"/>
      <c r="I915" s="198"/>
      <c r="J915" s="40"/>
      <c r="K915" s="40"/>
      <c r="L915" s="43"/>
      <c r="M915" s="199"/>
      <c r="N915" s="200"/>
      <c r="O915" s="68"/>
      <c r="P915" s="68"/>
      <c r="Q915" s="68"/>
      <c r="R915" s="68"/>
      <c r="S915" s="68"/>
      <c r="T915" s="69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T915" s="21" t="s">
        <v>192</v>
      </c>
      <c r="AU915" s="21" t="s">
        <v>87</v>
      </c>
    </row>
    <row r="916" spans="1:65" s="2" customFormat="1" ht="33" customHeight="1">
      <c r="A916" s="38"/>
      <c r="B916" s="39"/>
      <c r="C916" s="224" t="s">
        <v>934</v>
      </c>
      <c r="D916" s="224" t="s">
        <v>240</v>
      </c>
      <c r="E916" s="225" t="s">
        <v>935</v>
      </c>
      <c r="F916" s="226" t="s">
        <v>936</v>
      </c>
      <c r="G916" s="227" t="s">
        <v>188</v>
      </c>
      <c r="H916" s="228">
        <v>3</v>
      </c>
      <c r="I916" s="229"/>
      <c r="J916" s="230">
        <f>ROUND(I916*H916,2)</f>
        <v>0</v>
      </c>
      <c r="K916" s="226" t="s">
        <v>19</v>
      </c>
      <c r="L916" s="231"/>
      <c r="M916" s="232" t="s">
        <v>19</v>
      </c>
      <c r="N916" s="233" t="s">
        <v>49</v>
      </c>
      <c r="O916" s="68"/>
      <c r="P916" s="192">
        <f>O916*H916</f>
        <v>0</v>
      </c>
      <c r="Q916" s="192">
        <v>1.8499999999999999E-2</v>
      </c>
      <c r="R916" s="192">
        <f>Q916*H916</f>
        <v>5.5499999999999994E-2</v>
      </c>
      <c r="S916" s="192">
        <v>0</v>
      </c>
      <c r="T916" s="193">
        <f>S916*H916</f>
        <v>0</v>
      </c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R916" s="194" t="s">
        <v>234</v>
      </c>
      <c r="AT916" s="194" t="s">
        <v>240</v>
      </c>
      <c r="AU916" s="194" t="s">
        <v>87</v>
      </c>
      <c r="AY916" s="21" t="s">
        <v>183</v>
      </c>
      <c r="BE916" s="195">
        <f>IF(N916="základní",J916,0)</f>
        <v>0</v>
      </c>
      <c r="BF916" s="195">
        <f>IF(N916="snížená",J916,0)</f>
        <v>0</v>
      </c>
      <c r="BG916" s="195">
        <f>IF(N916="zákl. přenesená",J916,0)</f>
        <v>0</v>
      </c>
      <c r="BH916" s="195">
        <f>IF(N916="sníž. přenesená",J916,0)</f>
        <v>0</v>
      </c>
      <c r="BI916" s="195">
        <f>IF(N916="nulová",J916,0)</f>
        <v>0</v>
      </c>
      <c r="BJ916" s="21" t="s">
        <v>85</v>
      </c>
      <c r="BK916" s="195">
        <f>ROUND(I916*H916,2)</f>
        <v>0</v>
      </c>
      <c r="BL916" s="21" t="s">
        <v>190</v>
      </c>
      <c r="BM916" s="194" t="s">
        <v>937</v>
      </c>
    </row>
    <row r="917" spans="1:65" s="13" customFormat="1">
      <c r="B917" s="201"/>
      <c r="C917" s="202"/>
      <c r="D917" s="203" t="s">
        <v>204</v>
      </c>
      <c r="E917" s="204" t="s">
        <v>19</v>
      </c>
      <c r="F917" s="205" t="s">
        <v>938</v>
      </c>
      <c r="G917" s="202"/>
      <c r="H917" s="206">
        <v>3</v>
      </c>
      <c r="I917" s="207"/>
      <c r="J917" s="202"/>
      <c r="K917" s="202"/>
      <c r="L917" s="208"/>
      <c r="M917" s="209"/>
      <c r="N917" s="210"/>
      <c r="O917" s="210"/>
      <c r="P917" s="210"/>
      <c r="Q917" s="210"/>
      <c r="R917" s="210"/>
      <c r="S917" s="210"/>
      <c r="T917" s="211"/>
      <c r="AT917" s="212" t="s">
        <v>204</v>
      </c>
      <c r="AU917" s="212" t="s">
        <v>87</v>
      </c>
      <c r="AV917" s="13" t="s">
        <v>87</v>
      </c>
      <c r="AW917" s="13" t="s">
        <v>33</v>
      </c>
      <c r="AX917" s="13" t="s">
        <v>85</v>
      </c>
      <c r="AY917" s="212" t="s">
        <v>183</v>
      </c>
    </row>
    <row r="918" spans="1:65" s="2" customFormat="1" ht="37.799999999999997" customHeight="1">
      <c r="A918" s="38"/>
      <c r="B918" s="39"/>
      <c r="C918" s="183" t="s">
        <v>939</v>
      </c>
      <c r="D918" s="183" t="s">
        <v>185</v>
      </c>
      <c r="E918" s="184" t="s">
        <v>940</v>
      </c>
      <c r="F918" s="185" t="s">
        <v>941</v>
      </c>
      <c r="G918" s="186" t="s">
        <v>430</v>
      </c>
      <c r="H918" s="187">
        <v>3.63</v>
      </c>
      <c r="I918" s="188"/>
      <c r="J918" s="189">
        <f>ROUND(I918*H918,2)</f>
        <v>0</v>
      </c>
      <c r="K918" s="185" t="s">
        <v>189</v>
      </c>
      <c r="L918" s="43"/>
      <c r="M918" s="190" t="s">
        <v>19</v>
      </c>
      <c r="N918" s="191" t="s">
        <v>49</v>
      </c>
      <c r="O918" s="68"/>
      <c r="P918" s="192">
        <f>O918*H918</f>
        <v>0</v>
      </c>
      <c r="Q918" s="192">
        <v>9.6324609999999999E-4</v>
      </c>
      <c r="R918" s="192">
        <f>Q918*H918</f>
        <v>3.4965833430000001E-3</v>
      </c>
      <c r="S918" s="192">
        <v>0</v>
      </c>
      <c r="T918" s="193">
        <f>S918*H918</f>
        <v>0</v>
      </c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R918" s="194" t="s">
        <v>190</v>
      </c>
      <c r="AT918" s="194" t="s">
        <v>185</v>
      </c>
      <c r="AU918" s="194" t="s">
        <v>87</v>
      </c>
      <c r="AY918" s="21" t="s">
        <v>183</v>
      </c>
      <c r="BE918" s="195">
        <f>IF(N918="základní",J918,0)</f>
        <v>0</v>
      </c>
      <c r="BF918" s="195">
        <f>IF(N918="snížená",J918,0)</f>
        <v>0</v>
      </c>
      <c r="BG918" s="195">
        <f>IF(N918="zákl. přenesená",J918,0)</f>
        <v>0</v>
      </c>
      <c r="BH918" s="195">
        <f>IF(N918="sníž. přenesená",J918,0)</f>
        <v>0</v>
      </c>
      <c r="BI918" s="195">
        <f>IF(N918="nulová",J918,0)</f>
        <v>0</v>
      </c>
      <c r="BJ918" s="21" t="s">
        <v>85</v>
      </c>
      <c r="BK918" s="195">
        <f>ROUND(I918*H918,2)</f>
        <v>0</v>
      </c>
      <c r="BL918" s="21" t="s">
        <v>190</v>
      </c>
      <c r="BM918" s="194" t="s">
        <v>942</v>
      </c>
    </row>
    <row r="919" spans="1:65" s="2" customFormat="1">
      <c r="A919" s="38"/>
      <c r="B919" s="39"/>
      <c r="C919" s="40"/>
      <c r="D919" s="196" t="s">
        <v>192</v>
      </c>
      <c r="E919" s="40"/>
      <c r="F919" s="197" t="s">
        <v>943</v>
      </c>
      <c r="G919" s="40"/>
      <c r="H919" s="40"/>
      <c r="I919" s="198"/>
      <c r="J919" s="40"/>
      <c r="K919" s="40"/>
      <c r="L919" s="43"/>
      <c r="M919" s="199"/>
      <c r="N919" s="200"/>
      <c r="O919" s="68"/>
      <c r="P919" s="68"/>
      <c r="Q919" s="68"/>
      <c r="R919" s="68"/>
      <c r="S919" s="68"/>
      <c r="T919" s="69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T919" s="21" t="s">
        <v>192</v>
      </c>
      <c r="AU919" s="21" t="s">
        <v>87</v>
      </c>
    </row>
    <row r="920" spans="1:65" s="2" customFormat="1" ht="33" customHeight="1">
      <c r="A920" s="38"/>
      <c r="B920" s="39"/>
      <c r="C920" s="224" t="s">
        <v>944</v>
      </c>
      <c r="D920" s="224" t="s">
        <v>240</v>
      </c>
      <c r="E920" s="225" t="s">
        <v>945</v>
      </c>
      <c r="F920" s="226" t="s">
        <v>946</v>
      </c>
      <c r="G920" s="227" t="s">
        <v>188</v>
      </c>
      <c r="H920" s="228">
        <v>3.63</v>
      </c>
      <c r="I920" s="229"/>
      <c r="J920" s="230">
        <f>ROUND(I920*H920,2)</f>
        <v>0</v>
      </c>
      <c r="K920" s="226" t="s">
        <v>19</v>
      </c>
      <c r="L920" s="231"/>
      <c r="M920" s="232" t="s">
        <v>19</v>
      </c>
      <c r="N920" s="233" t="s">
        <v>49</v>
      </c>
      <c r="O920" s="68"/>
      <c r="P920" s="192">
        <f>O920*H920</f>
        <v>0</v>
      </c>
      <c r="Q920" s="192">
        <v>2.7E-2</v>
      </c>
      <c r="R920" s="192">
        <f>Q920*H920</f>
        <v>9.801E-2</v>
      </c>
      <c r="S920" s="192">
        <v>0</v>
      </c>
      <c r="T920" s="193">
        <f>S920*H920</f>
        <v>0</v>
      </c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194" t="s">
        <v>234</v>
      </c>
      <c r="AT920" s="194" t="s">
        <v>240</v>
      </c>
      <c r="AU920" s="194" t="s">
        <v>87</v>
      </c>
      <c r="AY920" s="21" t="s">
        <v>183</v>
      </c>
      <c r="BE920" s="195">
        <f>IF(N920="základní",J920,0)</f>
        <v>0</v>
      </c>
      <c r="BF920" s="195">
        <f>IF(N920="snížená",J920,0)</f>
        <v>0</v>
      </c>
      <c r="BG920" s="195">
        <f>IF(N920="zákl. přenesená",J920,0)</f>
        <v>0</v>
      </c>
      <c r="BH920" s="195">
        <f>IF(N920="sníž. přenesená",J920,0)</f>
        <v>0</v>
      </c>
      <c r="BI920" s="195">
        <f>IF(N920="nulová",J920,0)</f>
        <v>0</v>
      </c>
      <c r="BJ920" s="21" t="s">
        <v>85</v>
      </c>
      <c r="BK920" s="195">
        <f>ROUND(I920*H920,2)</f>
        <v>0</v>
      </c>
      <c r="BL920" s="21" t="s">
        <v>190</v>
      </c>
      <c r="BM920" s="194" t="s">
        <v>947</v>
      </c>
    </row>
    <row r="921" spans="1:65" s="13" customFormat="1">
      <c r="B921" s="201"/>
      <c r="C921" s="202"/>
      <c r="D921" s="203" t="s">
        <v>204</v>
      </c>
      <c r="E921" s="204" t="s">
        <v>19</v>
      </c>
      <c r="F921" s="205" t="s">
        <v>948</v>
      </c>
      <c r="G921" s="202"/>
      <c r="H921" s="206">
        <v>3.63</v>
      </c>
      <c r="I921" s="207"/>
      <c r="J921" s="202"/>
      <c r="K921" s="202"/>
      <c r="L921" s="208"/>
      <c r="M921" s="209"/>
      <c r="N921" s="210"/>
      <c r="O921" s="210"/>
      <c r="P921" s="210"/>
      <c r="Q921" s="210"/>
      <c r="R921" s="210"/>
      <c r="S921" s="210"/>
      <c r="T921" s="211"/>
      <c r="AT921" s="212" t="s">
        <v>204</v>
      </c>
      <c r="AU921" s="212" t="s">
        <v>87</v>
      </c>
      <c r="AV921" s="13" t="s">
        <v>87</v>
      </c>
      <c r="AW921" s="13" t="s">
        <v>33</v>
      </c>
      <c r="AX921" s="13" t="s">
        <v>85</v>
      </c>
      <c r="AY921" s="212" t="s">
        <v>183</v>
      </c>
    </row>
    <row r="922" spans="1:65" s="2" customFormat="1" ht="33" customHeight="1">
      <c r="A922" s="38"/>
      <c r="B922" s="39"/>
      <c r="C922" s="224" t="s">
        <v>949</v>
      </c>
      <c r="D922" s="224" t="s">
        <v>240</v>
      </c>
      <c r="E922" s="225" t="s">
        <v>950</v>
      </c>
      <c r="F922" s="226" t="s">
        <v>951</v>
      </c>
      <c r="G922" s="227" t="s">
        <v>188</v>
      </c>
      <c r="H922" s="228">
        <v>3.85</v>
      </c>
      <c r="I922" s="229"/>
      <c r="J922" s="230">
        <f>ROUND(I922*H922,2)</f>
        <v>0</v>
      </c>
      <c r="K922" s="226" t="s">
        <v>19</v>
      </c>
      <c r="L922" s="231"/>
      <c r="M922" s="232" t="s">
        <v>19</v>
      </c>
      <c r="N922" s="233" t="s">
        <v>49</v>
      </c>
      <c r="O922" s="68"/>
      <c r="P922" s="192">
        <f>O922*H922</f>
        <v>0</v>
      </c>
      <c r="Q922" s="192">
        <v>2.7E-2</v>
      </c>
      <c r="R922" s="192">
        <f>Q922*H922</f>
        <v>0.10395</v>
      </c>
      <c r="S922" s="192">
        <v>0</v>
      </c>
      <c r="T922" s="193">
        <f>S922*H922</f>
        <v>0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194" t="s">
        <v>234</v>
      </c>
      <c r="AT922" s="194" t="s">
        <v>240</v>
      </c>
      <c r="AU922" s="194" t="s">
        <v>87</v>
      </c>
      <c r="AY922" s="21" t="s">
        <v>183</v>
      </c>
      <c r="BE922" s="195">
        <f>IF(N922="základní",J922,0)</f>
        <v>0</v>
      </c>
      <c r="BF922" s="195">
        <f>IF(N922="snížená",J922,0)</f>
        <v>0</v>
      </c>
      <c r="BG922" s="195">
        <f>IF(N922="zákl. přenesená",J922,0)</f>
        <v>0</v>
      </c>
      <c r="BH922" s="195">
        <f>IF(N922="sníž. přenesená",J922,0)</f>
        <v>0</v>
      </c>
      <c r="BI922" s="195">
        <f>IF(N922="nulová",J922,0)</f>
        <v>0</v>
      </c>
      <c r="BJ922" s="21" t="s">
        <v>85</v>
      </c>
      <c r="BK922" s="195">
        <f>ROUND(I922*H922,2)</f>
        <v>0</v>
      </c>
      <c r="BL922" s="21" t="s">
        <v>190</v>
      </c>
      <c r="BM922" s="194" t="s">
        <v>952</v>
      </c>
    </row>
    <row r="923" spans="1:65" s="13" customFormat="1">
      <c r="B923" s="201"/>
      <c r="C923" s="202"/>
      <c r="D923" s="203" t="s">
        <v>204</v>
      </c>
      <c r="E923" s="204" t="s">
        <v>19</v>
      </c>
      <c r="F923" s="205" t="s">
        <v>953</v>
      </c>
      <c r="G923" s="202"/>
      <c r="H923" s="206">
        <v>3.85</v>
      </c>
      <c r="I923" s="207"/>
      <c r="J923" s="202"/>
      <c r="K923" s="202"/>
      <c r="L923" s="208"/>
      <c r="M923" s="209"/>
      <c r="N923" s="210"/>
      <c r="O923" s="210"/>
      <c r="P923" s="210"/>
      <c r="Q923" s="210"/>
      <c r="R923" s="210"/>
      <c r="S923" s="210"/>
      <c r="T923" s="211"/>
      <c r="AT923" s="212" t="s">
        <v>204</v>
      </c>
      <c r="AU923" s="212" t="s">
        <v>87</v>
      </c>
      <c r="AV923" s="13" t="s">
        <v>87</v>
      </c>
      <c r="AW923" s="13" t="s">
        <v>33</v>
      </c>
      <c r="AX923" s="13" t="s">
        <v>85</v>
      </c>
      <c r="AY923" s="212" t="s">
        <v>183</v>
      </c>
    </row>
    <row r="924" spans="1:65" s="2" customFormat="1" ht="37.799999999999997" customHeight="1">
      <c r="A924" s="38"/>
      <c r="B924" s="39"/>
      <c r="C924" s="183" t="s">
        <v>954</v>
      </c>
      <c r="D924" s="183" t="s">
        <v>185</v>
      </c>
      <c r="E924" s="184" t="s">
        <v>955</v>
      </c>
      <c r="F924" s="185" t="s">
        <v>956</v>
      </c>
      <c r="G924" s="186" t="s">
        <v>430</v>
      </c>
      <c r="H924" s="187">
        <v>5</v>
      </c>
      <c r="I924" s="188"/>
      <c r="J924" s="189">
        <f>ROUND(I924*H924,2)</f>
        <v>0</v>
      </c>
      <c r="K924" s="185" t="s">
        <v>189</v>
      </c>
      <c r="L924" s="43"/>
      <c r="M924" s="190" t="s">
        <v>19</v>
      </c>
      <c r="N924" s="191" t="s">
        <v>49</v>
      </c>
      <c r="O924" s="68"/>
      <c r="P924" s="192">
        <f>O924*H924</f>
        <v>0</v>
      </c>
      <c r="Q924" s="192">
        <v>1.7770000000000001E-2</v>
      </c>
      <c r="R924" s="192">
        <f>Q924*H924</f>
        <v>8.8850000000000012E-2</v>
      </c>
      <c r="S924" s="192">
        <v>0</v>
      </c>
      <c r="T924" s="193">
        <f>S924*H924</f>
        <v>0</v>
      </c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R924" s="194" t="s">
        <v>190</v>
      </c>
      <c r="AT924" s="194" t="s">
        <v>185</v>
      </c>
      <c r="AU924" s="194" t="s">
        <v>87</v>
      </c>
      <c r="AY924" s="21" t="s">
        <v>183</v>
      </c>
      <c r="BE924" s="195">
        <f>IF(N924="základní",J924,0)</f>
        <v>0</v>
      </c>
      <c r="BF924" s="195">
        <f>IF(N924="snížená",J924,0)</f>
        <v>0</v>
      </c>
      <c r="BG924" s="195">
        <f>IF(N924="zákl. přenesená",J924,0)</f>
        <v>0</v>
      </c>
      <c r="BH924" s="195">
        <f>IF(N924="sníž. přenesená",J924,0)</f>
        <v>0</v>
      </c>
      <c r="BI924" s="195">
        <f>IF(N924="nulová",J924,0)</f>
        <v>0</v>
      </c>
      <c r="BJ924" s="21" t="s">
        <v>85</v>
      </c>
      <c r="BK924" s="195">
        <f>ROUND(I924*H924,2)</f>
        <v>0</v>
      </c>
      <c r="BL924" s="21" t="s">
        <v>190</v>
      </c>
      <c r="BM924" s="194" t="s">
        <v>957</v>
      </c>
    </row>
    <row r="925" spans="1:65" s="2" customFormat="1">
      <c r="A925" s="38"/>
      <c r="B925" s="39"/>
      <c r="C925" s="40"/>
      <c r="D925" s="196" t="s">
        <v>192</v>
      </c>
      <c r="E925" s="40"/>
      <c r="F925" s="197" t="s">
        <v>958</v>
      </c>
      <c r="G925" s="40"/>
      <c r="H925" s="40"/>
      <c r="I925" s="198"/>
      <c r="J925" s="40"/>
      <c r="K925" s="40"/>
      <c r="L925" s="43"/>
      <c r="M925" s="199"/>
      <c r="N925" s="200"/>
      <c r="O925" s="68"/>
      <c r="P925" s="68"/>
      <c r="Q925" s="68"/>
      <c r="R925" s="68"/>
      <c r="S925" s="68"/>
      <c r="T925" s="69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T925" s="21" t="s">
        <v>192</v>
      </c>
      <c r="AU925" s="21" t="s">
        <v>87</v>
      </c>
    </row>
    <row r="926" spans="1:65" s="2" customFormat="1" ht="24.15" customHeight="1">
      <c r="A926" s="38"/>
      <c r="B926" s="39"/>
      <c r="C926" s="224" t="s">
        <v>959</v>
      </c>
      <c r="D926" s="224" t="s">
        <v>240</v>
      </c>
      <c r="E926" s="225" t="s">
        <v>960</v>
      </c>
      <c r="F926" s="226" t="s">
        <v>961</v>
      </c>
      <c r="G926" s="227" t="s">
        <v>430</v>
      </c>
      <c r="H926" s="228">
        <v>1</v>
      </c>
      <c r="I926" s="229"/>
      <c r="J926" s="230">
        <f>ROUND(I926*H926,2)</f>
        <v>0</v>
      </c>
      <c r="K926" s="226" t="s">
        <v>189</v>
      </c>
      <c r="L926" s="231"/>
      <c r="M926" s="232" t="s">
        <v>19</v>
      </c>
      <c r="N926" s="233" t="s">
        <v>49</v>
      </c>
      <c r="O926" s="68"/>
      <c r="P926" s="192">
        <f>O926*H926</f>
        <v>0</v>
      </c>
      <c r="Q926" s="192">
        <v>1.6240000000000001E-2</v>
      </c>
      <c r="R926" s="192">
        <f>Q926*H926</f>
        <v>1.6240000000000001E-2</v>
      </c>
      <c r="S926" s="192">
        <v>0</v>
      </c>
      <c r="T926" s="193">
        <f>S926*H926</f>
        <v>0</v>
      </c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R926" s="194" t="s">
        <v>234</v>
      </c>
      <c r="AT926" s="194" t="s">
        <v>240</v>
      </c>
      <c r="AU926" s="194" t="s">
        <v>87</v>
      </c>
      <c r="AY926" s="21" t="s">
        <v>183</v>
      </c>
      <c r="BE926" s="195">
        <f>IF(N926="základní",J926,0)</f>
        <v>0</v>
      </c>
      <c r="BF926" s="195">
        <f>IF(N926="snížená",J926,0)</f>
        <v>0</v>
      </c>
      <c r="BG926" s="195">
        <f>IF(N926="zákl. přenesená",J926,0)</f>
        <v>0</v>
      </c>
      <c r="BH926" s="195">
        <f>IF(N926="sníž. přenesená",J926,0)</f>
        <v>0</v>
      </c>
      <c r="BI926" s="195">
        <f>IF(N926="nulová",J926,0)</f>
        <v>0</v>
      </c>
      <c r="BJ926" s="21" t="s">
        <v>85</v>
      </c>
      <c r="BK926" s="195">
        <f>ROUND(I926*H926,2)</f>
        <v>0</v>
      </c>
      <c r="BL926" s="21" t="s">
        <v>190</v>
      </c>
      <c r="BM926" s="194" t="s">
        <v>962</v>
      </c>
    </row>
    <row r="927" spans="1:65" s="2" customFormat="1" ht="24.15" customHeight="1">
      <c r="A927" s="38"/>
      <c r="B927" s="39"/>
      <c r="C927" s="224" t="s">
        <v>963</v>
      </c>
      <c r="D927" s="224" t="s">
        <v>240</v>
      </c>
      <c r="E927" s="225" t="s">
        <v>964</v>
      </c>
      <c r="F927" s="226" t="s">
        <v>965</v>
      </c>
      <c r="G927" s="227" t="s">
        <v>430</v>
      </c>
      <c r="H927" s="228">
        <v>4</v>
      </c>
      <c r="I927" s="229"/>
      <c r="J927" s="230">
        <f>ROUND(I927*H927,2)</f>
        <v>0</v>
      </c>
      <c r="K927" s="226" t="s">
        <v>189</v>
      </c>
      <c r="L927" s="231"/>
      <c r="M927" s="232" t="s">
        <v>19</v>
      </c>
      <c r="N927" s="233" t="s">
        <v>49</v>
      </c>
      <c r="O927" s="68"/>
      <c r="P927" s="192">
        <f>O927*H927</f>
        <v>0</v>
      </c>
      <c r="Q927" s="192">
        <v>1.225E-2</v>
      </c>
      <c r="R927" s="192">
        <f>Q927*H927</f>
        <v>4.9000000000000002E-2</v>
      </c>
      <c r="S927" s="192">
        <v>0</v>
      </c>
      <c r="T927" s="193">
        <f>S927*H927</f>
        <v>0</v>
      </c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R927" s="194" t="s">
        <v>234</v>
      </c>
      <c r="AT927" s="194" t="s">
        <v>240</v>
      </c>
      <c r="AU927" s="194" t="s">
        <v>87</v>
      </c>
      <c r="AY927" s="21" t="s">
        <v>183</v>
      </c>
      <c r="BE927" s="195">
        <f>IF(N927="základní",J927,0)</f>
        <v>0</v>
      </c>
      <c r="BF927" s="195">
        <f>IF(N927="snížená",J927,0)</f>
        <v>0</v>
      </c>
      <c r="BG927" s="195">
        <f>IF(N927="zákl. přenesená",J927,0)</f>
        <v>0</v>
      </c>
      <c r="BH927" s="195">
        <f>IF(N927="sníž. přenesená",J927,0)</f>
        <v>0</v>
      </c>
      <c r="BI927" s="195">
        <f>IF(N927="nulová",J927,0)</f>
        <v>0</v>
      </c>
      <c r="BJ927" s="21" t="s">
        <v>85</v>
      </c>
      <c r="BK927" s="195">
        <f>ROUND(I927*H927,2)</f>
        <v>0</v>
      </c>
      <c r="BL927" s="21" t="s">
        <v>190</v>
      </c>
      <c r="BM927" s="194" t="s">
        <v>966</v>
      </c>
    </row>
    <row r="928" spans="1:65" s="2" customFormat="1" ht="37.799999999999997" customHeight="1">
      <c r="A928" s="38"/>
      <c r="B928" s="39"/>
      <c r="C928" s="183" t="s">
        <v>967</v>
      </c>
      <c r="D928" s="183" t="s">
        <v>185</v>
      </c>
      <c r="E928" s="184" t="s">
        <v>968</v>
      </c>
      <c r="F928" s="185" t="s">
        <v>969</v>
      </c>
      <c r="G928" s="186" t="s">
        <v>430</v>
      </c>
      <c r="H928" s="187">
        <v>5</v>
      </c>
      <c r="I928" s="188"/>
      <c r="J928" s="189">
        <f>ROUND(I928*H928,2)</f>
        <v>0</v>
      </c>
      <c r="K928" s="185" t="s">
        <v>189</v>
      </c>
      <c r="L928" s="43"/>
      <c r="M928" s="190" t="s">
        <v>19</v>
      </c>
      <c r="N928" s="191" t="s">
        <v>49</v>
      </c>
      <c r="O928" s="68"/>
      <c r="P928" s="192">
        <f>O928*H928</f>
        <v>0</v>
      </c>
      <c r="Q928" s="192">
        <v>0.4215256</v>
      </c>
      <c r="R928" s="192">
        <f>Q928*H928</f>
        <v>2.1076280000000001</v>
      </c>
      <c r="S928" s="192">
        <v>0</v>
      </c>
      <c r="T928" s="193">
        <f>S928*H928</f>
        <v>0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194" t="s">
        <v>190</v>
      </c>
      <c r="AT928" s="194" t="s">
        <v>185</v>
      </c>
      <c r="AU928" s="194" t="s">
        <v>87</v>
      </c>
      <c r="AY928" s="21" t="s">
        <v>183</v>
      </c>
      <c r="BE928" s="195">
        <f>IF(N928="základní",J928,0)</f>
        <v>0</v>
      </c>
      <c r="BF928" s="195">
        <f>IF(N928="snížená",J928,0)</f>
        <v>0</v>
      </c>
      <c r="BG928" s="195">
        <f>IF(N928="zákl. přenesená",J928,0)</f>
        <v>0</v>
      </c>
      <c r="BH928" s="195">
        <f>IF(N928="sníž. přenesená",J928,0)</f>
        <v>0</v>
      </c>
      <c r="BI928" s="195">
        <f>IF(N928="nulová",J928,0)</f>
        <v>0</v>
      </c>
      <c r="BJ928" s="21" t="s">
        <v>85</v>
      </c>
      <c r="BK928" s="195">
        <f>ROUND(I928*H928,2)</f>
        <v>0</v>
      </c>
      <c r="BL928" s="21" t="s">
        <v>190</v>
      </c>
      <c r="BM928" s="194" t="s">
        <v>970</v>
      </c>
    </row>
    <row r="929" spans="1:65" s="2" customFormat="1">
      <c r="A929" s="38"/>
      <c r="B929" s="39"/>
      <c r="C929" s="40"/>
      <c r="D929" s="196" t="s">
        <v>192</v>
      </c>
      <c r="E929" s="40"/>
      <c r="F929" s="197" t="s">
        <v>971</v>
      </c>
      <c r="G929" s="40"/>
      <c r="H929" s="40"/>
      <c r="I929" s="198"/>
      <c r="J929" s="40"/>
      <c r="K929" s="40"/>
      <c r="L929" s="43"/>
      <c r="M929" s="199"/>
      <c r="N929" s="200"/>
      <c r="O929" s="68"/>
      <c r="P929" s="68"/>
      <c r="Q929" s="68"/>
      <c r="R929" s="68"/>
      <c r="S929" s="68"/>
      <c r="T929" s="69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T929" s="21" t="s">
        <v>192</v>
      </c>
      <c r="AU929" s="21" t="s">
        <v>87</v>
      </c>
    </row>
    <row r="930" spans="1:65" s="2" customFormat="1" ht="37.799999999999997" customHeight="1">
      <c r="A930" s="38"/>
      <c r="B930" s="39"/>
      <c r="C930" s="224" t="s">
        <v>972</v>
      </c>
      <c r="D930" s="224" t="s">
        <v>240</v>
      </c>
      <c r="E930" s="225" t="s">
        <v>973</v>
      </c>
      <c r="F930" s="226" t="s">
        <v>974</v>
      </c>
      <c r="G930" s="227" t="s">
        <v>430</v>
      </c>
      <c r="H930" s="228">
        <v>3</v>
      </c>
      <c r="I930" s="229"/>
      <c r="J930" s="230">
        <f>ROUND(I930*H930,2)</f>
        <v>0</v>
      </c>
      <c r="K930" s="226" t="s">
        <v>189</v>
      </c>
      <c r="L930" s="231"/>
      <c r="M930" s="232" t="s">
        <v>19</v>
      </c>
      <c r="N930" s="233" t="s">
        <v>49</v>
      </c>
      <c r="O930" s="68"/>
      <c r="P930" s="192">
        <f>O930*H930</f>
        <v>0</v>
      </c>
      <c r="Q930" s="192">
        <v>1.6240000000000001E-2</v>
      </c>
      <c r="R930" s="192">
        <f>Q930*H930</f>
        <v>4.8719999999999999E-2</v>
      </c>
      <c r="S930" s="192">
        <v>0</v>
      </c>
      <c r="T930" s="193">
        <f>S930*H930</f>
        <v>0</v>
      </c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194" t="s">
        <v>234</v>
      </c>
      <c r="AT930" s="194" t="s">
        <v>240</v>
      </c>
      <c r="AU930" s="194" t="s">
        <v>87</v>
      </c>
      <c r="AY930" s="21" t="s">
        <v>183</v>
      </c>
      <c r="BE930" s="195">
        <f>IF(N930="základní",J930,0)</f>
        <v>0</v>
      </c>
      <c r="BF930" s="195">
        <f>IF(N930="snížená",J930,0)</f>
        <v>0</v>
      </c>
      <c r="BG930" s="195">
        <f>IF(N930="zákl. přenesená",J930,0)</f>
        <v>0</v>
      </c>
      <c r="BH930" s="195">
        <f>IF(N930="sníž. přenesená",J930,0)</f>
        <v>0</v>
      </c>
      <c r="BI930" s="195">
        <f>IF(N930="nulová",J930,0)</f>
        <v>0</v>
      </c>
      <c r="BJ930" s="21" t="s">
        <v>85</v>
      </c>
      <c r="BK930" s="195">
        <f>ROUND(I930*H930,2)</f>
        <v>0</v>
      </c>
      <c r="BL930" s="21" t="s">
        <v>190</v>
      </c>
      <c r="BM930" s="194" t="s">
        <v>975</v>
      </c>
    </row>
    <row r="931" spans="1:65" s="2" customFormat="1" ht="37.799999999999997" customHeight="1">
      <c r="A931" s="38"/>
      <c r="B931" s="39"/>
      <c r="C931" s="224" t="s">
        <v>976</v>
      </c>
      <c r="D931" s="224" t="s">
        <v>240</v>
      </c>
      <c r="E931" s="225" t="s">
        <v>977</v>
      </c>
      <c r="F931" s="226" t="s">
        <v>978</v>
      </c>
      <c r="G931" s="227" t="s">
        <v>430</v>
      </c>
      <c r="H931" s="228">
        <v>1</v>
      </c>
      <c r="I931" s="229"/>
      <c r="J931" s="230">
        <f>ROUND(I931*H931,2)</f>
        <v>0</v>
      </c>
      <c r="K931" s="226" t="s">
        <v>189</v>
      </c>
      <c r="L931" s="231"/>
      <c r="M931" s="232" t="s">
        <v>19</v>
      </c>
      <c r="N931" s="233" t="s">
        <v>49</v>
      </c>
      <c r="O931" s="68"/>
      <c r="P931" s="192">
        <f>O931*H931</f>
        <v>0</v>
      </c>
      <c r="Q931" s="192">
        <v>1.553E-2</v>
      </c>
      <c r="R931" s="192">
        <f>Q931*H931</f>
        <v>1.553E-2</v>
      </c>
      <c r="S931" s="192">
        <v>0</v>
      </c>
      <c r="T931" s="193">
        <f>S931*H931</f>
        <v>0</v>
      </c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R931" s="194" t="s">
        <v>234</v>
      </c>
      <c r="AT931" s="194" t="s">
        <v>240</v>
      </c>
      <c r="AU931" s="194" t="s">
        <v>87</v>
      </c>
      <c r="AY931" s="21" t="s">
        <v>183</v>
      </c>
      <c r="BE931" s="195">
        <f>IF(N931="základní",J931,0)</f>
        <v>0</v>
      </c>
      <c r="BF931" s="195">
        <f>IF(N931="snížená",J931,0)</f>
        <v>0</v>
      </c>
      <c r="BG931" s="195">
        <f>IF(N931="zákl. přenesená",J931,0)</f>
        <v>0</v>
      </c>
      <c r="BH931" s="195">
        <f>IF(N931="sníž. přenesená",J931,0)</f>
        <v>0</v>
      </c>
      <c r="BI931" s="195">
        <f>IF(N931="nulová",J931,0)</f>
        <v>0</v>
      </c>
      <c r="BJ931" s="21" t="s">
        <v>85</v>
      </c>
      <c r="BK931" s="195">
        <f>ROUND(I931*H931,2)</f>
        <v>0</v>
      </c>
      <c r="BL931" s="21" t="s">
        <v>190</v>
      </c>
      <c r="BM931" s="194" t="s">
        <v>979</v>
      </c>
    </row>
    <row r="932" spans="1:65" s="2" customFormat="1" ht="37.799999999999997" customHeight="1">
      <c r="A932" s="38"/>
      <c r="B932" s="39"/>
      <c r="C932" s="224" t="s">
        <v>980</v>
      </c>
      <c r="D932" s="224" t="s">
        <v>240</v>
      </c>
      <c r="E932" s="225" t="s">
        <v>981</v>
      </c>
      <c r="F932" s="226" t="s">
        <v>982</v>
      </c>
      <c r="G932" s="227" t="s">
        <v>430</v>
      </c>
      <c r="H932" s="228">
        <v>1</v>
      </c>
      <c r="I932" s="229"/>
      <c r="J932" s="230">
        <f>ROUND(I932*H932,2)</f>
        <v>0</v>
      </c>
      <c r="K932" s="226" t="s">
        <v>189</v>
      </c>
      <c r="L932" s="231"/>
      <c r="M932" s="232" t="s">
        <v>19</v>
      </c>
      <c r="N932" s="233" t="s">
        <v>49</v>
      </c>
      <c r="O932" s="68"/>
      <c r="P932" s="192">
        <f>O932*H932</f>
        <v>0</v>
      </c>
      <c r="Q932" s="192">
        <v>1.4579999999999999E-2</v>
      </c>
      <c r="R932" s="192">
        <f>Q932*H932</f>
        <v>1.4579999999999999E-2</v>
      </c>
      <c r="S932" s="192">
        <v>0</v>
      </c>
      <c r="T932" s="193">
        <f>S932*H932</f>
        <v>0</v>
      </c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R932" s="194" t="s">
        <v>234</v>
      </c>
      <c r="AT932" s="194" t="s">
        <v>240</v>
      </c>
      <c r="AU932" s="194" t="s">
        <v>87</v>
      </c>
      <c r="AY932" s="21" t="s">
        <v>183</v>
      </c>
      <c r="BE932" s="195">
        <f>IF(N932="základní",J932,0)</f>
        <v>0</v>
      </c>
      <c r="BF932" s="195">
        <f>IF(N932="snížená",J932,0)</f>
        <v>0</v>
      </c>
      <c r="BG932" s="195">
        <f>IF(N932="zákl. přenesená",J932,0)</f>
        <v>0</v>
      </c>
      <c r="BH932" s="195">
        <f>IF(N932="sníž. přenesená",J932,0)</f>
        <v>0</v>
      </c>
      <c r="BI932" s="195">
        <f>IF(N932="nulová",J932,0)</f>
        <v>0</v>
      </c>
      <c r="BJ932" s="21" t="s">
        <v>85</v>
      </c>
      <c r="BK932" s="195">
        <f>ROUND(I932*H932,2)</f>
        <v>0</v>
      </c>
      <c r="BL932" s="21" t="s">
        <v>190</v>
      </c>
      <c r="BM932" s="194" t="s">
        <v>983</v>
      </c>
    </row>
    <row r="933" spans="1:65" s="12" customFormat="1" ht="22.8" customHeight="1">
      <c r="B933" s="167"/>
      <c r="C933" s="168"/>
      <c r="D933" s="169" t="s">
        <v>77</v>
      </c>
      <c r="E933" s="181" t="s">
        <v>239</v>
      </c>
      <c r="F933" s="181" t="s">
        <v>984</v>
      </c>
      <c r="G933" s="168"/>
      <c r="H933" s="168"/>
      <c r="I933" s="171"/>
      <c r="J933" s="182">
        <f>BK933</f>
        <v>0</v>
      </c>
      <c r="K933" s="168"/>
      <c r="L933" s="173"/>
      <c r="M933" s="174"/>
      <c r="N933" s="175"/>
      <c r="O933" s="175"/>
      <c r="P933" s="176">
        <f>SUM(P934:P1022)</f>
        <v>0</v>
      </c>
      <c r="Q933" s="175"/>
      <c r="R933" s="176">
        <f>SUM(R934:R1022)</f>
        <v>3.8276299999999999E-2</v>
      </c>
      <c r="S933" s="175"/>
      <c r="T933" s="177">
        <f>SUM(T934:T1022)</f>
        <v>16.068688000000002</v>
      </c>
      <c r="AR933" s="178" t="s">
        <v>85</v>
      </c>
      <c r="AT933" s="179" t="s">
        <v>77</v>
      </c>
      <c r="AU933" s="179" t="s">
        <v>85</v>
      </c>
      <c r="AY933" s="178" t="s">
        <v>183</v>
      </c>
      <c r="BK933" s="180">
        <f>SUM(BK934:BK1022)</f>
        <v>0</v>
      </c>
    </row>
    <row r="934" spans="1:65" s="2" customFormat="1" ht="44.25" customHeight="1">
      <c r="A934" s="38"/>
      <c r="B934" s="39"/>
      <c r="C934" s="183" t="s">
        <v>985</v>
      </c>
      <c r="D934" s="183" t="s">
        <v>185</v>
      </c>
      <c r="E934" s="184" t="s">
        <v>986</v>
      </c>
      <c r="F934" s="185" t="s">
        <v>987</v>
      </c>
      <c r="G934" s="186" t="s">
        <v>188</v>
      </c>
      <c r="H934" s="187">
        <v>453.6</v>
      </c>
      <c r="I934" s="188"/>
      <c r="J934" s="189">
        <f>ROUND(I934*H934,2)</f>
        <v>0</v>
      </c>
      <c r="K934" s="185" t="s">
        <v>189</v>
      </c>
      <c r="L934" s="43"/>
      <c r="M934" s="190" t="s">
        <v>19</v>
      </c>
      <c r="N934" s="191" t="s">
        <v>49</v>
      </c>
      <c r="O934" s="68"/>
      <c r="P934" s="192">
        <f>O934*H934</f>
        <v>0</v>
      </c>
      <c r="Q934" s="192">
        <v>0</v>
      </c>
      <c r="R934" s="192">
        <f>Q934*H934</f>
        <v>0</v>
      </c>
      <c r="S934" s="192">
        <v>0</v>
      </c>
      <c r="T934" s="193">
        <f>S934*H934</f>
        <v>0</v>
      </c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R934" s="194" t="s">
        <v>190</v>
      </c>
      <c r="AT934" s="194" t="s">
        <v>185</v>
      </c>
      <c r="AU934" s="194" t="s">
        <v>87</v>
      </c>
      <c r="AY934" s="21" t="s">
        <v>183</v>
      </c>
      <c r="BE934" s="195">
        <f>IF(N934="základní",J934,0)</f>
        <v>0</v>
      </c>
      <c r="BF934" s="195">
        <f>IF(N934="snížená",J934,0)</f>
        <v>0</v>
      </c>
      <c r="BG934" s="195">
        <f>IF(N934="zákl. přenesená",J934,0)</f>
        <v>0</v>
      </c>
      <c r="BH934" s="195">
        <f>IF(N934="sníž. přenesená",J934,0)</f>
        <v>0</v>
      </c>
      <c r="BI934" s="195">
        <f>IF(N934="nulová",J934,0)</f>
        <v>0</v>
      </c>
      <c r="BJ934" s="21" t="s">
        <v>85</v>
      </c>
      <c r="BK934" s="195">
        <f>ROUND(I934*H934,2)</f>
        <v>0</v>
      </c>
      <c r="BL934" s="21" t="s">
        <v>190</v>
      </c>
      <c r="BM934" s="194" t="s">
        <v>988</v>
      </c>
    </row>
    <row r="935" spans="1:65" s="2" customFormat="1">
      <c r="A935" s="38"/>
      <c r="B935" s="39"/>
      <c r="C935" s="40"/>
      <c r="D935" s="196" t="s">
        <v>192</v>
      </c>
      <c r="E935" s="40"/>
      <c r="F935" s="197" t="s">
        <v>989</v>
      </c>
      <c r="G935" s="40"/>
      <c r="H935" s="40"/>
      <c r="I935" s="198"/>
      <c r="J935" s="40"/>
      <c r="K935" s="40"/>
      <c r="L935" s="43"/>
      <c r="M935" s="199"/>
      <c r="N935" s="200"/>
      <c r="O935" s="68"/>
      <c r="P935" s="68"/>
      <c r="Q935" s="68"/>
      <c r="R935" s="68"/>
      <c r="S935" s="68"/>
      <c r="T935" s="69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T935" s="21" t="s">
        <v>192</v>
      </c>
      <c r="AU935" s="21" t="s">
        <v>87</v>
      </c>
    </row>
    <row r="936" spans="1:65" s="13" customFormat="1">
      <c r="B936" s="201"/>
      <c r="C936" s="202"/>
      <c r="D936" s="203" t="s">
        <v>204</v>
      </c>
      <c r="E936" s="204" t="s">
        <v>19</v>
      </c>
      <c r="F936" s="205" t="s">
        <v>990</v>
      </c>
      <c r="G936" s="202"/>
      <c r="H936" s="206">
        <v>453.6</v>
      </c>
      <c r="I936" s="207"/>
      <c r="J936" s="202"/>
      <c r="K936" s="202"/>
      <c r="L936" s="208"/>
      <c r="M936" s="209"/>
      <c r="N936" s="210"/>
      <c r="O936" s="210"/>
      <c r="P936" s="210"/>
      <c r="Q936" s="210"/>
      <c r="R936" s="210"/>
      <c r="S936" s="210"/>
      <c r="T936" s="211"/>
      <c r="AT936" s="212" t="s">
        <v>204</v>
      </c>
      <c r="AU936" s="212" t="s">
        <v>87</v>
      </c>
      <c r="AV936" s="13" t="s">
        <v>87</v>
      </c>
      <c r="AW936" s="13" t="s">
        <v>33</v>
      </c>
      <c r="AX936" s="13" t="s">
        <v>78</v>
      </c>
      <c r="AY936" s="212" t="s">
        <v>183</v>
      </c>
    </row>
    <row r="937" spans="1:65" s="2" customFormat="1" ht="55.5" customHeight="1">
      <c r="A937" s="38"/>
      <c r="B937" s="39"/>
      <c r="C937" s="183" t="s">
        <v>991</v>
      </c>
      <c r="D937" s="183" t="s">
        <v>185</v>
      </c>
      <c r="E937" s="184" t="s">
        <v>992</v>
      </c>
      <c r="F937" s="185" t="s">
        <v>993</v>
      </c>
      <c r="G937" s="186" t="s">
        <v>188</v>
      </c>
      <c r="H937" s="187">
        <v>136080</v>
      </c>
      <c r="I937" s="188"/>
      <c r="J937" s="189">
        <f>ROUND(I937*H937,2)</f>
        <v>0</v>
      </c>
      <c r="K937" s="185" t="s">
        <v>189</v>
      </c>
      <c r="L937" s="43"/>
      <c r="M937" s="190" t="s">
        <v>19</v>
      </c>
      <c r="N937" s="191" t="s">
        <v>49</v>
      </c>
      <c r="O937" s="68"/>
      <c r="P937" s="192">
        <f>O937*H937</f>
        <v>0</v>
      </c>
      <c r="Q937" s="192">
        <v>0</v>
      </c>
      <c r="R937" s="192">
        <f>Q937*H937</f>
        <v>0</v>
      </c>
      <c r="S937" s="192">
        <v>0</v>
      </c>
      <c r="T937" s="193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194" t="s">
        <v>190</v>
      </c>
      <c r="AT937" s="194" t="s">
        <v>185</v>
      </c>
      <c r="AU937" s="194" t="s">
        <v>87</v>
      </c>
      <c r="AY937" s="21" t="s">
        <v>183</v>
      </c>
      <c r="BE937" s="195">
        <f>IF(N937="základní",J937,0)</f>
        <v>0</v>
      </c>
      <c r="BF937" s="195">
        <f>IF(N937="snížená",J937,0)</f>
        <v>0</v>
      </c>
      <c r="BG937" s="195">
        <f>IF(N937="zákl. přenesená",J937,0)</f>
        <v>0</v>
      </c>
      <c r="BH937" s="195">
        <f>IF(N937="sníž. přenesená",J937,0)</f>
        <v>0</v>
      </c>
      <c r="BI937" s="195">
        <f>IF(N937="nulová",J937,0)</f>
        <v>0</v>
      </c>
      <c r="BJ937" s="21" t="s">
        <v>85</v>
      </c>
      <c r="BK937" s="195">
        <f>ROUND(I937*H937,2)</f>
        <v>0</v>
      </c>
      <c r="BL937" s="21" t="s">
        <v>190</v>
      </c>
      <c r="BM937" s="194" t="s">
        <v>994</v>
      </c>
    </row>
    <row r="938" spans="1:65" s="2" customFormat="1">
      <c r="A938" s="38"/>
      <c r="B938" s="39"/>
      <c r="C938" s="40"/>
      <c r="D938" s="196" t="s">
        <v>192</v>
      </c>
      <c r="E938" s="40"/>
      <c r="F938" s="197" t="s">
        <v>995</v>
      </c>
      <c r="G938" s="40"/>
      <c r="H938" s="40"/>
      <c r="I938" s="198"/>
      <c r="J938" s="40"/>
      <c r="K938" s="40"/>
      <c r="L938" s="43"/>
      <c r="M938" s="199"/>
      <c r="N938" s="200"/>
      <c r="O938" s="68"/>
      <c r="P938" s="68"/>
      <c r="Q938" s="68"/>
      <c r="R938" s="68"/>
      <c r="S938" s="68"/>
      <c r="T938" s="69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T938" s="21" t="s">
        <v>192</v>
      </c>
      <c r="AU938" s="21" t="s">
        <v>87</v>
      </c>
    </row>
    <row r="939" spans="1:65" s="13" customFormat="1">
      <c r="B939" s="201"/>
      <c r="C939" s="202"/>
      <c r="D939" s="203" t="s">
        <v>204</v>
      </c>
      <c r="E939" s="204" t="s">
        <v>19</v>
      </c>
      <c r="F939" s="205" t="s">
        <v>990</v>
      </c>
      <c r="G939" s="202"/>
      <c r="H939" s="206">
        <v>453.6</v>
      </c>
      <c r="I939" s="207"/>
      <c r="J939" s="202"/>
      <c r="K939" s="202"/>
      <c r="L939" s="208"/>
      <c r="M939" s="209"/>
      <c r="N939" s="210"/>
      <c r="O939" s="210"/>
      <c r="P939" s="210"/>
      <c r="Q939" s="210"/>
      <c r="R939" s="210"/>
      <c r="S939" s="210"/>
      <c r="T939" s="211"/>
      <c r="AT939" s="212" t="s">
        <v>204</v>
      </c>
      <c r="AU939" s="212" t="s">
        <v>87</v>
      </c>
      <c r="AV939" s="13" t="s">
        <v>87</v>
      </c>
      <c r="AW939" s="13" t="s">
        <v>33</v>
      </c>
      <c r="AX939" s="13" t="s">
        <v>78</v>
      </c>
      <c r="AY939" s="212" t="s">
        <v>183</v>
      </c>
    </row>
    <row r="940" spans="1:65" s="13" customFormat="1">
      <c r="B940" s="201"/>
      <c r="C940" s="202"/>
      <c r="D940" s="203" t="s">
        <v>204</v>
      </c>
      <c r="E940" s="202"/>
      <c r="F940" s="205" t="s">
        <v>996</v>
      </c>
      <c r="G940" s="202"/>
      <c r="H940" s="206">
        <v>136080</v>
      </c>
      <c r="I940" s="207"/>
      <c r="J940" s="202"/>
      <c r="K940" s="202"/>
      <c r="L940" s="208"/>
      <c r="M940" s="209"/>
      <c r="N940" s="210"/>
      <c r="O940" s="210"/>
      <c r="P940" s="210"/>
      <c r="Q940" s="210"/>
      <c r="R940" s="210"/>
      <c r="S940" s="210"/>
      <c r="T940" s="211"/>
      <c r="AT940" s="212" t="s">
        <v>204</v>
      </c>
      <c r="AU940" s="212" t="s">
        <v>87</v>
      </c>
      <c r="AV940" s="13" t="s">
        <v>87</v>
      </c>
      <c r="AW940" s="13" t="s">
        <v>4</v>
      </c>
      <c r="AX940" s="13" t="s">
        <v>85</v>
      </c>
      <c r="AY940" s="212" t="s">
        <v>183</v>
      </c>
    </row>
    <row r="941" spans="1:65" s="2" customFormat="1" ht="55.5" customHeight="1">
      <c r="A941" s="38"/>
      <c r="B941" s="39"/>
      <c r="C941" s="183" t="s">
        <v>997</v>
      </c>
      <c r="D941" s="183" t="s">
        <v>185</v>
      </c>
      <c r="E941" s="184" t="s">
        <v>998</v>
      </c>
      <c r="F941" s="185" t="s">
        <v>999</v>
      </c>
      <c r="G941" s="186" t="s">
        <v>430</v>
      </c>
      <c r="H941" s="187">
        <v>1</v>
      </c>
      <c r="I941" s="188"/>
      <c r="J941" s="189">
        <f>ROUND(I941*H941,2)</f>
        <v>0</v>
      </c>
      <c r="K941" s="185" t="s">
        <v>189</v>
      </c>
      <c r="L941" s="43"/>
      <c r="M941" s="190" t="s">
        <v>19</v>
      </c>
      <c r="N941" s="191" t="s">
        <v>49</v>
      </c>
      <c r="O941" s="68"/>
      <c r="P941" s="192">
        <f>O941*H941</f>
        <v>0</v>
      </c>
      <c r="Q941" s="192">
        <v>0</v>
      </c>
      <c r="R941" s="192">
        <f>Q941*H941</f>
        <v>0</v>
      </c>
      <c r="S941" s="192">
        <v>0</v>
      </c>
      <c r="T941" s="193">
        <f>S941*H941</f>
        <v>0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194" t="s">
        <v>190</v>
      </c>
      <c r="AT941" s="194" t="s">
        <v>185</v>
      </c>
      <c r="AU941" s="194" t="s">
        <v>87</v>
      </c>
      <c r="AY941" s="21" t="s">
        <v>183</v>
      </c>
      <c r="BE941" s="195">
        <f>IF(N941="základní",J941,0)</f>
        <v>0</v>
      </c>
      <c r="BF941" s="195">
        <f>IF(N941="snížená",J941,0)</f>
        <v>0</v>
      </c>
      <c r="BG941" s="195">
        <f>IF(N941="zákl. přenesená",J941,0)</f>
        <v>0</v>
      </c>
      <c r="BH941" s="195">
        <f>IF(N941="sníž. přenesená",J941,0)</f>
        <v>0</v>
      </c>
      <c r="BI941" s="195">
        <f>IF(N941="nulová",J941,0)</f>
        <v>0</v>
      </c>
      <c r="BJ941" s="21" t="s">
        <v>85</v>
      </c>
      <c r="BK941" s="195">
        <f>ROUND(I941*H941,2)</f>
        <v>0</v>
      </c>
      <c r="BL941" s="21" t="s">
        <v>190</v>
      </c>
      <c r="BM941" s="194" t="s">
        <v>1000</v>
      </c>
    </row>
    <row r="942" spans="1:65" s="2" customFormat="1">
      <c r="A942" s="38"/>
      <c r="B942" s="39"/>
      <c r="C942" s="40"/>
      <c r="D942" s="196" t="s">
        <v>192</v>
      </c>
      <c r="E942" s="40"/>
      <c r="F942" s="197" t="s">
        <v>1001</v>
      </c>
      <c r="G942" s="40"/>
      <c r="H942" s="40"/>
      <c r="I942" s="198"/>
      <c r="J942" s="40"/>
      <c r="K942" s="40"/>
      <c r="L942" s="43"/>
      <c r="M942" s="199"/>
      <c r="N942" s="200"/>
      <c r="O942" s="68"/>
      <c r="P942" s="68"/>
      <c r="Q942" s="68"/>
      <c r="R942" s="68"/>
      <c r="S942" s="68"/>
      <c r="T942" s="69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T942" s="21" t="s">
        <v>192</v>
      </c>
      <c r="AU942" s="21" t="s">
        <v>87</v>
      </c>
    </row>
    <row r="943" spans="1:65" s="2" customFormat="1" ht="44.25" customHeight="1">
      <c r="A943" s="38"/>
      <c r="B943" s="39"/>
      <c r="C943" s="183" t="s">
        <v>1002</v>
      </c>
      <c r="D943" s="183" t="s">
        <v>185</v>
      </c>
      <c r="E943" s="184" t="s">
        <v>1003</v>
      </c>
      <c r="F943" s="185" t="s">
        <v>1004</v>
      </c>
      <c r="G943" s="186" t="s">
        <v>188</v>
      </c>
      <c r="H943" s="187">
        <v>453.6</v>
      </c>
      <c r="I943" s="188"/>
      <c r="J943" s="189">
        <f>ROUND(I943*H943,2)</f>
        <v>0</v>
      </c>
      <c r="K943" s="185" t="s">
        <v>189</v>
      </c>
      <c r="L943" s="43"/>
      <c r="M943" s="190" t="s">
        <v>19</v>
      </c>
      <c r="N943" s="191" t="s">
        <v>49</v>
      </c>
      <c r="O943" s="68"/>
      <c r="P943" s="192">
        <f>O943*H943</f>
        <v>0</v>
      </c>
      <c r="Q943" s="192">
        <v>0</v>
      </c>
      <c r="R943" s="192">
        <f>Q943*H943</f>
        <v>0</v>
      </c>
      <c r="S943" s="192">
        <v>0</v>
      </c>
      <c r="T943" s="193">
        <f>S943*H943</f>
        <v>0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194" t="s">
        <v>190</v>
      </c>
      <c r="AT943" s="194" t="s">
        <v>185</v>
      </c>
      <c r="AU943" s="194" t="s">
        <v>87</v>
      </c>
      <c r="AY943" s="21" t="s">
        <v>183</v>
      </c>
      <c r="BE943" s="195">
        <f>IF(N943="základní",J943,0)</f>
        <v>0</v>
      </c>
      <c r="BF943" s="195">
        <f>IF(N943="snížená",J943,0)</f>
        <v>0</v>
      </c>
      <c r="BG943" s="195">
        <f>IF(N943="zákl. přenesená",J943,0)</f>
        <v>0</v>
      </c>
      <c r="BH943" s="195">
        <f>IF(N943="sníž. přenesená",J943,0)</f>
        <v>0</v>
      </c>
      <c r="BI943" s="195">
        <f>IF(N943="nulová",J943,0)</f>
        <v>0</v>
      </c>
      <c r="BJ943" s="21" t="s">
        <v>85</v>
      </c>
      <c r="BK943" s="195">
        <f>ROUND(I943*H943,2)</f>
        <v>0</v>
      </c>
      <c r="BL943" s="21" t="s">
        <v>190</v>
      </c>
      <c r="BM943" s="194" t="s">
        <v>1005</v>
      </c>
    </row>
    <row r="944" spans="1:65" s="2" customFormat="1">
      <c r="A944" s="38"/>
      <c r="B944" s="39"/>
      <c r="C944" s="40"/>
      <c r="D944" s="196" t="s">
        <v>192</v>
      </c>
      <c r="E944" s="40"/>
      <c r="F944" s="197" t="s">
        <v>1006</v>
      </c>
      <c r="G944" s="40"/>
      <c r="H944" s="40"/>
      <c r="I944" s="198"/>
      <c r="J944" s="40"/>
      <c r="K944" s="40"/>
      <c r="L944" s="43"/>
      <c r="M944" s="199"/>
      <c r="N944" s="200"/>
      <c r="O944" s="68"/>
      <c r="P944" s="68"/>
      <c r="Q944" s="68"/>
      <c r="R944" s="68"/>
      <c r="S944" s="68"/>
      <c r="T944" s="69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T944" s="21" t="s">
        <v>192</v>
      </c>
      <c r="AU944" s="21" t="s">
        <v>87</v>
      </c>
    </row>
    <row r="945" spans="1:65" s="13" customFormat="1">
      <c r="B945" s="201"/>
      <c r="C945" s="202"/>
      <c r="D945" s="203" t="s">
        <v>204</v>
      </c>
      <c r="E945" s="204" t="s">
        <v>19</v>
      </c>
      <c r="F945" s="205" t="s">
        <v>990</v>
      </c>
      <c r="G945" s="202"/>
      <c r="H945" s="206">
        <v>453.6</v>
      </c>
      <c r="I945" s="207"/>
      <c r="J945" s="202"/>
      <c r="K945" s="202"/>
      <c r="L945" s="208"/>
      <c r="M945" s="209"/>
      <c r="N945" s="210"/>
      <c r="O945" s="210"/>
      <c r="P945" s="210"/>
      <c r="Q945" s="210"/>
      <c r="R945" s="210"/>
      <c r="S945" s="210"/>
      <c r="T945" s="211"/>
      <c r="AT945" s="212" t="s">
        <v>204</v>
      </c>
      <c r="AU945" s="212" t="s">
        <v>87</v>
      </c>
      <c r="AV945" s="13" t="s">
        <v>87</v>
      </c>
      <c r="AW945" s="13" t="s">
        <v>33</v>
      </c>
      <c r="AX945" s="13" t="s">
        <v>78</v>
      </c>
      <c r="AY945" s="212" t="s">
        <v>183</v>
      </c>
    </row>
    <row r="946" spans="1:65" s="2" customFormat="1" ht="44.25" customHeight="1">
      <c r="A946" s="38"/>
      <c r="B946" s="39"/>
      <c r="C946" s="183" t="s">
        <v>1007</v>
      </c>
      <c r="D946" s="183" t="s">
        <v>185</v>
      </c>
      <c r="E946" s="184" t="s">
        <v>1008</v>
      </c>
      <c r="F946" s="185" t="s">
        <v>1009</v>
      </c>
      <c r="G946" s="186" t="s">
        <v>1010</v>
      </c>
      <c r="H946" s="187">
        <v>40</v>
      </c>
      <c r="I946" s="188"/>
      <c r="J946" s="189">
        <f>ROUND(I946*H946,2)</f>
        <v>0</v>
      </c>
      <c r="K946" s="185" t="s">
        <v>189</v>
      </c>
      <c r="L946" s="43"/>
      <c r="M946" s="190" t="s">
        <v>19</v>
      </c>
      <c r="N946" s="191" t="s">
        <v>49</v>
      </c>
      <c r="O946" s="68"/>
      <c r="P946" s="192">
        <f>O946*H946</f>
        <v>0</v>
      </c>
      <c r="Q946" s="192">
        <v>0</v>
      </c>
      <c r="R946" s="192">
        <f>Q946*H946</f>
        <v>0</v>
      </c>
      <c r="S946" s="192">
        <v>0</v>
      </c>
      <c r="T946" s="193">
        <f>S946*H946</f>
        <v>0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194" t="s">
        <v>190</v>
      </c>
      <c r="AT946" s="194" t="s">
        <v>185</v>
      </c>
      <c r="AU946" s="194" t="s">
        <v>87</v>
      </c>
      <c r="AY946" s="21" t="s">
        <v>183</v>
      </c>
      <c r="BE946" s="195">
        <f>IF(N946="základní",J946,0)</f>
        <v>0</v>
      </c>
      <c r="BF946" s="195">
        <f>IF(N946="snížená",J946,0)</f>
        <v>0</v>
      </c>
      <c r="BG946" s="195">
        <f>IF(N946="zákl. přenesená",J946,0)</f>
        <v>0</v>
      </c>
      <c r="BH946" s="195">
        <f>IF(N946="sníž. přenesená",J946,0)</f>
        <v>0</v>
      </c>
      <c r="BI946" s="195">
        <f>IF(N946="nulová",J946,0)</f>
        <v>0</v>
      </c>
      <c r="BJ946" s="21" t="s">
        <v>85</v>
      </c>
      <c r="BK946" s="195">
        <f>ROUND(I946*H946,2)</f>
        <v>0</v>
      </c>
      <c r="BL946" s="21" t="s">
        <v>190</v>
      </c>
      <c r="BM946" s="194" t="s">
        <v>1011</v>
      </c>
    </row>
    <row r="947" spans="1:65" s="2" customFormat="1">
      <c r="A947" s="38"/>
      <c r="B947" s="39"/>
      <c r="C947" s="40"/>
      <c r="D947" s="196" t="s">
        <v>192</v>
      </c>
      <c r="E947" s="40"/>
      <c r="F947" s="197" t="s">
        <v>1012</v>
      </c>
      <c r="G947" s="40"/>
      <c r="H947" s="40"/>
      <c r="I947" s="198"/>
      <c r="J947" s="40"/>
      <c r="K947" s="40"/>
      <c r="L947" s="43"/>
      <c r="M947" s="199"/>
      <c r="N947" s="200"/>
      <c r="O947" s="68"/>
      <c r="P947" s="68"/>
      <c r="Q947" s="68"/>
      <c r="R947" s="68"/>
      <c r="S947" s="68"/>
      <c r="T947" s="69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T947" s="21" t="s">
        <v>192</v>
      </c>
      <c r="AU947" s="21" t="s">
        <v>87</v>
      </c>
    </row>
    <row r="948" spans="1:65" s="2" customFormat="1" ht="37.799999999999997" customHeight="1">
      <c r="A948" s="38"/>
      <c r="B948" s="39"/>
      <c r="C948" s="183" t="s">
        <v>1013</v>
      </c>
      <c r="D948" s="183" t="s">
        <v>185</v>
      </c>
      <c r="E948" s="184" t="s">
        <v>1014</v>
      </c>
      <c r="F948" s="185" t="s">
        <v>1015</v>
      </c>
      <c r="G948" s="186" t="s">
        <v>188</v>
      </c>
      <c r="H948" s="187">
        <v>100</v>
      </c>
      <c r="I948" s="188"/>
      <c r="J948" s="189">
        <f>ROUND(I948*H948,2)</f>
        <v>0</v>
      </c>
      <c r="K948" s="185" t="s">
        <v>189</v>
      </c>
      <c r="L948" s="43"/>
      <c r="M948" s="190" t="s">
        <v>19</v>
      </c>
      <c r="N948" s="191" t="s">
        <v>49</v>
      </c>
      <c r="O948" s="68"/>
      <c r="P948" s="192">
        <f>O948*H948</f>
        <v>0</v>
      </c>
      <c r="Q948" s="192">
        <v>0</v>
      </c>
      <c r="R948" s="192">
        <f>Q948*H948</f>
        <v>0</v>
      </c>
      <c r="S948" s="192">
        <v>0</v>
      </c>
      <c r="T948" s="193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194" t="s">
        <v>190</v>
      </c>
      <c r="AT948" s="194" t="s">
        <v>185</v>
      </c>
      <c r="AU948" s="194" t="s">
        <v>87</v>
      </c>
      <c r="AY948" s="21" t="s">
        <v>183</v>
      </c>
      <c r="BE948" s="195">
        <f>IF(N948="základní",J948,0)</f>
        <v>0</v>
      </c>
      <c r="BF948" s="195">
        <f>IF(N948="snížená",J948,0)</f>
        <v>0</v>
      </c>
      <c r="BG948" s="195">
        <f>IF(N948="zákl. přenesená",J948,0)</f>
        <v>0</v>
      </c>
      <c r="BH948" s="195">
        <f>IF(N948="sníž. přenesená",J948,0)</f>
        <v>0</v>
      </c>
      <c r="BI948" s="195">
        <f>IF(N948="nulová",J948,0)</f>
        <v>0</v>
      </c>
      <c r="BJ948" s="21" t="s">
        <v>85</v>
      </c>
      <c r="BK948" s="195">
        <f>ROUND(I948*H948,2)</f>
        <v>0</v>
      </c>
      <c r="BL948" s="21" t="s">
        <v>190</v>
      </c>
      <c r="BM948" s="194" t="s">
        <v>1016</v>
      </c>
    </row>
    <row r="949" spans="1:65" s="2" customFormat="1">
      <c r="A949" s="38"/>
      <c r="B949" s="39"/>
      <c r="C949" s="40"/>
      <c r="D949" s="196" t="s">
        <v>192</v>
      </c>
      <c r="E949" s="40"/>
      <c r="F949" s="197" t="s">
        <v>1017</v>
      </c>
      <c r="G949" s="40"/>
      <c r="H949" s="40"/>
      <c r="I949" s="198"/>
      <c r="J949" s="40"/>
      <c r="K949" s="40"/>
      <c r="L949" s="43"/>
      <c r="M949" s="199"/>
      <c r="N949" s="200"/>
      <c r="O949" s="68"/>
      <c r="P949" s="68"/>
      <c r="Q949" s="68"/>
      <c r="R949" s="68"/>
      <c r="S949" s="68"/>
      <c r="T949" s="69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T949" s="21" t="s">
        <v>192</v>
      </c>
      <c r="AU949" s="21" t="s">
        <v>87</v>
      </c>
    </row>
    <row r="950" spans="1:65" s="2" customFormat="1" ht="37.799999999999997" customHeight="1">
      <c r="A950" s="38"/>
      <c r="B950" s="39"/>
      <c r="C950" s="183" t="s">
        <v>1018</v>
      </c>
      <c r="D950" s="183" t="s">
        <v>185</v>
      </c>
      <c r="E950" s="184" t="s">
        <v>1019</v>
      </c>
      <c r="F950" s="185" t="s">
        <v>1020</v>
      </c>
      <c r="G950" s="186" t="s">
        <v>188</v>
      </c>
      <c r="H950" s="187">
        <v>20</v>
      </c>
      <c r="I950" s="188"/>
      <c r="J950" s="189">
        <f>ROUND(I950*H950,2)</f>
        <v>0</v>
      </c>
      <c r="K950" s="185" t="s">
        <v>189</v>
      </c>
      <c r="L950" s="43"/>
      <c r="M950" s="190" t="s">
        <v>19</v>
      </c>
      <c r="N950" s="191" t="s">
        <v>49</v>
      </c>
      <c r="O950" s="68"/>
      <c r="P950" s="192">
        <f>O950*H950</f>
        <v>0</v>
      </c>
      <c r="Q950" s="192">
        <v>0</v>
      </c>
      <c r="R950" s="192">
        <f>Q950*H950</f>
        <v>0</v>
      </c>
      <c r="S950" s="192">
        <v>0</v>
      </c>
      <c r="T950" s="193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194" t="s">
        <v>190</v>
      </c>
      <c r="AT950" s="194" t="s">
        <v>185</v>
      </c>
      <c r="AU950" s="194" t="s">
        <v>87</v>
      </c>
      <c r="AY950" s="21" t="s">
        <v>183</v>
      </c>
      <c r="BE950" s="195">
        <f>IF(N950="základní",J950,0)</f>
        <v>0</v>
      </c>
      <c r="BF950" s="195">
        <f>IF(N950="snížená",J950,0)</f>
        <v>0</v>
      </c>
      <c r="BG950" s="195">
        <f>IF(N950="zákl. přenesená",J950,0)</f>
        <v>0</v>
      </c>
      <c r="BH950" s="195">
        <f>IF(N950="sníž. přenesená",J950,0)</f>
        <v>0</v>
      </c>
      <c r="BI950" s="195">
        <f>IF(N950="nulová",J950,0)</f>
        <v>0</v>
      </c>
      <c r="BJ950" s="21" t="s">
        <v>85</v>
      </c>
      <c r="BK950" s="195">
        <f>ROUND(I950*H950,2)</f>
        <v>0</v>
      </c>
      <c r="BL950" s="21" t="s">
        <v>190</v>
      </c>
      <c r="BM950" s="194" t="s">
        <v>1021</v>
      </c>
    </row>
    <row r="951" spans="1:65" s="2" customFormat="1">
      <c r="A951" s="38"/>
      <c r="B951" s="39"/>
      <c r="C951" s="40"/>
      <c r="D951" s="196" t="s">
        <v>192</v>
      </c>
      <c r="E951" s="40"/>
      <c r="F951" s="197" t="s">
        <v>1022</v>
      </c>
      <c r="G951" s="40"/>
      <c r="H951" s="40"/>
      <c r="I951" s="198"/>
      <c r="J951" s="40"/>
      <c r="K951" s="40"/>
      <c r="L951" s="43"/>
      <c r="M951" s="199"/>
      <c r="N951" s="200"/>
      <c r="O951" s="68"/>
      <c r="P951" s="68"/>
      <c r="Q951" s="68"/>
      <c r="R951" s="68"/>
      <c r="S951" s="68"/>
      <c r="T951" s="69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T951" s="21" t="s">
        <v>192</v>
      </c>
      <c r="AU951" s="21" t="s">
        <v>87</v>
      </c>
    </row>
    <row r="952" spans="1:65" s="2" customFormat="1" ht="44.25" customHeight="1">
      <c r="A952" s="38"/>
      <c r="B952" s="39"/>
      <c r="C952" s="183" t="s">
        <v>1023</v>
      </c>
      <c r="D952" s="183" t="s">
        <v>185</v>
      </c>
      <c r="E952" s="184" t="s">
        <v>1024</v>
      </c>
      <c r="F952" s="185" t="s">
        <v>1025</v>
      </c>
      <c r="G952" s="186" t="s">
        <v>188</v>
      </c>
      <c r="H952" s="187">
        <v>48</v>
      </c>
      <c r="I952" s="188"/>
      <c r="J952" s="189">
        <f>ROUND(I952*H952,2)</f>
        <v>0</v>
      </c>
      <c r="K952" s="185" t="s">
        <v>189</v>
      </c>
      <c r="L952" s="43"/>
      <c r="M952" s="190" t="s">
        <v>19</v>
      </c>
      <c r="N952" s="191" t="s">
        <v>49</v>
      </c>
      <c r="O952" s="68"/>
      <c r="P952" s="192">
        <f>O952*H952</f>
        <v>0</v>
      </c>
      <c r="Q952" s="192">
        <v>0</v>
      </c>
      <c r="R952" s="192">
        <f>Q952*H952</f>
        <v>0</v>
      </c>
      <c r="S952" s="192">
        <v>0</v>
      </c>
      <c r="T952" s="193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194" t="s">
        <v>190</v>
      </c>
      <c r="AT952" s="194" t="s">
        <v>185</v>
      </c>
      <c r="AU952" s="194" t="s">
        <v>87</v>
      </c>
      <c r="AY952" s="21" t="s">
        <v>183</v>
      </c>
      <c r="BE952" s="195">
        <f>IF(N952="základní",J952,0)</f>
        <v>0</v>
      </c>
      <c r="BF952" s="195">
        <f>IF(N952="snížená",J952,0)</f>
        <v>0</v>
      </c>
      <c r="BG952" s="195">
        <f>IF(N952="zákl. přenesená",J952,0)</f>
        <v>0</v>
      </c>
      <c r="BH952" s="195">
        <f>IF(N952="sníž. přenesená",J952,0)</f>
        <v>0</v>
      </c>
      <c r="BI952" s="195">
        <f>IF(N952="nulová",J952,0)</f>
        <v>0</v>
      </c>
      <c r="BJ952" s="21" t="s">
        <v>85</v>
      </c>
      <c r="BK952" s="195">
        <f>ROUND(I952*H952,2)</f>
        <v>0</v>
      </c>
      <c r="BL952" s="21" t="s">
        <v>190</v>
      </c>
      <c r="BM952" s="194" t="s">
        <v>1026</v>
      </c>
    </row>
    <row r="953" spans="1:65" s="2" customFormat="1">
      <c r="A953" s="38"/>
      <c r="B953" s="39"/>
      <c r="C953" s="40"/>
      <c r="D953" s="196" t="s">
        <v>192</v>
      </c>
      <c r="E953" s="40"/>
      <c r="F953" s="197" t="s">
        <v>1027</v>
      </c>
      <c r="G953" s="40"/>
      <c r="H953" s="40"/>
      <c r="I953" s="198"/>
      <c r="J953" s="40"/>
      <c r="K953" s="40"/>
      <c r="L953" s="43"/>
      <c r="M953" s="199"/>
      <c r="N953" s="200"/>
      <c r="O953" s="68"/>
      <c r="P953" s="68"/>
      <c r="Q953" s="68"/>
      <c r="R953" s="68"/>
      <c r="S953" s="68"/>
      <c r="T953" s="69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21" t="s">
        <v>192</v>
      </c>
      <c r="AU953" s="21" t="s">
        <v>87</v>
      </c>
    </row>
    <row r="954" spans="1:65" s="13" customFormat="1">
      <c r="B954" s="201"/>
      <c r="C954" s="202"/>
      <c r="D954" s="203" t="s">
        <v>204</v>
      </c>
      <c r="E954" s="204" t="s">
        <v>19</v>
      </c>
      <c r="F954" s="205" t="s">
        <v>1028</v>
      </c>
      <c r="G954" s="202"/>
      <c r="H954" s="206">
        <v>48</v>
      </c>
      <c r="I954" s="207"/>
      <c r="J954" s="202"/>
      <c r="K954" s="202"/>
      <c r="L954" s="208"/>
      <c r="M954" s="209"/>
      <c r="N954" s="210"/>
      <c r="O954" s="210"/>
      <c r="P954" s="210"/>
      <c r="Q954" s="210"/>
      <c r="R954" s="210"/>
      <c r="S954" s="210"/>
      <c r="T954" s="211"/>
      <c r="AT954" s="212" t="s">
        <v>204</v>
      </c>
      <c r="AU954" s="212" t="s">
        <v>87</v>
      </c>
      <c r="AV954" s="13" t="s">
        <v>87</v>
      </c>
      <c r="AW954" s="13" t="s">
        <v>33</v>
      </c>
      <c r="AX954" s="13" t="s">
        <v>78</v>
      </c>
      <c r="AY954" s="212" t="s">
        <v>183</v>
      </c>
    </row>
    <row r="955" spans="1:65" s="2" customFormat="1" ht="49.05" customHeight="1">
      <c r="A955" s="38"/>
      <c r="B955" s="39"/>
      <c r="C955" s="183" t="s">
        <v>1029</v>
      </c>
      <c r="D955" s="183" t="s">
        <v>185</v>
      </c>
      <c r="E955" s="184" t="s">
        <v>1030</v>
      </c>
      <c r="F955" s="185" t="s">
        <v>1031</v>
      </c>
      <c r="G955" s="186" t="s">
        <v>188</v>
      </c>
      <c r="H955" s="187">
        <v>4320</v>
      </c>
      <c r="I955" s="188"/>
      <c r="J955" s="189">
        <f>ROUND(I955*H955,2)</f>
        <v>0</v>
      </c>
      <c r="K955" s="185" t="s">
        <v>189</v>
      </c>
      <c r="L955" s="43"/>
      <c r="M955" s="190" t="s">
        <v>19</v>
      </c>
      <c r="N955" s="191" t="s">
        <v>49</v>
      </c>
      <c r="O955" s="68"/>
      <c r="P955" s="192">
        <f>O955*H955</f>
        <v>0</v>
      </c>
      <c r="Q955" s="192">
        <v>0</v>
      </c>
      <c r="R955" s="192">
        <f>Q955*H955</f>
        <v>0</v>
      </c>
      <c r="S955" s="192">
        <v>0</v>
      </c>
      <c r="T955" s="193">
        <f>S955*H955</f>
        <v>0</v>
      </c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R955" s="194" t="s">
        <v>190</v>
      </c>
      <c r="AT955" s="194" t="s">
        <v>185</v>
      </c>
      <c r="AU955" s="194" t="s">
        <v>87</v>
      </c>
      <c r="AY955" s="21" t="s">
        <v>183</v>
      </c>
      <c r="BE955" s="195">
        <f>IF(N955="základní",J955,0)</f>
        <v>0</v>
      </c>
      <c r="BF955" s="195">
        <f>IF(N955="snížená",J955,0)</f>
        <v>0</v>
      </c>
      <c r="BG955" s="195">
        <f>IF(N955="zákl. přenesená",J955,0)</f>
        <v>0</v>
      </c>
      <c r="BH955" s="195">
        <f>IF(N955="sníž. přenesená",J955,0)</f>
        <v>0</v>
      </c>
      <c r="BI955" s="195">
        <f>IF(N955="nulová",J955,0)</f>
        <v>0</v>
      </c>
      <c r="BJ955" s="21" t="s">
        <v>85</v>
      </c>
      <c r="BK955" s="195">
        <f>ROUND(I955*H955,2)</f>
        <v>0</v>
      </c>
      <c r="BL955" s="21" t="s">
        <v>190</v>
      </c>
      <c r="BM955" s="194" t="s">
        <v>1032</v>
      </c>
    </row>
    <row r="956" spans="1:65" s="2" customFormat="1">
      <c r="A956" s="38"/>
      <c r="B956" s="39"/>
      <c r="C956" s="40"/>
      <c r="D956" s="196" t="s">
        <v>192</v>
      </c>
      <c r="E956" s="40"/>
      <c r="F956" s="197" t="s">
        <v>1033</v>
      </c>
      <c r="G956" s="40"/>
      <c r="H956" s="40"/>
      <c r="I956" s="198"/>
      <c r="J956" s="40"/>
      <c r="K956" s="40"/>
      <c r="L956" s="43"/>
      <c r="M956" s="199"/>
      <c r="N956" s="200"/>
      <c r="O956" s="68"/>
      <c r="P956" s="68"/>
      <c r="Q956" s="68"/>
      <c r="R956" s="68"/>
      <c r="S956" s="68"/>
      <c r="T956" s="69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T956" s="21" t="s">
        <v>192</v>
      </c>
      <c r="AU956" s="21" t="s">
        <v>87</v>
      </c>
    </row>
    <row r="957" spans="1:65" s="13" customFormat="1">
      <c r="B957" s="201"/>
      <c r="C957" s="202"/>
      <c r="D957" s="203" t="s">
        <v>204</v>
      </c>
      <c r="E957" s="204" t="s">
        <v>19</v>
      </c>
      <c r="F957" s="205" t="s">
        <v>1028</v>
      </c>
      <c r="G957" s="202"/>
      <c r="H957" s="206">
        <v>48</v>
      </c>
      <c r="I957" s="207"/>
      <c r="J957" s="202"/>
      <c r="K957" s="202"/>
      <c r="L957" s="208"/>
      <c r="M957" s="209"/>
      <c r="N957" s="210"/>
      <c r="O957" s="210"/>
      <c r="P957" s="210"/>
      <c r="Q957" s="210"/>
      <c r="R957" s="210"/>
      <c r="S957" s="210"/>
      <c r="T957" s="211"/>
      <c r="AT957" s="212" t="s">
        <v>204</v>
      </c>
      <c r="AU957" s="212" t="s">
        <v>87</v>
      </c>
      <c r="AV957" s="13" t="s">
        <v>87</v>
      </c>
      <c r="AW957" s="13" t="s">
        <v>33</v>
      </c>
      <c r="AX957" s="13" t="s">
        <v>78</v>
      </c>
      <c r="AY957" s="212" t="s">
        <v>183</v>
      </c>
    </row>
    <row r="958" spans="1:65" s="13" customFormat="1">
      <c r="B958" s="201"/>
      <c r="C958" s="202"/>
      <c r="D958" s="203" t="s">
        <v>204</v>
      </c>
      <c r="E958" s="202"/>
      <c r="F958" s="205" t="s">
        <v>1034</v>
      </c>
      <c r="G958" s="202"/>
      <c r="H958" s="206">
        <v>4320</v>
      </c>
      <c r="I958" s="207"/>
      <c r="J958" s="202"/>
      <c r="K958" s="202"/>
      <c r="L958" s="208"/>
      <c r="M958" s="209"/>
      <c r="N958" s="210"/>
      <c r="O958" s="210"/>
      <c r="P958" s="210"/>
      <c r="Q958" s="210"/>
      <c r="R958" s="210"/>
      <c r="S958" s="210"/>
      <c r="T958" s="211"/>
      <c r="AT958" s="212" t="s">
        <v>204</v>
      </c>
      <c r="AU958" s="212" t="s">
        <v>87</v>
      </c>
      <c r="AV958" s="13" t="s">
        <v>87</v>
      </c>
      <c r="AW958" s="13" t="s">
        <v>4</v>
      </c>
      <c r="AX958" s="13" t="s">
        <v>85</v>
      </c>
      <c r="AY958" s="212" t="s">
        <v>183</v>
      </c>
    </row>
    <row r="959" spans="1:65" s="2" customFormat="1" ht="44.25" customHeight="1">
      <c r="A959" s="38"/>
      <c r="B959" s="39"/>
      <c r="C959" s="183" t="s">
        <v>1035</v>
      </c>
      <c r="D959" s="183" t="s">
        <v>185</v>
      </c>
      <c r="E959" s="184" t="s">
        <v>1036</v>
      </c>
      <c r="F959" s="185" t="s">
        <v>1037</v>
      </c>
      <c r="G959" s="186" t="s">
        <v>188</v>
      </c>
      <c r="H959" s="187">
        <v>48</v>
      </c>
      <c r="I959" s="188"/>
      <c r="J959" s="189">
        <f>ROUND(I959*H959,2)</f>
        <v>0</v>
      </c>
      <c r="K959" s="185" t="s">
        <v>189</v>
      </c>
      <c r="L959" s="43"/>
      <c r="M959" s="190" t="s">
        <v>19</v>
      </c>
      <c r="N959" s="191" t="s">
        <v>49</v>
      </c>
      <c r="O959" s="68"/>
      <c r="P959" s="192">
        <f>O959*H959</f>
        <v>0</v>
      </c>
      <c r="Q959" s="192">
        <v>0</v>
      </c>
      <c r="R959" s="192">
        <f>Q959*H959</f>
        <v>0</v>
      </c>
      <c r="S959" s="192">
        <v>0</v>
      </c>
      <c r="T959" s="193">
        <f>S959*H959</f>
        <v>0</v>
      </c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R959" s="194" t="s">
        <v>190</v>
      </c>
      <c r="AT959" s="194" t="s">
        <v>185</v>
      </c>
      <c r="AU959" s="194" t="s">
        <v>87</v>
      </c>
      <c r="AY959" s="21" t="s">
        <v>183</v>
      </c>
      <c r="BE959" s="195">
        <f>IF(N959="základní",J959,0)</f>
        <v>0</v>
      </c>
      <c r="BF959" s="195">
        <f>IF(N959="snížená",J959,0)</f>
        <v>0</v>
      </c>
      <c r="BG959" s="195">
        <f>IF(N959="zákl. přenesená",J959,0)</f>
        <v>0</v>
      </c>
      <c r="BH959" s="195">
        <f>IF(N959="sníž. přenesená",J959,0)</f>
        <v>0</v>
      </c>
      <c r="BI959" s="195">
        <f>IF(N959="nulová",J959,0)</f>
        <v>0</v>
      </c>
      <c r="BJ959" s="21" t="s">
        <v>85</v>
      </c>
      <c r="BK959" s="195">
        <f>ROUND(I959*H959,2)</f>
        <v>0</v>
      </c>
      <c r="BL959" s="21" t="s">
        <v>190</v>
      </c>
      <c r="BM959" s="194" t="s">
        <v>1038</v>
      </c>
    </row>
    <row r="960" spans="1:65" s="2" customFormat="1">
      <c r="A960" s="38"/>
      <c r="B960" s="39"/>
      <c r="C960" s="40"/>
      <c r="D960" s="196" t="s">
        <v>192</v>
      </c>
      <c r="E960" s="40"/>
      <c r="F960" s="197" t="s">
        <v>1039</v>
      </c>
      <c r="G960" s="40"/>
      <c r="H960" s="40"/>
      <c r="I960" s="198"/>
      <c r="J960" s="40"/>
      <c r="K960" s="40"/>
      <c r="L960" s="43"/>
      <c r="M960" s="199"/>
      <c r="N960" s="200"/>
      <c r="O960" s="68"/>
      <c r="P960" s="68"/>
      <c r="Q960" s="68"/>
      <c r="R960" s="68"/>
      <c r="S960" s="68"/>
      <c r="T960" s="69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T960" s="21" t="s">
        <v>192</v>
      </c>
      <c r="AU960" s="21" t="s">
        <v>87</v>
      </c>
    </row>
    <row r="961" spans="1:65" s="13" customFormat="1">
      <c r="B961" s="201"/>
      <c r="C961" s="202"/>
      <c r="D961" s="203" t="s">
        <v>204</v>
      </c>
      <c r="E961" s="204" t="s">
        <v>19</v>
      </c>
      <c r="F961" s="205" t="s">
        <v>1028</v>
      </c>
      <c r="G961" s="202"/>
      <c r="H961" s="206">
        <v>48</v>
      </c>
      <c r="I961" s="207"/>
      <c r="J961" s="202"/>
      <c r="K961" s="202"/>
      <c r="L961" s="208"/>
      <c r="M961" s="209"/>
      <c r="N961" s="210"/>
      <c r="O961" s="210"/>
      <c r="P961" s="210"/>
      <c r="Q961" s="210"/>
      <c r="R961" s="210"/>
      <c r="S961" s="210"/>
      <c r="T961" s="211"/>
      <c r="AT961" s="212" t="s">
        <v>204</v>
      </c>
      <c r="AU961" s="212" t="s">
        <v>87</v>
      </c>
      <c r="AV961" s="13" t="s">
        <v>87</v>
      </c>
      <c r="AW961" s="13" t="s">
        <v>33</v>
      </c>
      <c r="AX961" s="13" t="s">
        <v>78</v>
      </c>
      <c r="AY961" s="212" t="s">
        <v>183</v>
      </c>
    </row>
    <row r="962" spans="1:65" s="2" customFormat="1" ht="37.799999999999997" customHeight="1">
      <c r="A962" s="38"/>
      <c r="B962" s="39"/>
      <c r="C962" s="183" t="s">
        <v>1040</v>
      </c>
      <c r="D962" s="183" t="s">
        <v>185</v>
      </c>
      <c r="E962" s="184" t="s">
        <v>1041</v>
      </c>
      <c r="F962" s="185" t="s">
        <v>1042</v>
      </c>
      <c r="G962" s="186" t="s">
        <v>237</v>
      </c>
      <c r="H962" s="187">
        <v>16</v>
      </c>
      <c r="I962" s="188"/>
      <c r="J962" s="189">
        <f>ROUND(I962*H962,2)</f>
        <v>0</v>
      </c>
      <c r="K962" s="185" t="s">
        <v>189</v>
      </c>
      <c r="L962" s="43"/>
      <c r="M962" s="190" t="s">
        <v>19</v>
      </c>
      <c r="N962" s="191" t="s">
        <v>49</v>
      </c>
      <c r="O962" s="68"/>
      <c r="P962" s="192">
        <f>O962*H962</f>
        <v>0</v>
      </c>
      <c r="Q962" s="192">
        <v>0</v>
      </c>
      <c r="R962" s="192">
        <f>Q962*H962</f>
        <v>0</v>
      </c>
      <c r="S962" s="192">
        <v>0</v>
      </c>
      <c r="T962" s="193">
        <f>S962*H962</f>
        <v>0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194" t="s">
        <v>190</v>
      </c>
      <c r="AT962" s="194" t="s">
        <v>185</v>
      </c>
      <c r="AU962" s="194" t="s">
        <v>87</v>
      </c>
      <c r="AY962" s="21" t="s">
        <v>183</v>
      </c>
      <c r="BE962" s="195">
        <f>IF(N962="základní",J962,0)</f>
        <v>0</v>
      </c>
      <c r="BF962" s="195">
        <f>IF(N962="snížená",J962,0)</f>
        <v>0</v>
      </c>
      <c r="BG962" s="195">
        <f>IF(N962="zákl. přenesená",J962,0)</f>
        <v>0</v>
      </c>
      <c r="BH962" s="195">
        <f>IF(N962="sníž. přenesená",J962,0)</f>
        <v>0</v>
      </c>
      <c r="BI962" s="195">
        <f>IF(N962="nulová",J962,0)</f>
        <v>0</v>
      </c>
      <c r="BJ962" s="21" t="s">
        <v>85</v>
      </c>
      <c r="BK962" s="195">
        <f>ROUND(I962*H962,2)</f>
        <v>0</v>
      </c>
      <c r="BL962" s="21" t="s">
        <v>190</v>
      </c>
      <c r="BM962" s="194" t="s">
        <v>1043</v>
      </c>
    </row>
    <row r="963" spans="1:65" s="2" customFormat="1">
      <c r="A963" s="38"/>
      <c r="B963" s="39"/>
      <c r="C963" s="40"/>
      <c r="D963" s="196" t="s">
        <v>192</v>
      </c>
      <c r="E963" s="40"/>
      <c r="F963" s="197" t="s">
        <v>1044</v>
      </c>
      <c r="G963" s="40"/>
      <c r="H963" s="40"/>
      <c r="I963" s="198"/>
      <c r="J963" s="40"/>
      <c r="K963" s="40"/>
      <c r="L963" s="43"/>
      <c r="M963" s="199"/>
      <c r="N963" s="200"/>
      <c r="O963" s="68"/>
      <c r="P963" s="68"/>
      <c r="Q963" s="68"/>
      <c r="R963" s="68"/>
      <c r="S963" s="68"/>
      <c r="T963" s="69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T963" s="21" t="s">
        <v>192</v>
      </c>
      <c r="AU963" s="21" t="s">
        <v>87</v>
      </c>
    </row>
    <row r="964" spans="1:65" s="2" customFormat="1" ht="44.25" customHeight="1">
      <c r="A964" s="38"/>
      <c r="B964" s="39"/>
      <c r="C964" s="183" t="s">
        <v>1045</v>
      </c>
      <c r="D964" s="183" t="s">
        <v>185</v>
      </c>
      <c r="E964" s="184" t="s">
        <v>1046</v>
      </c>
      <c r="F964" s="185" t="s">
        <v>1047</v>
      </c>
      <c r="G964" s="186" t="s">
        <v>237</v>
      </c>
      <c r="H964" s="187">
        <v>1440</v>
      </c>
      <c r="I964" s="188"/>
      <c r="J964" s="189">
        <f>ROUND(I964*H964,2)</f>
        <v>0</v>
      </c>
      <c r="K964" s="185" t="s">
        <v>189</v>
      </c>
      <c r="L964" s="43"/>
      <c r="M964" s="190" t="s">
        <v>19</v>
      </c>
      <c r="N964" s="191" t="s">
        <v>49</v>
      </c>
      <c r="O964" s="68"/>
      <c r="P964" s="192">
        <f>O964*H964</f>
        <v>0</v>
      </c>
      <c r="Q964" s="192">
        <v>0</v>
      </c>
      <c r="R964" s="192">
        <f>Q964*H964</f>
        <v>0</v>
      </c>
      <c r="S964" s="192">
        <v>0</v>
      </c>
      <c r="T964" s="193">
        <f>S964*H964</f>
        <v>0</v>
      </c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R964" s="194" t="s">
        <v>190</v>
      </c>
      <c r="AT964" s="194" t="s">
        <v>185</v>
      </c>
      <c r="AU964" s="194" t="s">
        <v>87</v>
      </c>
      <c r="AY964" s="21" t="s">
        <v>183</v>
      </c>
      <c r="BE964" s="195">
        <f>IF(N964="základní",J964,0)</f>
        <v>0</v>
      </c>
      <c r="BF964" s="195">
        <f>IF(N964="snížená",J964,0)</f>
        <v>0</v>
      </c>
      <c r="BG964" s="195">
        <f>IF(N964="zákl. přenesená",J964,0)</f>
        <v>0</v>
      </c>
      <c r="BH964" s="195">
        <f>IF(N964="sníž. přenesená",J964,0)</f>
        <v>0</v>
      </c>
      <c r="BI964" s="195">
        <f>IF(N964="nulová",J964,0)</f>
        <v>0</v>
      </c>
      <c r="BJ964" s="21" t="s">
        <v>85</v>
      </c>
      <c r="BK964" s="195">
        <f>ROUND(I964*H964,2)</f>
        <v>0</v>
      </c>
      <c r="BL964" s="21" t="s">
        <v>190</v>
      </c>
      <c r="BM964" s="194" t="s">
        <v>1048</v>
      </c>
    </row>
    <row r="965" spans="1:65" s="2" customFormat="1">
      <c r="A965" s="38"/>
      <c r="B965" s="39"/>
      <c r="C965" s="40"/>
      <c r="D965" s="196" t="s">
        <v>192</v>
      </c>
      <c r="E965" s="40"/>
      <c r="F965" s="197" t="s">
        <v>1049</v>
      </c>
      <c r="G965" s="40"/>
      <c r="H965" s="40"/>
      <c r="I965" s="198"/>
      <c r="J965" s="40"/>
      <c r="K965" s="40"/>
      <c r="L965" s="43"/>
      <c r="M965" s="199"/>
      <c r="N965" s="200"/>
      <c r="O965" s="68"/>
      <c r="P965" s="68"/>
      <c r="Q965" s="68"/>
      <c r="R965" s="68"/>
      <c r="S965" s="68"/>
      <c r="T965" s="69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T965" s="21" t="s">
        <v>192</v>
      </c>
      <c r="AU965" s="21" t="s">
        <v>87</v>
      </c>
    </row>
    <row r="966" spans="1:65" s="13" customFormat="1">
      <c r="B966" s="201"/>
      <c r="C966" s="202"/>
      <c r="D966" s="203" t="s">
        <v>204</v>
      </c>
      <c r="E966" s="202"/>
      <c r="F966" s="205" t="s">
        <v>1050</v>
      </c>
      <c r="G966" s="202"/>
      <c r="H966" s="206">
        <v>1440</v>
      </c>
      <c r="I966" s="207"/>
      <c r="J966" s="202"/>
      <c r="K966" s="202"/>
      <c r="L966" s="208"/>
      <c r="M966" s="209"/>
      <c r="N966" s="210"/>
      <c r="O966" s="210"/>
      <c r="P966" s="210"/>
      <c r="Q966" s="210"/>
      <c r="R966" s="210"/>
      <c r="S966" s="210"/>
      <c r="T966" s="211"/>
      <c r="AT966" s="212" t="s">
        <v>204</v>
      </c>
      <c r="AU966" s="212" t="s">
        <v>87</v>
      </c>
      <c r="AV966" s="13" t="s">
        <v>87</v>
      </c>
      <c r="AW966" s="13" t="s">
        <v>4</v>
      </c>
      <c r="AX966" s="13" t="s">
        <v>85</v>
      </c>
      <c r="AY966" s="212" t="s">
        <v>183</v>
      </c>
    </row>
    <row r="967" spans="1:65" s="2" customFormat="1" ht="37.799999999999997" customHeight="1">
      <c r="A967" s="38"/>
      <c r="B967" s="39"/>
      <c r="C967" s="183" t="s">
        <v>1051</v>
      </c>
      <c r="D967" s="183" t="s">
        <v>185</v>
      </c>
      <c r="E967" s="184" t="s">
        <v>1052</v>
      </c>
      <c r="F967" s="185" t="s">
        <v>1053</v>
      </c>
      <c r="G967" s="186" t="s">
        <v>237</v>
      </c>
      <c r="H967" s="187">
        <v>16</v>
      </c>
      <c r="I967" s="188"/>
      <c r="J967" s="189">
        <f>ROUND(I967*H967,2)</f>
        <v>0</v>
      </c>
      <c r="K967" s="185" t="s">
        <v>189</v>
      </c>
      <c r="L967" s="43"/>
      <c r="M967" s="190" t="s">
        <v>19</v>
      </c>
      <c r="N967" s="191" t="s">
        <v>49</v>
      </c>
      <c r="O967" s="68"/>
      <c r="P967" s="192">
        <f>O967*H967</f>
        <v>0</v>
      </c>
      <c r="Q967" s="192">
        <v>0</v>
      </c>
      <c r="R967" s="192">
        <f>Q967*H967</f>
        <v>0</v>
      </c>
      <c r="S967" s="192">
        <v>0</v>
      </c>
      <c r="T967" s="193">
        <f>S967*H967</f>
        <v>0</v>
      </c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R967" s="194" t="s">
        <v>190</v>
      </c>
      <c r="AT967" s="194" t="s">
        <v>185</v>
      </c>
      <c r="AU967" s="194" t="s">
        <v>87</v>
      </c>
      <c r="AY967" s="21" t="s">
        <v>183</v>
      </c>
      <c r="BE967" s="195">
        <f>IF(N967="základní",J967,0)</f>
        <v>0</v>
      </c>
      <c r="BF967" s="195">
        <f>IF(N967="snížená",J967,0)</f>
        <v>0</v>
      </c>
      <c r="BG967" s="195">
        <f>IF(N967="zákl. přenesená",J967,0)</f>
        <v>0</v>
      </c>
      <c r="BH967" s="195">
        <f>IF(N967="sníž. přenesená",J967,0)</f>
        <v>0</v>
      </c>
      <c r="BI967" s="195">
        <f>IF(N967="nulová",J967,0)</f>
        <v>0</v>
      </c>
      <c r="BJ967" s="21" t="s">
        <v>85</v>
      </c>
      <c r="BK967" s="195">
        <f>ROUND(I967*H967,2)</f>
        <v>0</v>
      </c>
      <c r="BL967" s="21" t="s">
        <v>190</v>
      </c>
      <c r="BM967" s="194" t="s">
        <v>1054</v>
      </c>
    </row>
    <row r="968" spans="1:65" s="2" customFormat="1">
      <c r="A968" s="38"/>
      <c r="B968" s="39"/>
      <c r="C968" s="40"/>
      <c r="D968" s="196" t="s">
        <v>192</v>
      </c>
      <c r="E968" s="40"/>
      <c r="F968" s="197" t="s">
        <v>1055</v>
      </c>
      <c r="G968" s="40"/>
      <c r="H968" s="40"/>
      <c r="I968" s="198"/>
      <c r="J968" s="40"/>
      <c r="K968" s="40"/>
      <c r="L968" s="43"/>
      <c r="M968" s="199"/>
      <c r="N968" s="200"/>
      <c r="O968" s="68"/>
      <c r="P968" s="68"/>
      <c r="Q968" s="68"/>
      <c r="R968" s="68"/>
      <c r="S968" s="68"/>
      <c r="T968" s="69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T968" s="21" t="s">
        <v>192</v>
      </c>
      <c r="AU968" s="21" t="s">
        <v>87</v>
      </c>
    </row>
    <row r="969" spans="1:65" s="2" customFormat="1" ht="37.799999999999997" customHeight="1">
      <c r="A969" s="38"/>
      <c r="B969" s="39"/>
      <c r="C969" s="183" t="s">
        <v>1056</v>
      </c>
      <c r="D969" s="183" t="s">
        <v>185</v>
      </c>
      <c r="E969" s="184" t="s">
        <v>1057</v>
      </c>
      <c r="F969" s="185" t="s">
        <v>1058</v>
      </c>
      <c r="G969" s="186" t="s">
        <v>188</v>
      </c>
      <c r="H969" s="187">
        <v>360</v>
      </c>
      <c r="I969" s="188"/>
      <c r="J969" s="189">
        <f>ROUND(I969*H969,2)</f>
        <v>0</v>
      </c>
      <c r="K969" s="185" t="s">
        <v>189</v>
      </c>
      <c r="L969" s="43"/>
      <c r="M969" s="190" t="s">
        <v>19</v>
      </c>
      <c r="N969" s="191" t="s">
        <v>49</v>
      </c>
      <c r="O969" s="68"/>
      <c r="P969" s="192">
        <f>O969*H969</f>
        <v>0</v>
      </c>
      <c r="Q969" s="192">
        <v>3.4999999999999997E-5</v>
      </c>
      <c r="R969" s="192">
        <f>Q969*H969</f>
        <v>1.2599999999999998E-2</v>
      </c>
      <c r="S969" s="192">
        <v>0</v>
      </c>
      <c r="T969" s="193">
        <f>S969*H969</f>
        <v>0</v>
      </c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R969" s="194" t="s">
        <v>190</v>
      </c>
      <c r="AT969" s="194" t="s">
        <v>185</v>
      </c>
      <c r="AU969" s="194" t="s">
        <v>87</v>
      </c>
      <c r="AY969" s="21" t="s">
        <v>183</v>
      </c>
      <c r="BE969" s="195">
        <f>IF(N969="základní",J969,0)</f>
        <v>0</v>
      </c>
      <c r="BF969" s="195">
        <f>IF(N969="snížená",J969,0)</f>
        <v>0</v>
      </c>
      <c r="BG969" s="195">
        <f>IF(N969="zákl. přenesená",J969,0)</f>
        <v>0</v>
      </c>
      <c r="BH969" s="195">
        <f>IF(N969="sníž. přenesená",J969,0)</f>
        <v>0</v>
      </c>
      <c r="BI969" s="195">
        <f>IF(N969="nulová",J969,0)</f>
        <v>0</v>
      </c>
      <c r="BJ969" s="21" t="s">
        <v>85</v>
      </c>
      <c r="BK969" s="195">
        <f>ROUND(I969*H969,2)</f>
        <v>0</v>
      </c>
      <c r="BL969" s="21" t="s">
        <v>190</v>
      </c>
      <c r="BM969" s="194" t="s">
        <v>1059</v>
      </c>
    </row>
    <row r="970" spans="1:65" s="2" customFormat="1">
      <c r="A970" s="38"/>
      <c r="B970" s="39"/>
      <c r="C970" s="40"/>
      <c r="D970" s="196" t="s">
        <v>192</v>
      </c>
      <c r="E970" s="40"/>
      <c r="F970" s="197" t="s">
        <v>1060</v>
      </c>
      <c r="G970" s="40"/>
      <c r="H970" s="40"/>
      <c r="I970" s="198"/>
      <c r="J970" s="40"/>
      <c r="K970" s="40"/>
      <c r="L970" s="43"/>
      <c r="M970" s="199"/>
      <c r="N970" s="200"/>
      <c r="O970" s="68"/>
      <c r="P970" s="68"/>
      <c r="Q970" s="68"/>
      <c r="R970" s="68"/>
      <c r="S970" s="68"/>
      <c r="T970" s="69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T970" s="21" t="s">
        <v>192</v>
      </c>
      <c r="AU970" s="21" t="s">
        <v>87</v>
      </c>
    </row>
    <row r="971" spans="1:65" s="2" customFormat="1" ht="37.799999999999997" customHeight="1">
      <c r="A971" s="38"/>
      <c r="B971" s="39"/>
      <c r="C971" s="183" t="s">
        <v>1061</v>
      </c>
      <c r="D971" s="183" t="s">
        <v>185</v>
      </c>
      <c r="E971" s="184" t="s">
        <v>1062</v>
      </c>
      <c r="F971" s="185" t="s">
        <v>1063</v>
      </c>
      <c r="G971" s="186" t="s">
        <v>430</v>
      </c>
      <c r="H971" s="187">
        <v>16</v>
      </c>
      <c r="I971" s="188"/>
      <c r="J971" s="189">
        <f>ROUND(I971*H971,2)</f>
        <v>0</v>
      </c>
      <c r="K971" s="185" t="s">
        <v>19</v>
      </c>
      <c r="L971" s="43"/>
      <c r="M971" s="190" t="s">
        <v>19</v>
      </c>
      <c r="N971" s="191" t="s">
        <v>49</v>
      </c>
      <c r="O971" s="68"/>
      <c r="P971" s="192">
        <f>O971*H971</f>
        <v>0</v>
      </c>
      <c r="Q971" s="192">
        <v>4.0259999999999997E-5</v>
      </c>
      <c r="R971" s="192">
        <f>Q971*H971</f>
        <v>6.4415999999999996E-4</v>
      </c>
      <c r="S971" s="192">
        <v>0</v>
      </c>
      <c r="T971" s="193">
        <f>S971*H971</f>
        <v>0</v>
      </c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R971" s="194" t="s">
        <v>190</v>
      </c>
      <c r="AT971" s="194" t="s">
        <v>185</v>
      </c>
      <c r="AU971" s="194" t="s">
        <v>87</v>
      </c>
      <c r="AY971" s="21" t="s">
        <v>183</v>
      </c>
      <c r="BE971" s="195">
        <f>IF(N971="základní",J971,0)</f>
        <v>0</v>
      </c>
      <c r="BF971" s="195">
        <f>IF(N971="snížená",J971,0)</f>
        <v>0</v>
      </c>
      <c r="BG971" s="195">
        <f>IF(N971="zákl. přenesená",J971,0)</f>
        <v>0</v>
      </c>
      <c r="BH971" s="195">
        <f>IF(N971="sníž. přenesená",J971,0)</f>
        <v>0</v>
      </c>
      <c r="BI971" s="195">
        <f>IF(N971="nulová",J971,0)</f>
        <v>0</v>
      </c>
      <c r="BJ971" s="21" t="s">
        <v>85</v>
      </c>
      <c r="BK971" s="195">
        <f>ROUND(I971*H971,2)</f>
        <v>0</v>
      </c>
      <c r="BL971" s="21" t="s">
        <v>190</v>
      </c>
      <c r="BM971" s="194" t="s">
        <v>1064</v>
      </c>
    </row>
    <row r="972" spans="1:65" s="2" customFormat="1" ht="24.15" customHeight="1">
      <c r="A972" s="38"/>
      <c r="B972" s="39"/>
      <c r="C972" s="183" t="s">
        <v>1065</v>
      </c>
      <c r="D972" s="183" t="s">
        <v>185</v>
      </c>
      <c r="E972" s="184" t="s">
        <v>1066</v>
      </c>
      <c r="F972" s="185" t="s">
        <v>1067</v>
      </c>
      <c r="G972" s="186" t="s">
        <v>188</v>
      </c>
      <c r="H972" s="187">
        <v>14.336</v>
      </c>
      <c r="I972" s="188"/>
      <c r="J972" s="189">
        <f>ROUND(I972*H972,2)</f>
        <v>0</v>
      </c>
      <c r="K972" s="185" t="s">
        <v>189</v>
      </c>
      <c r="L972" s="43"/>
      <c r="M972" s="190" t="s">
        <v>19</v>
      </c>
      <c r="N972" s="191" t="s">
        <v>49</v>
      </c>
      <c r="O972" s="68"/>
      <c r="P972" s="192">
        <f>O972*H972</f>
        <v>0</v>
      </c>
      <c r="Q972" s="192">
        <v>0</v>
      </c>
      <c r="R972" s="192">
        <f>Q972*H972</f>
        <v>0</v>
      </c>
      <c r="S972" s="192">
        <v>0.308</v>
      </c>
      <c r="T972" s="193">
        <f>S972*H972</f>
        <v>4.4154879999999999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194" t="s">
        <v>190</v>
      </c>
      <c r="AT972" s="194" t="s">
        <v>185</v>
      </c>
      <c r="AU972" s="194" t="s">
        <v>87</v>
      </c>
      <c r="AY972" s="21" t="s">
        <v>183</v>
      </c>
      <c r="BE972" s="195">
        <f>IF(N972="základní",J972,0)</f>
        <v>0</v>
      </c>
      <c r="BF972" s="195">
        <f>IF(N972="snížená",J972,0)</f>
        <v>0</v>
      </c>
      <c r="BG972" s="195">
        <f>IF(N972="zákl. přenesená",J972,0)</f>
        <v>0</v>
      </c>
      <c r="BH972" s="195">
        <f>IF(N972="sníž. přenesená",J972,0)</f>
        <v>0</v>
      </c>
      <c r="BI972" s="195">
        <f>IF(N972="nulová",J972,0)</f>
        <v>0</v>
      </c>
      <c r="BJ972" s="21" t="s">
        <v>85</v>
      </c>
      <c r="BK972" s="195">
        <f>ROUND(I972*H972,2)</f>
        <v>0</v>
      </c>
      <c r="BL972" s="21" t="s">
        <v>190</v>
      </c>
      <c r="BM972" s="194" t="s">
        <v>1068</v>
      </c>
    </row>
    <row r="973" spans="1:65" s="2" customFormat="1">
      <c r="A973" s="38"/>
      <c r="B973" s="39"/>
      <c r="C973" s="40"/>
      <c r="D973" s="196" t="s">
        <v>192</v>
      </c>
      <c r="E973" s="40"/>
      <c r="F973" s="197" t="s">
        <v>1069</v>
      </c>
      <c r="G973" s="40"/>
      <c r="H973" s="40"/>
      <c r="I973" s="198"/>
      <c r="J973" s="40"/>
      <c r="K973" s="40"/>
      <c r="L973" s="43"/>
      <c r="M973" s="199"/>
      <c r="N973" s="200"/>
      <c r="O973" s="68"/>
      <c r="P973" s="68"/>
      <c r="Q973" s="68"/>
      <c r="R973" s="68"/>
      <c r="S973" s="68"/>
      <c r="T973" s="69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T973" s="21" t="s">
        <v>192</v>
      </c>
      <c r="AU973" s="21" t="s">
        <v>87</v>
      </c>
    </row>
    <row r="974" spans="1:65" s="16" customFormat="1">
      <c r="B974" s="245"/>
      <c r="C974" s="246"/>
      <c r="D974" s="203" t="s">
        <v>204</v>
      </c>
      <c r="E974" s="247" t="s">
        <v>19</v>
      </c>
      <c r="F974" s="248" t="s">
        <v>363</v>
      </c>
      <c r="G974" s="246"/>
      <c r="H974" s="247" t="s">
        <v>19</v>
      </c>
      <c r="I974" s="249"/>
      <c r="J974" s="246"/>
      <c r="K974" s="246"/>
      <c r="L974" s="250"/>
      <c r="M974" s="251"/>
      <c r="N974" s="252"/>
      <c r="O974" s="252"/>
      <c r="P974" s="252"/>
      <c r="Q974" s="252"/>
      <c r="R974" s="252"/>
      <c r="S974" s="252"/>
      <c r="T974" s="253"/>
      <c r="AT974" s="254" t="s">
        <v>204</v>
      </c>
      <c r="AU974" s="254" t="s">
        <v>87</v>
      </c>
      <c r="AV974" s="16" t="s">
        <v>85</v>
      </c>
      <c r="AW974" s="16" t="s">
        <v>33</v>
      </c>
      <c r="AX974" s="16" t="s">
        <v>78</v>
      </c>
      <c r="AY974" s="254" t="s">
        <v>183</v>
      </c>
    </row>
    <row r="975" spans="1:65" s="13" customFormat="1">
      <c r="B975" s="201"/>
      <c r="C975" s="202"/>
      <c r="D975" s="203" t="s">
        <v>204</v>
      </c>
      <c r="E975" s="204" t="s">
        <v>19</v>
      </c>
      <c r="F975" s="205" t="s">
        <v>1070</v>
      </c>
      <c r="G975" s="202"/>
      <c r="H975" s="206">
        <v>10.586</v>
      </c>
      <c r="I975" s="207"/>
      <c r="J975" s="202"/>
      <c r="K975" s="202"/>
      <c r="L975" s="208"/>
      <c r="M975" s="209"/>
      <c r="N975" s="210"/>
      <c r="O975" s="210"/>
      <c r="P975" s="210"/>
      <c r="Q975" s="210"/>
      <c r="R975" s="210"/>
      <c r="S975" s="210"/>
      <c r="T975" s="211"/>
      <c r="AT975" s="212" t="s">
        <v>204</v>
      </c>
      <c r="AU975" s="212" t="s">
        <v>87</v>
      </c>
      <c r="AV975" s="13" t="s">
        <v>87</v>
      </c>
      <c r="AW975" s="13" t="s">
        <v>33</v>
      </c>
      <c r="AX975" s="13" t="s">
        <v>78</v>
      </c>
      <c r="AY975" s="212" t="s">
        <v>183</v>
      </c>
    </row>
    <row r="976" spans="1:65" s="13" customFormat="1">
      <c r="B976" s="201"/>
      <c r="C976" s="202"/>
      <c r="D976" s="203" t="s">
        <v>204</v>
      </c>
      <c r="E976" s="204" t="s">
        <v>19</v>
      </c>
      <c r="F976" s="205" t="s">
        <v>1071</v>
      </c>
      <c r="G976" s="202"/>
      <c r="H976" s="206">
        <v>3.75</v>
      </c>
      <c r="I976" s="207"/>
      <c r="J976" s="202"/>
      <c r="K976" s="202"/>
      <c r="L976" s="208"/>
      <c r="M976" s="209"/>
      <c r="N976" s="210"/>
      <c r="O976" s="210"/>
      <c r="P976" s="210"/>
      <c r="Q976" s="210"/>
      <c r="R976" s="210"/>
      <c r="S976" s="210"/>
      <c r="T976" s="211"/>
      <c r="AT976" s="212" t="s">
        <v>204</v>
      </c>
      <c r="AU976" s="212" t="s">
        <v>87</v>
      </c>
      <c r="AV976" s="13" t="s">
        <v>87</v>
      </c>
      <c r="AW976" s="13" t="s">
        <v>33</v>
      </c>
      <c r="AX976" s="13" t="s">
        <v>78</v>
      </c>
      <c r="AY976" s="212" t="s">
        <v>183</v>
      </c>
    </row>
    <row r="977" spans="1:65" s="2" customFormat="1" ht="21.75" customHeight="1">
      <c r="A977" s="38"/>
      <c r="B977" s="39"/>
      <c r="C977" s="183" t="s">
        <v>1072</v>
      </c>
      <c r="D977" s="183" t="s">
        <v>185</v>
      </c>
      <c r="E977" s="184" t="s">
        <v>1073</v>
      </c>
      <c r="F977" s="185" t="s">
        <v>1074</v>
      </c>
      <c r="G977" s="186" t="s">
        <v>188</v>
      </c>
      <c r="H977" s="187">
        <v>68.125</v>
      </c>
      <c r="I977" s="188"/>
      <c r="J977" s="189">
        <f>ROUND(I977*H977,2)</f>
        <v>0</v>
      </c>
      <c r="K977" s="185" t="s">
        <v>189</v>
      </c>
      <c r="L977" s="43"/>
      <c r="M977" s="190" t="s">
        <v>19</v>
      </c>
      <c r="N977" s="191" t="s">
        <v>49</v>
      </c>
      <c r="O977" s="68"/>
      <c r="P977" s="192">
        <f>O977*H977</f>
        <v>0</v>
      </c>
      <c r="Q977" s="192">
        <v>0</v>
      </c>
      <c r="R977" s="192">
        <f>Q977*H977</f>
        <v>0</v>
      </c>
      <c r="S977" s="192">
        <v>0.16800000000000001</v>
      </c>
      <c r="T977" s="193">
        <f>S977*H977</f>
        <v>11.445</v>
      </c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R977" s="194" t="s">
        <v>190</v>
      </c>
      <c r="AT977" s="194" t="s">
        <v>185</v>
      </c>
      <c r="AU977" s="194" t="s">
        <v>87</v>
      </c>
      <c r="AY977" s="21" t="s">
        <v>183</v>
      </c>
      <c r="BE977" s="195">
        <f>IF(N977="základní",J977,0)</f>
        <v>0</v>
      </c>
      <c r="BF977" s="195">
        <f>IF(N977="snížená",J977,0)</f>
        <v>0</v>
      </c>
      <c r="BG977" s="195">
        <f>IF(N977="zákl. přenesená",J977,0)</f>
        <v>0</v>
      </c>
      <c r="BH977" s="195">
        <f>IF(N977="sníž. přenesená",J977,0)</f>
        <v>0</v>
      </c>
      <c r="BI977" s="195">
        <f>IF(N977="nulová",J977,0)</f>
        <v>0</v>
      </c>
      <c r="BJ977" s="21" t="s">
        <v>85</v>
      </c>
      <c r="BK977" s="195">
        <f>ROUND(I977*H977,2)</f>
        <v>0</v>
      </c>
      <c r="BL977" s="21" t="s">
        <v>190</v>
      </c>
      <c r="BM977" s="194" t="s">
        <v>1075</v>
      </c>
    </row>
    <row r="978" spans="1:65" s="2" customFormat="1">
      <c r="A978" s="38"/>
      <c r="B978" s="39"/>
      <c r="C978" s="40"/>
      <c r="D978" s="196" t="s">
        <v>192</v>
      </c>
      <c r="E978" s="40"/>
      <c r="F978" s="197" t="s">
        <v>1076</v>
      </c>
      <c r="G978" s="40"/>
      <c r="H978" s="40"/>
      <c r="I978" s="198"/>
      <c r="J978" s="40"/>
      <c r="K978" s="40"/>
      <c r="L978" s="43"/>
      <c r="M978" s="199"/>
      <c r="N978" s="200"/>
      <c r="O978" s="68"/>
      <c r="P978" s="68"/>
      <c r="Q978" s="68"/>
      <c r="R978" s="68"/>
      <c r="S978" s="68"/>
      <c r="T978" s="69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T978" s="21" t="s">
        <v>192</v>
      </c>
      <c r="AU978" s="21" t="s">
        <v>87</v>
      </c>
    </row>
    <row r="979" spans="1:65" s="16" customFormat="1">
      <c r="B979" s="245"/>
      <c r="C979" s="246"/>
      <c r="D979" s="203" t="s">
        <v>204</v>
      </c>
      <c r="E979" s="247" t="s">
        <v>19</v>
      </c>
      <c r="F979" s="248" t="s">
        <v>376</v>
      </c>
      <c r="G979" s="246"/>
      <c r="H979" s="247" t="s">
        <v>19</v>
      </c>
      <c r="I979" s="249"/>
      <c r="J979" s="246"/>
      <c r="K979" s="246"/>
      <c r="L979" s="250"/>
      <c r="M979" s="251"/>
      <c r="N979" s="252"/>
      <c r="O979" s="252"/>
      <c r="P979" s="252"/>
      <c r="Q979" s="252"/>
      <c r="R979" s="252"/>
      <c r="S979" s="252"/>
      <c r="T979" s="253"/>
      <c r="AT979" s="254" t="s">
        <v>204</v>
      </c>
      <c r="AU979" s="254" t="s">
        <v>87</v>
      </c>
      <c r="AV979" s="16" t="s">
        <v>85</v>
      </c>
      <c r="AW979" s="16" t="s">
        <v>33</v>
      </c>
      <c r="AX979" s="16" t="s">
        <v>78</v>
      </c>
      <c r="AY979" s="254" t="s">
        <v>183</v>
      </c>
    </row>
    <row r="980" spans="1:65" s="13" customFormat="1">
      <c r="B980" s="201"/>
      <c r="C980" s="202"/>
      <c r="D980" s="203" t="s">
        <v>204</v>
      </c>
      <c r="E980" s="204" t="s">
        <v>19</v>
      </c>
      <c r="F980" s="205" t="s">
        <v>1077</v>
      </c>
      <c r="G980" s="202"/>
      <c r="H980" s="206">
        <v>15.5</v>
      </c>
      <c r="I980" s="207"/>
      <c r="J980" s="202"/>
      <c r="K980" s="202"/>
      <c r="L980" s="208"/>
      <c r="M980" s="209"/>
      <c r="N980" s="210"/>
      <c r="O980" s="210"/>
      <c r="P980" s="210"/>
      <c r="Q980" s="210"/>
      <c r="R980" s="210"/>
      <c r="S980" s="210"/>
      <c r="T980" s="211"/>
      <c r="AT980" s="212" t="s">
        <v>204</v>
      </c>
      <c r="AU980" s="212" t="s">
        <v>87</v>
      </c>
      <c r="AV980" s="13" t="s">
        <v>87</v>
      </c>
      <c r="AW980" s="13" t="s">
        <v>33</v>
      </c>
      <c r="AX980" s="13" t="s">
        <v>78</v>
      </c>
      <c r="AY980" s="212" t="s">
        <v>183</v>
      </c>
    </row>
    <row r="981" spans="1:65" s="16" customFormat="1">
      <c r="B981" s="245"/>
      <c r="C981" s="246"/>
      <c r="D981" s="203" t="s">
        <v>204</v>
      </c>
      <c r="E981" s="247" t="s">
        <v>19</v>
      </c>
      <c r="F981" s="248" t="s">
        <v>378</v>
      </c>
      <c r="G981" s="246"/>
      <c r="H981" s="247" t="s">
        <v>19</v>
      </c>
      <c r="I981" s="249"/>
      <c r="J981" s="246"/>
      <c r="K981" s="246"/>
      <c r="L981" s="250"/>
      <c r="M981" s="251"/>
      <c r="N981" s="252"/>
      <c r="O981" s="252"/>
      <c r="P981" s="252"/>
      <c r="Q981" s="252"/>
      <c r="R981" s="252"/>
      <c r="S981" s="252"/>
      <c r="T981" s="253"/>
      <c r="AT981" s="254" t="s">
        <v>204</v>
      </c>
      <c r="AU981" s="254" t="s">
        <v>87</v>
      </c>
      <c r="AV981" s="16" t="s">
        <v>85</v>
      </c>
      <c r="AW981" s="16" t="s">
        <v>33</v>
      </c>
      <c r="AX981" s="16" t="s">
        <v>78</v>
      </c>
      <c r="AY981" s="254" t="s">
        <v>183</v>
      </c>
    </row>
    <row r="982" spans="1:65" s="13" customFormat="1">
      <c r="B982" s="201"/>
      <c r="C982" s="202"/>
      <c r="D982" s="203" t="s">
        <v>204</v>
      </c>
      <c r="E982" s="204" t="s">
        <v>19</v>
      </c>
      <c r="F982" s="205" t="s">
        <v>1077</v>
      </c>
      <c r="G982" s="202"/>
      <c r="H982" s="206">
        <v>15.5</v>
      </c>
      <c r="I982" s="207"/>
      <c r="J982" s="202"/>
      <c r="K982" s="202"/>
      <c r="L982" s="208"/>
      <c r="M982" s="209"/>
      <c r="N982" s="210"/>
      <c r="O982" s="210"/>
      <c r="P982" s="210"/>
      <c r="Q982" s="210"/>
      <c r="R982" s="210"/>
      <c r="S982" s="210"/>
      <c r="T982" s="211"/>
      <c r="AT982" s="212" t="s">
        <v>204</v>
      </c>
      <c r="AU982" s="212" t="s">
        <v>87</v>
      </c>
      <c r="AV982" s="13" t="s">
        <v>87</v>
      </c>
      <c r="AW982" s="13" t="s">
        <v>33</v>
      </c>
      <c r="AX982" s="13" t="s">
        <v>78</v>
      </c>
      <c r="AY982" s="212" t="s">
        <v>183</v>
      </c>
    </row>
    <row r="983" spans="1:65" s="16" customFormat="1">
      <c r="B983" s="245"/>
      <c r="C983" s="246"/>
      <c r="D983" s="203" t="s">
        <v>204</v>
      </c>
      <c r="E983" s="247" t="s">
        <v>19</v>
      </c>
      <c r="F983" s="248" t="s">
        <v>379</v>
      </c>
      <c r="G983" s="246"/>
      <c r="H983" s="247" t="s">
        <v>19</v>
      </c>
      <c r="I983" s="249"/>
      <c r="J983" s="246"/>
      <c r="K983" s="246"/>
      <c r="L983" s="250"/>
      <c r="M983" s="251"/>
      <c r="N983" s="252"/>
      <c r="O983" s="252"/>
      <c r="P983" s="252"/>
      <c r="Q983" s="252"/>
      <c r="R983" s="252"/>
      <c r="S983" s="252"/>
      <c r="T983" s="253"/>
      <c r="AT983" s="254" t="s">
        <v>204</v>
      </c>
      <c r="AU983" s="254" t="s">
        <v>87</v>
      </c>
      <c r="AV983" s="16" t="s">
        <v>85</v>
      </c>
      <c r="AW983" s="16" t="s">
        <v>33</v>
      </c>
      <c r="AX983" s="16" t="s">
        <v>78</v>
      </c>
      <c r="AY983" s="254" t="s">
        <v>183</v>
      </c>
    </row>
    <row r="984" spans="1:65" s="13" customFormat="1">
      <c r="B984" s="201"/>
      <c r="C984" s="202"/>
      <c r="D984" s="203" t="s">
        <v>204</v>
      </c>
      <c r="E984" s="204" t="s">
        <v>19</v>
      </c>
      <c r="F984" s="205" t="s">
        <v>1078</v>
      </c>
      <c r="G984" s="202"/>
      <c r="H984" s="206">
        <v>21.625</v>
      </c>
      <c r="I984" s="207"/>
      <c r="J984" s="202"/>
      <c r="K984" s="202"/>
      <c r="L984" s="208"/>
      <c r="M984" s="209"/>
      <c r="N984" s="210"/>
      <c r="O984" s="210"/>
      <c r="P984" s="210"/>
      <c r="Q984" s="210"/>
      <c r="R984" s="210"/>
      <c r="S984" s="210"/>
      <c r="T984" s="211"/>
      <c r="AT984" s="212" t="s">
        <v>204</v>
      </c>
      <c r="AU984" s="212" t="s">
        <v>87</v>
      </c>
      <c r="AV984" s="13" t="s">
        <v>87</v>
      </c>
      <c r="AW984" s="13" t="s">
        <v>33</v>
      </c>
      <c r="AX984" s="13" t="s">
        <v>78</v>
      </c>
      <c r="AY984" s="212" t="s">
        <v>183</v>
      </c>
    </row>
    <row r="985" spans="1:65" s="16" customFormat="1">
      <c r="B985" s="245"/>
      <c r="C985" s="246"/>
      <c r="D985" s="203" t="s">
        <v>204</v>
      </c>
      <c r="E985" s="247" t="s">
        <v>19</v>
      </c>
      <c r="F985" s="248" t="s">
        <v>380</v>
      </c>
      <c r="G985" s="246"/>
      <c r="H985" s="247" t="s">
        <v>19</v>
      </c>
      <c r="I985" s="249"/>
      <c r="J985" s="246"/>
      <c r="K985" s="246"/>
      <c r="L985" s="250"/>
      <c r="M985" s="251"/>
      <c r="N985" s="252"/>
      <c r="O985" s="252"/>
      <c r="P985" s="252"/>
      <c r="Q985" s="252"/>
      <c r="R985" s="252"/>
      <c r="S985" s="252"/>
      <c r="T985" s="253"/>
      <c r="AT985" s="254" t="s">
        <v>204</v>
      </c>
      <c r="AU985" s="254" t="s">
        <v>87</v>
      </c>
      <c r="AV985" s="16" t="s">
        <v>85</v>
      </c>
      <c r="AW985" s="16" t="s">
        <v>33</v>
      </c>
      <c r="AX985" s="16" t="s">
        <v>78</v>
      </c>
      <c r="AY985" s="254" t="s">
        <v>183</v>
      </c>
    </row>
    <row r="986" spans="1:65" s="13" customFormat="1">
      <c r="B986" s="201"/>
      <c r="C986" s="202"/>
      <c r="D986" s="203" t="s">
        <v>204</v>
      </c>
      <c r="E986" s="204" t="s">
        <v>19</v>
      </c>
      <c r="F986" s="205" t="s">
        <v>1077</v>
      </c>
      <c r="G986" s="202"/>
      <c r="H986" s="206">
        <v>15.5</v>
      </c>
      <c r="I986" s="207"/>
      <c r="J986" s="202"/>
      <c r="K986" s="202"/>
      <c r="L986" s="208"/>
      <c r="M986" s="209"/>
      <c r="N986" s="210"/>
      <c r="O986" s="210"/>
      <c r="P986" s="210"/>
      <c r="Q986" s="210"/>
      <c r="R986" s="210"/>
      <c r="S986" s="210"/>
      <c r="T986" s="211"/>
      <c r="AT986" s="212" t="s">
        <v>204</v>
      </c>
      <c r="AU986" s="212" t="s">
        <v>87</v>
      </c>
      <c r="AV986" s="13" t="s">
        <v>87</v>
      </c>
      <c r="AW986" s="13" t="s">
        <v>33</v>
      </c>
      <c r="AX986" s="13" t="s">
        <v>78</v>
      </c>
      <c r="AY986" s="212" t="s">
        <v>183</v>
      </c>
    </row>
    <row r="987" spans="1:65" s="2" customFormat="1" ht="16.5" customHeight="1">
      <c r="A987" s="38"/>
      <c r="B987" s="39"/>
      <c r="C987" s="183" t="s">
        <v>1079</v>
      </c>
      <c r="D987" s="183" t="s">
        <v>185</v>
      </c>
      <c r="E987" s="184" t="s">
        <v>1080</v>
      </c>
      <c r="F987" s="185" t="s">
        <v>1081</v>
      </c>
      <c r="G987" s="186" t="s">
        <v>237</v>
      </c>
      <c r="H987" s="187">
        <v>5.6</v>
      </c>
      <c r="I987" s="188"/>
      <c r="J987" s="189">
        <f>ROUND(I987*H987,2)</f>
        <v>0</v>
      </c>
      <c r="K987" s="185" t="s">
        <v>19</v>
      </c>
      <c r="L987" s="43"/>
      <c r="M987" s="190" t="s">
        <v>19</v>
      </c>
      <c r="N987" s="191" t="s">
        <v>49</v>
      </c>
      <c r="O987" s="68"/>
      <c r="P987" s="192">
        <f>O987*H987</f>
        <v>0</v>
      </c>
      <c r="Q987" s="192">
        <v>0</v>
      </c>
      <c r="R987" s="192">
        <f>Q987*H987</f>
        <v>0</v>
      </c>
      <c r="S987" s="192">
        <v>3.6999999999999998E-2</v>
      </c>
      <c r="T987" s="193">
        <f>S987*H987</f>
        <v>0.20719999999999997</v>
      </c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R987" s="194" t="s">
        <v>190</v>
      </c>
      <c r="AT987" s="194" t="s">
        <v>185</v>
      </c>
      <c r="AU987" s="194" t="s">
        <v>87</v>
      </c>
      <c r="AY987" s="21" t="s">
        <v>183</v>
      </c>
      <c r="BE987" s="195">
        <f>IF(N987="základní",J987,0)</f>
        <v>0</v>
      </c>
      <c r="BF987" s="195">
        <f>IF(N987="snížená",J987,0)</f>
        <v>0</v>
      </c>
      <c r="BG987" s="195">
        <f>IF(N987="zákl. přenesená",J987,0)</f>
        <v>0</v>
      </c>
      <c r="BH987" s="195">
        <f>IF(N987="sníž. přenesená",J987,0)</f>
        <v>0</v>
      </c>
      <c r="BI987" s="195">
        <f>IF(N987="nulová",J987,0)</f>
        <v>0</v>
      </c>
      <c r="BJ987" s="21" t="s">
        <v>85</v>
      </c>
      <c r="BK987" s="195">
        <f>ROUND(I987*H987,2)</f>
        <v>0</v>
      </c>
      <c r="BL987" s="21" t="s">
        <v>190</v>
      </c>
      <c r="BM987" s="194" t="s">
        <v>1082</v>
      </c>
    </row>
    <row r="988" spans="1:65" s="16" customFormat="1">
      <c r="B988" s="245"/>
      <c r="C988" s="246"/>
      <c r="D988" s="203" t="s">
        <v>204</v>
      </c>
      <c r="E988" s="247" t="s">
        <v>19</v>
      </c>
      <c r="F988" s="248" t="s">
        <v>378</v>
      </c>
      <c r="G988" s="246"/>
      <c r="H988" s="247" t="s">
        <v>19</v>
      </c>
      <c r="I988" s="249"/>
      <c r="J988" s="246"/>
      <c r="K988" s="246"/>
      <c r="L988" s="250"/>
      <c r="M988" s="251"/>
      <c r="N988" s="252"/>
      <c r="O988" s="252"/>
      <c r="P988" s="252"/>
      <c r="Q988" s="252"/>
      <c r="R988" s="252"/>
      <c r="S988" s="252"/>
      <c r="T988" s="253"/>
      <c r="AT988" s="254" t="s">
        <v>204</v>
      </c>
      <c r="AU988" s="254" t="s">
        <v>87</v>
      </c>
      <c r="AV988" s="16" t="s">
        <v>85</v>
      </c>
      <c r="AW988" s="16" t="s">
        <v>33</v>
      </c>
      <c r="AX988" s="16" t="s">
        <v>78</v>
      </c>
      <c r="AY988" s="254" t="s">
        <v>183</v>
      </c>
    </row>
    <row r="989" spans="1:65" s="13" customFormat="1">
      <c r="B989" s="201"/>
      <c r="C989" s="202"/>
      <c r="D989" s="203" t="s">
        <v>204</v>
      </c>
      <c r="E989" s="204" t="s">
        <v>19</v>
      </c>
      <c r="F989" s="205" t="s">
        <v>1083</v>
      </c>
      <c r="G989" s="202"/>
      <c r="H989" s="206">
        <v>2.8</v>
      </c>
      <c r="I989" s="207"/>
      <c r="J989" s="202"/>
      <c r="K989" s="202"/>
      <c r="L989" s="208"/>
      <c r="M989" s="209"/>
      <c r="N989" s="210"/>
      <c r="O989" s="210"/>
      <c r="P989" s="210"/>
      <c r="Q989" s="210"/>
      <c r="R989" s="210"/>
      <c r="S989" s="210"/>
      <c r="T989" s="211"/>
      <c r="AT989" s="212" t="s">
        <v>204</v>
      </c>
      <c r="AU989" s="212" t="s">
        <v>87</v>
      </c>
      <c r="AV989" s="13" t="s">
        <v>87</v>
      </c>
      <c r="AW989" s="13" t="s">
        <v>33</v>
      </c>
      <c r="AX989" s="13" t="s">
        <v>78</v>
      </c>
      <c r="AY989" s="212" t="s">
        <v>183</v>
      </c>
    </row>
    <row r="990" spans="1:65" s="16" customFormat="1">
      <c r="B990" s="245"/>
      <c r="C990" s="246"/>
      <c r="D990" s="203" t="s">
        <v>204</v>
      </c>
      <c r="E990" s="247" t="s">
        <v>19</v>
      </c>
      <c r="F990" s="248" t="s">
        <v>379</v>
      </c>
      <c r="G990" s="246"/>
      <c r="H990" s="247" t="s">
        <v>19</v>
      </c>
      <c r="I990" s="249"/>
      <c r="J990" s="246"/>
      <c r="K990" s="246"/>
      <c r="L990" s="250"/>
      <c r="M990" s="251"/>
      <c r="N990" s="252"/>
      <c r="O990" s="252"/>
      <c r="P990" s="252"/>
      <c r="Q990" s="252"/>
      <c r="R990" s="252"/>
      <c r="S990" s="252"/>
      <c r="T990" s="253"/>
      <c r="AT990" s="254" t="s">
        <v>204</v>
      </c>
      <c r="AU990" s="254" t="s">
        <v>87</v>
      </c>
      <c r="AV990" s="16" t="s">
        <v>85</v>
      </c>
      <c r="AW990" s="16" t="s">
        <v>33</v>
      </c>
      <c r="AX990" s="16" t="s">
        <v>78</v>
      </c>
      <c r="AY990" s="254" t="s">
        <v>183</v>
      </c>
    </row>
    <row r="991" spans="1:65" s="13" customFormat="1">
      <c r="B991" s="201"/>
      <c r="C991" s="202"/>
      <c r="D991" s="203" t="s">
        <v>204</v>
      </c>
      <c r="E991" s="204" t="s">
        <v>19</v>
      </c>
      <c r="F991" s="205" t="s">
        <v>1083</v>
      </c>
      <c r="G991" s="202"/>
      <c r="H991" s="206">
        <v>2.8</v>
      </c>
      <c r="I991" s="207"/>
      <c r="J991" s="202"/>
      <c r="K991" s="202"/>
      <c r="L991" s="208"/>
      <c r="M991" s="209"/>
      <c r="N991" s="210"/>
      <c r="O991" s="210"/>
      <c r="P991" s="210"/>
      <c r="Q991" s="210"/>
      <c r="R991" s="210"/>
      <c r="S991" s="210"/>
      <c r="T991" s="211"/>
      <c r="AT991" s="212" t="s">
        <v>204</v>
      </c>
      <c r="AU991" s="212" t="s">
        <v>87</v>
      </c>
      <c r="AV991" s="13" t="s">
        <v>87</v>
      </c>
      <c r="AW991" s="13" t="s">
        <v>33</v>
      </c>
      <c r="AX991" s="13" t="s">
        <v>78</v>
      </c>
      <c r="AY991" s="212" t="s">
        <v>183</v>
      </c>
    </row>
    <row r="992" spans="1:65" s="2" customFormat="1" ht="44.25" customHeight="1">
      <c r="A992" s="38"/>
      <c r="B992" s="39"/>
      <c r="C992" s="183" t="s">
        <v>1084</v>
      </c>
      <c r="D992" s="183" t="s">
        <v>185</v>
      </c>
      <c r="E992" s="184" t="s">
        <v>1085</v>
      </c>
      <c r="F992" s="185" t="s">
        <v>1086</v>
      </c>
      <c r="G992" s="186" t="s">
        <v>430</v>
      </c>
      <c r="H992" s="187">
        <v>1</v>
      </c>
      <c r="I992" s="188"/>
      <c r="J992" s="189">
        <f>ROUND(I992*H992,2)</f>
        <v>0</v>
      </c>
      <c r="K992" s="185" t="s">
        <v>19</v>
      </c>
      <c r="L992" s="43"/>
      <c r="M992" s="190" t="s">
        <v>19</v>
      </c>
      <c r="N992" s="191" t="s">
        <v>49</v>
      </c>
      <c r="O992" s="68"/>
      <c r="P992" s="192">
        <f>O992*H992</f>
        <v>0</v>
      </c>
      <c r="Q992" s="192">
        <v>0</v>
      </c>
      <c r="R992" s="192">
        <f>Q992*H992</f>
        <v>0</v>
      </c>
      <c r="S992" s="192">
        <v>1E-3</v>
      </c>
      <c r="T992" s="193">
        <f>S992*H992</f>
        <v>1E-3</v>
      </c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R992" s="194" t="s">
        <v>190</v>
      </c>
      <c r="AT992" s="194" t="s">
        <v>185</v>
      </c>
      <c r="AU992" s="194" t="s">
        <v>87</v>
      </c>
      <c r="AY992" s="21" t="s">
        <v>183</v>
      </c>
      <c r="BE992" s="195">
        <f>IF(N992="základní",J992,0)</f>
        <v>0</v>
      </c>
      <c r="BF992" s="195">
        <f>IF(N992="snížená",J992,0)</f>
        <v>0</v>
      </c>
      <c r="BG992" s="195">
        <f>IF(N992="zákl. přenesená",J992,0)</f>
        <v>0</v>
      </c>
      <c r="BH992" s="195">
        <f>IF(N992="sníž. přenesená",J992,0)</f>
        <v>0</v>
      </c>
      <c r="BI992" s="195">
        <f>IF(N992="nulová",J992,0)</f>
        <v>0</v>
      </c>
      <c r="BJ992" s="21" t="s">
        <v>85</v>
      </c>
      <c r="BK992" s="195">
        <f>ROUND(I992*H992,2)</f>
        <v>0</v>
      </c>
      <c r="BL992" s="21" t="s">
        <v>190</v>
      </c>
      <c r="BM992" s="194" t="s">
        <v>1087</v>
      </c>
    </row>
    <row r="993" spans="1:65" s="2" customFormat="1" ht="44.25" customHeight="1">
      <c r="A993" s="38"/>
      <c r="B993" s="39"/>
      <c r="C993" s="183" t="s">
        <v>1088</v>
      </c>
      <c r="D993" s="183" t="s">
        <v>185</v>
      </c>
      <c r="E993" s="184" t="s">
        <v>1089</v>
      </c>
      <c r="F993" s="185" t="s">
        <v>1090</v>
      </c>
      <c r="G993" s="186" t="s">
        <v>237</v>
      </c>
      <c r="H993" s="187">
        <v>124.6</v>
      </c>
      <c r="I993" s="188"/>
      <c r="J993" s="189">
        <f>ROUND(I993*H993,2)</f>
        <v>0</v>
      </c>
      <c r="K993" s="185" t="s">
        <v>189</v>
      </c>
      <c r="L993" s="43"/>
      <c r="M993" s="190" t="s">
        <v>19</v>
      </c>
      <c r="N993" s="191" t="s">
        <v>49</v>
      </c>
      <c r="O993" s="68"/>
      <c r="P993" s="192">
        <f>O993*H993</f>
        <v>0</v>
      </c>
      <c r="Q993" s="192">
        <v>2.009E-4</v>
      </c>
      <c r="R993" s="192">
        <f>Q993*H993</f>
        <v>2.5032139999999998E-2</v>
      </c>
      <c r="S993" s="192">
        <v>0</v>
      </c>
      <c r="T993" s="193">
        <f>S993*H993</f>
        <v>0</v>
      </c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R993" s="194" t="s">
        <v>190</v>
      </c>
      <c r="AT993" s="194" t="s">
        <v>185</v>
      </c>
      <c r="AU993" s="194" t="s">
        <v>87</v>
      </c>
      <c r="AY993" s="21" t="s">
        <v>183</v>
      </c>
      <c r="BE993" s="195">
        <f>IF(N993="základní",J993,0)</f>
        <v>0</v>
      </c>
      <c r="BF993" s="195">
        <f>IF(N993="snížená",J993,0)</f>
        <v>0</v>
      </c>
      <c r="BG993" s="195">
        <f>IF(N993="zákl. přenesená",J993,0)</f>
        <v>0</v>
      </c>
      <c r="BH993" s="195">
        <f>IF(N993="sníž. přenesená",J993,0)</f>
        <v>0</v>
      </c>
      <c r="BI993" s="195">
        <f>IF(N993="nulová",J993,0)</f>
        <v>0</v>
      </c>
      <c r="BJ993" s="21" t="s">
        <v>85</v>
      </c>
      <c r="BK993" s="195">
        <f>ROUND(I993*H993,2)</f>
        <v>0</v>
      </c>
      <c r="BL993" s="21" t="s">
        <v>190</v>
      </c>
      <c r="BM993" s="194" t="s">
        <v>1091</v>
      </c>
    </row>
    <row r="994" spans="1:65" s="2" customFormat="1">
      <c r="A994" s="38"/>
      <c r="B994" s="39"/>
      <c r="C994" s="40"/>
      <c r="D994" s="196" t="s">
        <v>192</v>
      </c>
      <c r="E994" s="40"/>
      <c r="F994" s="197" t="s">
        <v>1092</v>
      </c>
      <c r="G994" s="40"/>
      <c r="H994" s="40"/>
      <c r="I994" s="198"/>
      <c r="J994" s="40"/>
      <c r="K994" s="40"/>
      <c r="L994" s="43"/>
      <c r="M994" s="199"/>
      <c r="N994" s="200"/>
      <c r="O994" s="68"/>
      <c r="P994" s="68"/>
      <c r="Q994" s="68"/>
      <c r="R994" s="68"/>
      <c r="S994" s="68"/>
      <c r="T994" s="69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T994" s="21" t="s">
        <v>192</v>
      </c>
      <c r="AU994" s="21" t="s">
        <v>87</v>
      </c>
    </row>
    <row r="995" spans="1:65" s="16" customFormat="1">
      <c r="B995" s="245"/>
      <c r="C995" s="246"/>
      <c r="D995" s="203" t="s">
        <v>204</v>
      </c>
      <c r="E995" s="247" t="s">
        <v>19</v>
      </c>
      <c r="F995" s="248" t="s">
        <v>363</v>
      </c>
      <c r="G995" s="246"/>
      <c r="H995" s="247" t="s">
        <v>19</v>
      </c>
      <c r="I995" s="249"/>
      <c r="J995" s="246"/>
      <c r="K995" s="246"/>
      <c r="L995" s="250"/>
      <c r="M995" s="251"/>
      <c r="N995" s="252"/>
      <c r="O995" s="252"/>
      <c r="P995" s="252"/>
      <c r="Q995" s="252"/>
      <c r="R995" s="252"/>
      <c r="S995" s="252"/>
      <c r="T995" s="253"/>
      <c r="AT995" s="254" t="s">
        <v>204</v>
      </c>
      <c r="AU995" s="254" t="s">
        <v>87</v>
      </c>
      <c r="AV995" s="16" t="s">
        <v>85</v>
      </c>
      <c r="AW995" s="16" t="s">
        <v>33</v>
      </c>
      <c r="AX995" s="16" t="s">
        <v>78</v>
      </c>
      <c r="AY995" s="254" t="s">
        <v>183</v>
      </c>
    </row>
    <row r="996" spans="1:65" s="13" customFormat="1">
      <c r="B996" s="201"/>
      <c r="C996" s="202"/>
      <c r="D996" s="203" t="s">
        <v>204</v>
      </c>
      <c r="E996" s="204" t="s">
        <v>19</v>
      </c>
      <c r="F996" s="205" t="s">
        <v>1093</v>
      </c>
      <c r="G996" s="202"/>
      <c r="H996" s="206">
        <v>6.78</v>
      </c>
      <c r="I996" s="207"/>
      <c r="J996" s="202"/>
      <c r="K996" s="202"/>
      <c r="L996" s="208"/>
      <c r="M996" s="209"/>
      <c r="N996" s="210"/>
      <c r="O996" s="210"/>
      <c r="P996" s="210"/>
      <c r="Q996" s="210"/>
      <c r="R996" s="210"/>
      <c r="S996" s="210"/>
      <c r="T996" s="211"/>
      <c r="AT996" s="212" t="s">
        <v>204</v>
      </c>
      <c r="AU996" s="212" t="s">
        <v>87</v>
      </c>
      <c r="AV996" s="13" t="s">
        <v>87</v>
      </c>
      <c r="AW996" s="13" t="s">
        <v>33</v>
      </c>
      <c r="AX996" s="13" t="s">
        <v>78</v>
      </c>
      <c r="AY996" s="212" t="s">
        <v>183</v>
      </c>
    </row>
    <row r="997" spans="1:65" s="13" customFormat="1">
      <c r="B997" s="201"/>
      <c r="C997" s="202"/>
      <c r="D997" s="203" t="s">
        <v>204</v>
      </c>
      <c r="E997" s="204" t="s">
        <v>19</v>
      </c>
      <c r="F997" s="205" t="s">
        <v>1094</v>
      </c>
      <c r="G997" s="202"/>
      <c r="H997" s="206">
        <v>9.18</v>
      </c>
      <c r="I997" s="207"/>
      <c r="J997" s="202"/>
      <c r="K997" s="202"/>
      <c r="L997" s="208"/>
      <c r="M997" s="209"/>
      <c r="N997" s="210"/>
      <c r="O997" s="210"/>
      <c r="P997" s="210"/>
      <c r="Q997" s="210"/>
      <c r="R997" s="210"/>
      <c r="S997" s="210"/>
      <c r="T997" s="211"/>
      <c r="AT997" s="212" t="s">
        <v>204</v>
      </c>
      <c r="AU997" s="212" t="s">
        <v>87</v>
      </c>
      <c r="AV997" s="13" t="s">
        <v>87</v>
      </c>
      <c r="AW997" s="13" t="s">
        <v>33</v>
      </c>
      <c r="AX997" s="13" t="s">
        <v>78</v>
      </c>
      <c r="AY997" s="212" t="s">
        <v>183</v>
      </c>
    </row>
    <row r="998" spans="1:65" s="16" customFormat="1">
      <c r="B998" s="245"/>
      <c r="C998" s="246"/>
      <c r="D998" s="203" t="s">
        <v>204</v>
      </c>
      <c r="E998" s="247" t="s">
        <v>19</v>
      </c>
      <c r="F998" s="248" t="s">
        <v>376</v>
      </c>
      <c r="G998" s="246"/>
      <c r="H998" s="247" t="s">
        <v>19</v>
      </c>
      <c r="I998" s="249"/>
      <c r="J998" s="246"/>
      <c r="K998" s="246"/>
      <c r="L998" s="250"/>
      <c r="M998" s="251"/>
      <c r="N998" s="252"/>
      <c r="O998" s="252"/>
      <c r="P998" s="252"/>
      <c r="Q998" s="252"/>
      <c r="R998" s="252"/>
      <c r="S998" s="252"/>
      <c r="T998" s="253"/>
      <c r="AT998" s="254" t="s">
        <v>204</v>
      </c>
      <c r="AU998" s="254" t="s">
        <v>87</v>
      </c>
      <c r="AV998" s="16" t="s">
        <v>85</v>
      </c>
      <c r="AW998" s="16" t="s">
        <v>33</v>
      </c>
      <c r="AX998" s="16" t="s">
        <v>78</v>
      </c>
      <c r="AY998" s="254" t="s">
        <v>183</v>
      </c>
    </row>
    <row r="999" spans="1:65" s="13" customFormat="1">
      <c r="B999" s="201"/>
      <c r="C999" s="202"/>
      <c r="D999" s="203" t="s">
        <v>204</v>
      </c>
      <c r="E999" s="204" t="s">
        <v>19</v>
      </c>
      <c r="F999" s="205" t="s">
        <v>1095</v>
      </c>
      <c r="G999" s="202"/>
      <c r="H999" s="206">
        <v>6.92</v>
      </c>
      <c r="I999" s="207"/>
      <c r="J999" s="202"/>
      <c r="K999" s="202"/>
      <c r="L999" s="208"/>
      <c r="M999" s="209"/>
      <c r="N999" s="210"/>
      <c r="O999" s="210"/>
      <c r="P999" s="210"/>
      <c r="Q999" s="210"/>
      <c r="R999" s="210"/>
      <c r="S999" s="210"/>
      <c r="T999" s="211"/>
      <c r="AT999" s="212" t="s">
        <v>204</v>
      </c>
      <c r="AU999" s="212" t="s">
        <v>87</v>
      </c>
      <c r="AV999" s="13" t="s">
        <v>87</v>
      </c>
      <c r="AW999" s="13" t="s">
        <v>33</v>
      </c>
      <c r="AX999" s="13" t="s">
        <v>78</v>
      </c>
      <c r="AY999" s="212" t="s">
        <v>183</v>
      </c>
    </row>
    <row r="1000" spans="1:65" s="13" customFormat="1">
      <c r="B1000" s="201"/>
      <c r="C1000" s="202"/>
      <c r="D1000" s="203" t="s">
        <v>204</v>
      </c>
      <c r="E1000" s="204" t="s">
        <v>19</v>
      </c>
      <c r="F1000" s="205" t="s">
        <v>1096</v>
      </c>
      <c r="G1000" s="202"/>
      <c r="H1000" s="206">
        <v>10.1</v>
      </c>
      <c r="I1000" s="207"/>
      <c r="J1000" s="202"/>
      <c r="K1000" s="202"/>
      <c r="L1000" s="208"/>
      <c r="M1000" s="209"/>
      <c r="N1000" s="210"/>
      <c r="O1000" s="210"/>
      <c r="P1000" s="210"/>
      <c r="Q1000" s="210"/>
      <c r="R1000" s="210"/>
      <c r="S1000" s="210"/>
      <c r="T1000" s="211"/>
      <c r="AT1000" s="212" t="s">
        <v>204</v>
      </c>
      <c r="AU1000" s="212" t="s">
        <v>87</v>
      </c>
      <c r="AV1000" s="13" t="s">
        <v>87</v>
      </c>
      <c r="AW1000" s="13" t="s">
        <v>33</v>
      </c>
      <c r="AX1000" s="13" t="s">
        <v>78</v>
      </c>
      <c r="AY1000" s="212" t="s">
        <v>183</v>
      </c>
    </row>
    <row r="1001" spans="1:65" s="13" customFormat="1">
      <c r="B1001" s="201"/>
      <c r="C1001" s="202"/>
      <c r="D1001" s="203" t="s">
        <v>204</v>
      </c>
      <c r="E1001" s="204" t="s">
        <v>19</v>
      </c>
      <c r="F1001" s="205" t="s">
        <v>1097</v>
      </c>
      <c r="G1001" s="202"/>
      <c r="H1001" s="206">
        <v>6.68</v>
      </c>
      <c r="I1001" s="207"/>
      <c r="J1001" s="202"/>
      <c r="K1001" s="202"/>
      <c r="L1001" s="208"/>
      <c r="M1001" s="209"/>
      <c r="N1001" s="210"/>
      <c r="O1001" s="210"/>
      <c r="P1001" s="210"/>
      <c r="Q1001" s="210"/>
      <c r="R1001" s="210"/>
      <c r="S1001" s="210"/>
      <c r="T1001" s="211"/>
      <c r="AT1001" s="212" t="s">
        <v>204</v>
      </c>
      <c r="AU1001" s="212" t="s">
        <v>87</v>
      </c>
      <c r="AV1001" s="13" t="s">
        <v>87</v>
      </c>
      <c r="AW1001" s="13" t="s">
        <v>33</v>
      </c>
      <c r="AX1001" s="13" t="s">
        <v>78</v>
      </c>
      <c r="AY1001" s="212" t="s">
        <v>183</v>
      </c>
    </row>
    <row r="1002" spans="1:65" s="16" customFormat="1">
      <c r="B1002" s="245"/>
      <c r="C1002" s="246"/>
      <c r="D1002" s="203" t="s">
        <v>204</v>
      </c>
      <c r="E1002" s="247" t="s">
        <v>19</v>
      </c>
      <c r="F1002" s="248" t="s">
        <v>378</v>
      </c>
      <c r="G1002" s="246"/>
      <c r="H1002" s="247" t="s">
        <v>19</v>
      </c>
      <c r="I1002" s="249"/>
      <c r="J1002" s="246"/>
      <c r="K1002" s="246"/>
      <c r="L1002" s="250"/>
      <c r="M1002" s="251"/>
      <c r="N1002" s="252"/>
      <c r="O1002" s="252"/>
      <c r="P1002" s="252"/>
      <c r="Q1002" s="252"/>
      <c r="R1002" s="252"/>
      <c r="S1002" s="252"/>
      <c r="T1002" s="253"/>
      <c r="AT1002" s="254" t="s">
        <v>204</v>
      </c>
      <c r="AU1002" s="254" t="s">
        <v>87</v>
      </c>
      <c r="AV1002" s="16" t="s">
        <v>85</v>
      </c>
      <c r="AW1002" s="16" t="s">
        <v>33</v>
      </c>
      <c r="AX1002" s="16" t="s">
        <v>78</v>
      </c>
      <c r="AY1002" s="254" t="s">
        <v>183</v>
      </c>
    </row>
    <row r="1003" spans="1:65" s="13" customFormat="1">
      <c r="B1003" s="201"/>
      <c r="C1003" s="202"/>
      <c r="D1003" s="203" t="s">
        <v>204</v>
      </c>
      <c r="E1003" s="204" t="s">
        <v>19</v>
      </c>
      <c r="F1003" s="205" t="s">
        <v>1095</v>
      </c>
      <c r="G1003" s="202"/>
      <c r="H1003" s="206">
        <v>6.92</v>
      </c>
      <c r="I1003" s="207"/>
      <c r="J1003" s="202"/>
      <c r="K1003" s="202"/>
      <c r="L1003" s="208"/>
      <c r="M1003" s="209"/>
      <c r="N1003" s="210"/>
      <c r="O1003" s="210"/>
      <c r="P1003" s="210"/>
      <c r="Q1003" s="210"/>
      <c r="R1003" s="210"/>
      <c r="S1003" s="210"/>
      <c r="T1003" s="211"/>
      <c r="AT1003" s="212" t="s">
        <v>204</v>
      </c>
      <c r="AU1003" s="212" t="s">
        <v>87</v>
      </c>
      <c r="AV1003" s="13" t="s">
        <v>87</v>
      </c>
      <c r="AW1003" s="13" t="s">
        <v>33</v>
      </c>
      <c r="AX1003" s="13" t="s">
        <v>78</v>
      </c>
      <c r="AY1003" s="212" t="s">
        <v>183</v>
      </c>
    </row>
    <row r="1004" spans="1:65" s="13" customFormat="1">
      <c r="B1004" s="201"/>
      <c r="C1004" s="202"/>
      <c r="D1004" s="203" t="s">
        <v>204</v>
      </c>
      <c r="E1004" s="204" t="s">
        <v>19</v>
      </c>
      <c r="F1004" s="205" t="s">
        <v>1098</v>
      </c>
      <c r="G1004" s="202"/>
      <c r="H1004" s="206">
        <v>10.6</v>
      </c>
      <c r="I1004" s="207"/>
      <c r="J1004" s="202"/>
      <c r="K1004" s="202"/>
      <c r="L1004" s="208"/>
      <c r="M1004" s="209"/>
      <c r="N1004" s="210"/>
      <c r="O1004" s="210"/>
      <c r="P1004" s="210"/>
      <c r="Q1004" s="210"/>
      <c r="R1004" s="210"/>
      <c r="S1004" s="210"/>
      <c r="T1004" s="211"/>
      <c r="AT1004" s="212" t="s">
        <v>204</v>
      </c>
      <c r="AU1004" s="212" t="s">
        <v>87</v>
      </c>
      <c r="AV1004" s="13" t="s">
        <v>87</v>
      </c>
      <c r="AW1004" s="13" t="s">
        <v>33</v>
      </c>
      <c r="AX1004" s="13" t="s">
        <v>78</v>
      </c>
      <c r="AY1004" s="212" t="s">
        <v>183</v>
      </c>
    </row>
    <row r="1005" spans="1:65" s="13" customFormat="1">
      <c r="B1005" s="201"/>
      <c r="C1005" s="202"/>
      <c r="D1005" s="203" t="s">
        <v>204</v>
      </c>
      <c r="E1005" s="204" t="s">
        <v>19</v>
      </c>
      <c r="F1005" s="205" t="s">
        <v>1097</v>
      </c>
      <c r="G1005" s="202"/>
      <c r="H1005" s="206">
        <v>6.68</v>
      </c>
      <c r="I1005" s="207"/>
      <c r="J1005" s="202"/>
      <c r="K1005" s="202"/>
      <c r="L1005" s="208"/>
      <c r="M1005" s="209"/>
      <c r="N1005" s="210"/>
      <c r="O1005" s="210"/>
      <c r="P1005" s="210"/>
      <c r="Q1005" s="210"/>
      <c r="R1005" s="210"/>
      <c r="S1005" s="210"/>
      <c r="T1005" s="211"/>
      <c r="AT1005" s="212" t="s">
        <v>204</v>
      </c>
      <c r="AU1005" s="212" t="s">
        <v>87</v>
      </c>
      <c r="AV1005" s="13" t="s">
        <v>87</v>
      </c>
      <c r="AW1005" s="13" t="s">
        <v>33</v>
      </c>
      <c r="AX1005" s="13" t="s">
        <v>78</v>
      </c>
      <c r="AY1005" s="212" t="s">
        <v>183</v>
      </c>
    </row>
    <row r="1006" spans="1:65" s="16" customFormat="1">
      <c r="B1006" s="245"/>
      <c r="C1006" s="246"/>
      <c r="D1006" s="203" t="s">
        <v>204</v>
      </c>
      <c r="E1006" s="247" t="s">
        <v>19</v>
      </c>
      <c r="F1006" s="248" t="s">
        <v>379</v>
      </c>
      <c r="G1006" s="246"/>
      <c r="H1006" s="247" t="s">
        <v>19</v>
      </c>
      <c r="I1006" s="249"/>
      <c r="J1006" s="246"/>
      <c r="K1006" s="246"/>
      <c r="L1006" s="250"/>
      <c r="M1006" s="251"/>
      <c r="N1006" s="252"/>
      <c r="O1006" s="252"/>
      <c r="P1006" s="252"/>
      <c r="Q1006" s="252"/>
      <c r="R1006" s="252"/>
      <c r="S1006" s="252"/>
      <c r="T1006" s="253"/>
      <c r="AT1006" s="254" t="s">
        <v>204</v>
      </c>
      <c r="AU1006" s="254" t="s">
        <v>87</v>
      </c>
      <c r="AV1006" s="16" t="s">
        <v>85</v>
      </c>
      <c r="AW1006" s="16" t="s">
        <v>33</v>
      </c>
      <c r="AX1006" s="16" t="s">
        <v>78</v>
      </c>
      <c r="AY1006" s="254" t="s">
        <v>183</v>
      </c>
    </row>
    <row r="1007" spans="1:65" s="13" customFormat="1">
      <c r="B1007" s="201"/>
      <c r="C1007" s="202"/>
      <c r="D1007" s="203" t="s">
        <v>204</v>
      </c>
      <c r="E1007" s="204" t="s">
        <v>19</v>
      </c>
      <c r="F1007" s="205" t="s">
        <v>1095</v>
      </c>
      <c r="G1007" s="202"/>
      <c r="H1007" s="206">
        <v>6.92</v>
      </c>
      <c r="I1007" s="207"/>
      <c r="J1007" s="202"/>
      <c r="K1007" s="202"/>
      <c r="L1007" s="208"/>
      <c r="M1007" s="209"/>
      <c r="N1007" s="210"/>
      <c r="O1007" s="210"/>
      <c r="P1007" s="210"/>
      <c r="Q1007" s="210"/>
      <c r="R1007" s="210"/>
      <c r="S1007" s="210"/>
      <c r="T1007" s="211"/>
      <c r="AT1007" s="212" t="s">
        <v>204</v>
      </c>
      <c r="AU1007" s="212" t="s">
        <v>87</v>
      </c>
      <c r="AV1007" s="13" t="s">
        <v>87</v>
      </c>
      <c r="AW1007" s="13" t="s">
        <v>33</v>
      </c>
      <c r="AX1007" s="13" t="s">
        <v>78</v>
      </c>
      <c r="AY1007" s="212" t="s">
        <v>183</v>
      </c>
    </row>
    <row r="1008" spans="1:65" s="13" customFormat="1">
      <c r="B1008" s="201"/>
      <c r="C1008" s="202"/>
      <c r="D1008" s="203" t="s">
        <v>204</v>
      </c>
      <c r="E1008" s="204" t="s">
        <v>19</v>
      </c>
      <c r="F1008" s="205" t="s">
        <v>1098</v>
      </c>
      <c r="G1008" s="202"/>
      <c r="H1008" s="206">
        <v>10.6</v>
      </c>
      <c r="I1008" s="207"/>
      <c r="J1008" s="202"/>
      <c r="K1008" s="202"/>
      <c r="L1008" s="208"/>
      <c r="M1008" s="209"/>
      <c r="N1008" s="210"/>
      <c r="O1008" s="210"/>
      <c r="P1008" s="210"/>
      <c r="Q1008" s="210"/>
      <c r="R1008" s="210"/>
      <c r="S1008" s="210"/>
      <c r="T1008" s="211"/>
      <c r="AT1008" s="212" t="s">
        <v>204</v>
      </c>
      <c r="AU1008" s="212" t="s">
        <v>87</v>
      </c>
      <c r="AV1008" s="13" t="s">
        <v>87</v>
      </c>
      <c r="AW1008" s="13" t="s">
        <v>33</v>
      </c>
      <c r="AX1008" s="13" t="s">
        <v>78</v>
      </c>
      <c r="AY1008" s="212" t="s">
        <v>183</v>
      </c>
    </row>
    <row r="1009" spans="1:65" s="13" customFormat="1">
      <c r="B1009" s="201"/>
      <c r="C1009" s="202"/>
      <c r="D1009" s="203" t="s">
        <v>204</v>
      </c>
      <c r="E1009" s="204" t="s">
        <v>19</v>
      </c>
      <c r="F1009" s="205" t="s">
        <v>1097</v>
      </c>
      <c r="G1009" s="202"/>
      <c r="H1009" s="206">
        <v>6.68</v>
      </c>
      <c r="I1009" s="207"/>
      <c r="J1009" s="202"/>
      <c r="K1009" s="202"/>
      <c r="L1009" s="208"/>
      <c r="M1009" s="209"/>
      <c r="N1009" s="210"/>
      <c r="O1009" s="210"/>
      <c r="P1009" s="210"/>
      <c r="Q1009" s="210"/>
      <c r="R1009" s="210"/>
      <c r="S1009" s="210"/>
      <c r="T1009" s="211"/>
      <c r="AT1009" s="212" t="s">
        <v>204</v>
      </c>
      <c r="AU1009" s="212" t="s">
        <v>87</v>
      </c>
      <c r="AV1009" s="13" t="s">
        <v>87</v>
      </c>
      <c r="AW1009" s="13" t="s">
        <v>33</v>
      </c>
      <c r="AX1009" s="13" t="s">
        <v>78</v>
      </c>
      <c r="AY1009" s="212" t="s">
        <v>183</v>
      </c>
    </row>
    <row r="1010" spans="1:65" s="16" customFormat="1">
      <c r="B1010" s="245"/>
      <c r="C1010" s="246"/>
      <c r="D1010" s="203" t="s">
        <v>204</v>
      </c>
      <c r="E1010" s="247" t="s">
        <v>19</v>
      </c>
      <c r="F1010" s="248" t="s">
        <v>380</v>
      </c>
      <c r="G1010" s="246"/>
      <c r="H1010" s="247" t="s">
        <v>19</v>
      </c>
      <c r="I1010" s="249"/>
      <c r="J1010" s="246"/>
      <c r="K1010" s="246"/>
      <c r="L1010" s="250"/>
      <c r="M1010" s="251"/>
      <c r="N1010" s="252"/>
      <c r="O1010" s="252"/>
      <c r="P1010" s="252"/>
      <c r="Q1010" s="252"/>
      <c r="R1010" s="252"/>
      <c r="S1010" s="252"/>
      <c r="T1010" s="253"/>
      <c r="AT1010" s="254" t="s">
        <v>204</v>
      </c>
      <c r="AU1010" s="254" t="s">
        <v>87</v>
      </c>
      <c r="AV1010" s="16" t="s">
        <v>85</v>
      </c>
      <c r="AW1010" s="16" t="s">
        <v>33</v>
      </c>
      <c r="AX1010" s="16" t="s">
        <v>78</v>
      </c>
      <c r="AY1010" s="254" t="s">
        <v>183</v>
      </c>
    </row>
    <row r="1011" spans="1:65" s="13" customFormat="1">
      <c r="B1011" s="201"/>
      <c r="C1011" s="202"/>
      <c r="D1011" s="203" t="s">
        <v>204</v>
      </c>
      <c r="E1011" s="204" t="s">
        <v>19</v>
      </c>
      <c r="F1011" s="205" t="s">
        <v>1099</v>
      </c>
      <c r="G1011" s="202"/>
      <c r="H1011" s="206">
        <v>5.0999999999999996</v>
      </c>
      <c r="I1011" s="207"/>
      <c r="J1011" s="202"/>
      <c r="K1011" s="202"/>
      <c r="L1011" s="208"/>
      <c r="M1011" s="209"/>
      <c r="N1011" s="210"/>
      <c r="O1011" s="210"/>
      <c r="P1011" s="210"/>
      <c r="Q1011" s="210"/>
      <c r="R1011" s="210"/>
      <c r="S1011" s="210"/>
      <c r="T1011" s="211"/>
      <c r="AT1011" s="212" t="s">
        <v>204</v>
      </c>
      <c r="AU1011" s="212" t="s">
        <v>87</v>
      </c>
      <c r="AV1011" s="13" t="s">
        <v>87</v>
      </c>
      <c r="AW1011" s="13" t="s">
        <v>33</v>
      </c>
      <c r="AX1011" s="13" t="s">
        <v>78</v>
      </c>
      <c r="AY1011" s="212" t="s">
        <v>183</v>
      </c>
    </row>
    <row r="1012" spans="1:65" s="13" customFormat="1">
      <c r="B1012" s="201"/>
      <c r="C1012" s="202"/>
      <c r="D1012" s="203" t="s">
        <v>204</v>
      </c>
      <c r="E1012" s="204" t="s">
        <v>19</v>
      </c>
      <c r="F1012" s="205" t="s">
        <v>1098</v>
      </c>
      <c r="G1012" s="202"/>
      <c r="H1012" s="206">
        <v>10.6</v>
      </c>
      <c r="I1012" s="207"/>
      <c r="J1012" s="202"/>
      <c r="K1012" s="202"/>
      <c r="L1012" s="208"/>
      <c r="M1012" s="209"/>
      <c r="N1012" s="210"/>
      <c r="O1012" s="210"/>
      <c r="P1012" s="210"/>
      <c r="Q1012" s="210"/>
      <c r="R1012" s="210"/>
      <c r="S1012" s="210"/>
      <c r="T1012" s="211"/>
      <c r="AT1012" s="212" t="s">
        <v>204</v>
      </c>
      <c r="AU1012" s="212" t="s">
        <v>87</v>
      </c>
      <c r="AV1012" s="13" t="s">
        <v>87</v>
      </c>
      <c r="AW1012" s="13" t="s">
        <v>33</v>
      </c>
      <c r="AX1012" s="13" t="s">
        <v>78</v>
      </c>
      <c r="AY1012" s="212" t="s">
        <v>183</v>
      </c>
    </row>
    <row r="1013" spans="1:65" s="13" customFormat="1">
      <c r="B1013" s="201"/>
      <c r="C1013" s="202"/>
      <c r="D1013" s="203" t="s">
        <v>204</v>
      </c>
      <c r="E1013" s="204" t="s">
        <v>19</v>
      </c>
      <c r="F1013" s="205" t="s">
        <v>1097</v>
      </c>
      <c r="G1013" s="202"/>
      <c r="H1013" s="206">
        <v>6.68</v>
      </c>
      <c r="I1013" s="207"/>
      <c r="J1013" s="202"/>
      <c r="K1013" s="202"/>
      <c r="L1013" s="208"/>
      <c r="M1013" s="209"/>
      <c r="N1013" s="210"/>
      <c r="O1013" s="210"/>
      <c r="P1013" s="210"/>
      <c r="Q1013" s="210"/>
      <c r="R1013" s="210"/>
      <c r="S1013" s="210"/>
      <c r="T1013" s="211"/>
      <c r="AT1013" s="212" t="s">
        <v>204</v>
      </c>
      <c r="AU1013" s="212" t="s">
        <v>87</v>
      </c>
      <c r="AV1013" s="13" t="s">
        <v>87</v>
      </c>
      <c r="AW1013" s="13" t="s">
        <v>33</v>
      </c>
      <c r="AX1013" s="13" t="s">
        <v>78</v>
      </c>
      <c r="AY1013" s="212" t="s">
        <v>183</v>
      </c>
    </row>
    <row r="1014" spans="1:65" s="13" customFormat="1">
      <c r="B1014" s="201"/>
      <c r="C1014" s="202"/>
      <c r="D1014" s="203" t="s">
        <v>204</v>
      </c>
      <c r="E1014" s="204" t="s">
        <v>19</v>
      </c>
      <c r="F1014" s="205" t="s">
        <v>1100</v>
      </c>
      <c r="G1014" s="202"/>
      <c r="H1014" s="206">
        <v>14.16</v>
      </c>
      <c r="I1014" s="207"/>
      <c r="J1014" s="202"/>
      <c r="K1014" s="202"/>
      <c r="L1014" s="208"/>
      <c r="M1014" s="209"/>
      <c r="N1014" s="210"/>
      <c r="O1014" s="210"/>
      <c r="P1014" s="210"/>
      <c r="Q1014" s="210"/>
      <c r="R1014" s="210"/>
      <c r="S1014" s="210"/>
      <c r="T1014" s="211"/>
      <c r="AT1014" s="212" t="s">
        <v>204</v>
      </c>
      <c r="AU1014" s="212" t="s">
        <v>87</v>
      </c>
      <c r="AV1014" s="13" t="s">
        <v>87</v>
      </c>
      <c r="AW1014" s="13" t="s">
        <v>33</v>
      </c>
      <c r="AX1014" s="13" t="s">
        <v>78</v>
      </c>
      <c r="AY1014" s="212" t="s">
        <v>183</v>
      </c>
    </row>
    <row r="1015" spans="1:65" s="2" customFormat="1" ht="24.15" customHeight="1">
      <c r="A1015" s="38"/>
      <c r="B1015" s="39"/>
      <c r="C1015" s="183" t="s">
        <v>1101</v>
      </c>
      <c r="D1015" s="183" t="s">
        <v>185</v>
      </c>
      <c r="E1015" s="184" t="s">
        <v>1102</v>
      </c>
      <c r="F1015" s="185" t="s">
        <v>1103</v>
      </c>
      <c r="G1015" s="186" t="s">
        <v>188</v>
      </c>
      <c r="H1015" s="187">
        <v>453.6</v>
      </c>
      <c r="I1015" s="188"/>
      <c r="J1015" s="189">
        <f>ROUND(I1015*H1015,2)</f>
        <v>0</v>
      </c>
      <c r="K1015" s="185" t="s">
        <v>189</v>
      </c>
      <c r="L1015" s="43"/>
      <c r="M1015" s="190" t="s">
        <v>19</v>
      </c>
      <c r="N1015" s="191" t="s">
        <v>49</v>
      </c>
      <c r="O1015" s="68"/>
      <c r="P1015" s="192">
        <f>O1015*H1015</f>
        <v>0</v>
      </c>
      <c r="Q1015" s="192">
        <v>0</v>
      </c>
      <c r="R1015" s="192">
        <f>Q1015*H1015</f>
        <v>0</v>
      </c>
      <c r="S1015" s="192">
        <v>0</v>
      </c>
      <c r="T1015" s="193">
        <f>S1015*H1015</f>
        <v>0</v>
      </c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R1015" s="194" t="s">
        <v>190</v>
      </c>
      <c r="AT1015" s="194" t="s">
        <v>185</v>
      </c>
      <c r="AU1015" s="194" t="s">
        <v>87</v>
      </c>
      <c r="AY1015" s="21" t="s">
        <v>183</v>
      </c>
      <c r="BE1015" s="195">
        <f>IF(N1015="základní",J1015,0)</f>
        <v>0</v>
      </c>
      <c r="BF1015" s="195">
        <f>IF(N1015="snížená",J1015,0)</f>
        <v>0</v>
      </c>
      <c r="BG1015" s="195">
        <f>IF(N1015="zákl. přenesená",J1015,0)</f>
        <v>0</v>
      </c>
      <c r="BH1015" s="195">
        <f>IF(N1015="sníž. přenesená",J1015,0)</f>
        <v>0</v>
      </c>
      <c r="BI1015" s="195">
        <f>IF(N1015="nulová",J1015,0)</f>
        <v>0</v>
      </c>
      <c r="BJ1015" s="21" t="s">
        <v>85</v>
      </c>
      <c r="BK1015" s="195">
        <f>ROUND(I1015*H1015,2)</f>
        <v>0</v>
      </c>
      <c r="BL1015" s="21" t="s">
        <v>190</v>
      </c>
      <c r="BM1015" s="194" t="s">
        <v>1104</v>
      </c>
    </row>
    <row r="1016" spans="1:65" s="2" customFormat="1">
      <c r="A1016" s="38"/>
      <c r="B1016" s="39"/>
      <c r="C1016" s="40"/>
      <c r="D1016" s="196" t="s">
        <v>192</v>
      </c>
      <c r="E1016" s="40"/>
      <c r="F1016" s="197" t="s">
        <v>1105</v>
      </c>
      <c r="G1016" s="40"/>
      <c r="H1016" s="40"/>
      <c r="I1016" s="198"/>
      <c r="J1016" s="40"/>
      <c r="K1016" s="40"/>
      <c r="L1016" s="43"/>
      <c r="M1016" s="199"/>
      <c r="N1016" s="200"/>
      <c r="O1016" s="68"/>
      <c r="P1016" s="68"/>
      <c r="Q1016" s="68"/>
      <c r="R1016" s="68"/>
      <c r="S1016" s="68"/>
      <c r="T1016" s="69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T1016" s="21" t="s">
        <v>192</v>
      </c>
      <c r="AU1016" s="21" t="s">
        <v>87</v>
      </c>
    </row>
    <row r="1017" spans="1:65" s="2" customFormat="1" ht="44.25" customHeight="1">
      <c r="A1017" s="38"/>
      <c r="B1017" s="39"/>
      <c r="C1017" s="183" t="s">
        <v>1106</v>
      </c>
      <c r="D1017" s="183" t="s">
        <v>185</v>
      </c>
      <c r="E1017" s="184" t="s">
        <v>1107</v>
      </c>
      <c r="F1017" s="185" t="s">
        <v>1108</v>
      </c>
      <c r="G1017" s="186" t="s">
        <v>188</v>
      </c>
      <c r="H1017" s="187">
        <v>453.6</v>
      </c>
      <c r="I1017" s="188"/>
      <c r="J1017" s="189">
        <f>ROUND(I1017*H1017,2)</f>
        <v>0</v>
      </c>
      <c r="K1017" s="185" t="s">
        <v>189</v>
      </c>
      <c r="L1017" s="43"/>
      <c r="M1017" s="190" t="s">
        <v>19</v>
      </c>
      <c r="N1017" s="191" t="s">
        <v>49</v>
      </c>
      <c r="O1017" s="68"/>
      <c r="P1017" s="192">
        <f>O1017*H1017</f>
        <v>0</v>
      </c>
      <c r="Q1017" s="192">
        <v>0</v>
      </c>
      <c r="R1017" s="192">
        <f>Q1017*H1017</f>
        <v>0</v>
      </c>
      <c r="S1017" s="192">
        <v>0</v>
      </c>
      <c r="T1017" s="193">
        <f>S1017*H1017</f>
        <v>0</v>
      </c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R1017" s="194" t="s">
        <v>190</v>
      </c>
      <c r="AT1017" s="194" t="s">
        <v>185</v>
      </c>
      <c r="AU1017" s="194" t="s">
        <v>87</v>
      </c>
      <c r="AY1017" s="21" t="s">
        <v>183</v>
      </c>
      <c r="BE1017" s="195">
        <f>IF(N1017="základní",J1017,0)</f>
        <v>0</v>
      </c>
      <c r="BF1017" s="195">
        <f>IF(N1017="snížená",J1017,0)</f>
        <v>0</v>
      </c>
      <c r="BG1017" s="195">
        <f>IF(N1017="zákl. přenesená",J1017,0)</f>
        <v>0</v>
      </c>
      <c r="BH1017" s="195">
        <f>IF(N1017="sníž. přenesená",J1017,0)</f>
        <v>0</v>
      </c>
      <c r="BI1017" s="195">
        <f>IF(N1017="nulová",J1017,0)</f>
        <v>0</v>
      </c>
      <c r="BJ1017" s="21" t="s">
        <v>85</v>
      </c>
      <c r="BK1017" s="195">
        <f>ROUND(I1017*H1017,2)</f>
        <v>0</v>
      </c>
      <c r="BL1017" s="21" t="s">
        <v>190</v>
      </c>
      <c r="BM1017" s="194" t="s">
        <v>1109</v>
      </c>
    </row>
    <row r="1018" spans="1:65" s="2" customFormat="1">
      <c r="A1018" s="38"/>
      <c r="B1018" s="39"/>
      <c r="C1018" s="40"/>
      <c r="D1018" s="196" t="s">
        <v>192</v>
      </c>
      <c r="E1018" s="40"/>
      <c r="F1018" s="197" t="s">
        <v>1110</v>
      </c>
      <c r="G1018" s="40"/>
      <c r="H1018" s="40"/>
      <c r="I1018" s="198"/>
      <c r="J1018" s="40"/>
      <c r="K1018" s="40"/>
      <c r="L1018" s="43"/>
      <c r="M1018" s="199"/>
      <c r="N1018" s="200"/>
      <c r="O1018" s="68"/>
      <c r="P1018" s="68"/>
      <c r="Q1018" s="68"/>
      <c r="R1018" s="68"/>
      <c r="S1018" s="68"/>
      <c r="T1018" s="69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T1018" s="21" t="s">
        <v>192</v>
      </c>
      <c r="AU1018" s="21" t="s">
        <v>87</v>
      </c>
    </row>
    <row r="1019" spans="1:65" s="2" customFormat="1" ht="24.15" customHeight="1">
      <c r="A1019" s="38"/>
      <c r="B1019" s="39"/>
      <c r="C1019" s="183" t="s">
        <v>1111</v>
      </c>
      <c r="D1019" s="183" t="s">
        <v>185</v>
      </c>
      <c r="E1019" s="184" t="s">
        <v>1112</v>
      </c>
      <c r="F1019" s="185" t="s">
        <v>1113</v>
      </c>
      <c r="G1019" s="186" t="s">
        <v>200</v>
      </c>
      <c r="H1019" s="187">
        <v>96</v>
      </c>
      <c r="I1019" s="188"/>
      <c r="J1019" s="189">
        <f>ROUND(I1019*H1019,2)</f>
        <v>0</v>
      </c>
      <c r="K1019" s="185" t="s">
        <v>189</v>
      </c>
      <c r="L1019" s="43"/>
      <c r="M1019" s="190" t="s">
        <v>19</v>
      </c>
      <c r="N1019" s="191" t="s">
        <v>49</v>
      </c>
      <c r="O1019" s="68"/>
      <c r="P1019" s="192">
        <f>O1019*H1019</f>
        <v>0</v>
      </c>
      <c r="Q1019" s="192">
        <v>0</v>
      </c>
      <c r="R1019" s="192">
        <f>Q1019*H1019</f>
        <v>0</v>
      </c>
      <c r="S1019" s="192">
        <v>0</v>
      </c>
      <c r="T1019" s="193">
        <f>S1019*H1019</f>
        <v>0</v>
      </c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R1019" s="194" t="s">
        <v>190</v>
      </c>
      <c r="AT1019" s="194" t="s">
        <v>185</v>
      </c>
      <c r="AU1019" s="194" t="s">
        <v>87</v>
      </c>
      <c r="AY1019" s="21" t="s">
        <v>183</v>
      </c>
      <c r="BE1019" s="195">
        <f>IF(N1019="základní",J1019,0)</f>
        <v>0</v>
      </c>
      <c r="BF1019" s="195">
        <f>IF(N1019="snížená",J1019,0)</f>
        <v>0</v>
      </c>
      <c r="BG1019" s="195">
        <f>IF(N1019="zákl. přenesená",J1019,0)</f>
        <v>0</v>
      </c>
      <c r="BH1019" s="195">
        <f>IF(N1019="sníž. přenesená",J1019,0)</f>
        <v>0</v>
      </c>
      <c r="BI1019" s="195">
        <f>IF(N1019="nulová",J1019,0)</f>
        <v>0</v>
      </c>
      <c r="BJ1019" s="21" t="s">
        <v>85</v>
      </c>
      <c r="BK1019" s="195">
        <f>ROUND(I1019*H1019,2)</f>
        <v>0</v>
      </c>
      <c r="BL1019" s="21" t="s">
        <v>190</v>
      </c>
      <c r="BM1019" s="194" t="s">
        <v>1114</v>
      </c>
    </row>
    <row r="1020" spans="1:65" s="2" customFormat="1">
      <c r="A1020" s="38"/>
      <c r="B1020" s="39"/>
      <c r="C1020" s="40"/>
      <c r="D1020" s="196" t="s">
        <v>192</v>
      </c>
      <c r="E1020" s="40"/>
      <c r="F1020" s="197" t="s">
        <v>1115</v>
      </c>
      <c r="G1020" s="40"/>
      <c r="H1020" s="40"/>
      <c r="I1020" s="198"/>
      <c r="J1020" s="40"/>
      <c r="K1020" s="40"/>
      <c r="L1020" s="43"/>
      <c r="M1020" s="199"/>
      <c r="N1020" s="200"/>
      <c r="O1020" s="68"/>
      <c r="P1020" s="68"/>
      <c r="Q1020" s="68"/>
      <c r="R1020" s="68"/>
      <c r="S1020" s="68"/>
      <c r="T1020" s="69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T1020" s="21" t="s">
        <v>192</v>
      </c>
      <c r="AU1020" s="21" t="s">
        <v>87</v>
      </c>
    </row>
    <row r="1021" spans="1:65" s="2" customFormat="1" ht="44.25" customHeight="1">
      <c r="A1021" s="38"/>
      <c r="B1021" s="39"/>
      <c r="C1021" s="183" t="s">
        <v>1116</v>
      </c>
      <c r="D1021" s="183" t="s">
        <v>185</v>
      </c>
      <c r="E1021" s="184" t="s">
        <v>1117</v>
      </c>
      <c r="F1021" s="185" t="s">
        <v>1118</v>
      </c>
      <c r="G1021" s="186" t="s">
        <v>200</v>
      </c>
      <c r="H1021" s="187">
        <v>96</v>
      </c>
      <c r="I1021" s="188"/>
      <c r="J1021" s="189">
        <f>ROUND(I1021*H1021,2)</f>
        <v>0</v>
      </c>
      <c r="K1021" s="185" t="s">
        <v>189</v>
      </c>
      <c r="L1021" s="43"/>
      <c r="M1021" s="190" t="s">
        <v>19</v>
      </c>
      <c r="N1021" s="191" t="s">
        <v>49</v>
      </c>
      <c r="O1021" s="68"/>
      <c r="P1021" s="192">
        <f>O1021*H1021</f>
        <v>0</v>
      </c>
      <c r="Q1021" s="192">
        <v>0</v>
      </c>
      <c r="R1021" s="192">
        <f>Q1021*H1021</f>
        <v>0</v>
      </c>
      <c r="S1021" s="192">
        <v>0</v>
      </c>
      <c r="T1021" s="193">
        <f>S1021*H1021</f>
        <v>0</v>
      </c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R1021" s="194" t="s">
        <v>190</v>
      </c>
      <c r="AT1021" s="194" t="s">
        <v>185</v>
      </c>
      <c r="AU1021" s="194" t="s">
        <v>87</v>
      </c>
      <c r="AY1021" s="21" t="s">
        <v>183</v>
      </c>
      <c r="BE1021" s="195">
        <f>IF(N1021="základní",J1021,0)</f>
        <v>0</v>
      </c>
      <c r="BF1021" s="195">
        <f>IF(N1021="snížená",J1021,0)</f>
        <v>0</v>
      </c>
      <c r="BG1021" s="195">
        <f>IF(N1021="zákl. přenesená",J1021,0)</f>
        <v>0</v>
      </c>
      <c r="BH1021" s="195">
        <f>IF(N1021="sníž. přenesená",J1021,0)</f>
        <v>0</v>
      </c>
      <c r="BI1021" s="195">
        <f>IF(N1021="nulová",J1021,0)</f>
        <v>0</v>
      </c>
      <c r="BJ1021" s="21" t="s">
        <v>85</v>
      </c>
      <c r="BK1021" s="195">
        <f>ROUND(I1021*H1021,2)</f>
        <v>0</v>
      </c>
      <c r="BL1021" s="21" t="s">
        <v>190</v>
      </c>
      <c r="BM1021" s="194" t="s">
        <v>1119</v>
      </c>
    </row>
    <row r="1022" spans="1:65" s="2" customFormat="1">
      <c r="A1022" s="38"/>
      <c r="B1022" s="39"/>
      <c r="C1022" s="40"/>
      <c r="D1022" s="196" t="s">
        <v>192</v>
      </c>
      <c r="E1022" s="40"/>
      <c r="F1022" s="197" t="s">
        <v>1120</v>
      </c>
      <c r="G1022" s="40"/>
      <c r="H1022" s="40"/>
      <c r="I1022" s="198"/>
      <c r="J1022" s="40"/>
      <c r="K1022" s="40"/>
      <c r="L1022" s="43"/>
      <c r="M1022" s="199"/>
      <c r="N1022" s="200"/>
      <c r="O1022" s="68"/>
      <c r="P1022" s="68"/>
      <c r="Q1022" s="68"/>
      <c r="R1022" s="68"/>
      <c r="S1022" s="68"/>
      <c r="T1022" s="69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T1022" s="21" t="s">
        <v>192</v>
      </c>
      <c r="AU1022" s="21" t="s">
        <v>87</v>
      </c>
    </row>
    <row r="1023" spans="1:65" s="12" customFormat="1" ht="22.8" customHeight="1">
      <c r="B1023" s="167"/>
      <c r="C1023" s="168"/>
      <c r="D1023" s="169" t="s">
        <v>77</v>
      </c>
      <c r="E1023" s="181" t="s">
        <v>1121</v>
      </c>
      <c r="F1023" s="181" t="s">
        <v>1122</v>
      </c>
      <c r="G1023" s="168"/>
      <c r="H1023" s="168"/>
      <c r="I1023" s="171"/>
      <c r="J1023" s="182">
        <f>BK1023</f>
        <v>0</v>
      </c>
      <c r="K1023" s="168"/>
      <c r="L1023" s="173"/>
      <c r="M1023" s="174"/>
      <c r="N1023" s="175"/>
      <c r="O1023" s="175"/>
      <c r="P1023" s="176">
        <f>SUM(P1024:P1029)</f>
        <v>0</v>
      </c>
      <c r="Q1023" s="175"/>
      <c r="R1023" s="176">
        <f>SUM(R1024:R1029)</f>
        <v>0</v>
      </c>
      <c r="S1023" s="175"/>
      <c r="T1023" s="177">
        <f>SUM(T1024:T1029)</f>
        <v>0</v>
      </c>
      <c r="AR1023" s="178" t="s">
        <v>85</v>
      </c>
      <c r="AT1023" s="179" t="s">
        <v>77</v>
      </c>
      <c r="AU1023" s="179" t="s">
        <v>85</v>
      </c>
      <c r="AY1023" s="178" t="s">
        <v>183</v>
      </c>
      <c r="BK1023" s="180">
        <f>SUM(BK1024:BK1029)</f>
        <v>0</v>
      </c>
    </row>
    <row r="1024" spans="1:65" s="2" customFormat="1" ht="37.799999999999997" customHeight="1">
      <c r="A1024" s="38"/>
      <c r="B1024" s="39"/>
      <c r="C1024" s="183" t="s">
        <v>1123</v>
      </c>
      <c r="D1024" s="183" t="s">
        <v>185</v>
      </c>
      <c r="E1024" s="184" t="s">
        <v>1124</v>
      </c>
      <c r="F1024" s="185" t="s">
        <v>1125</v>
      </c>
      <c r="G1024" s="186" t="s">
        <v>243</v>
      </c>
      <c r="H1024" s="187">
        <v>20.294</v>
      </c>
      <c r="I1024" s="188"/>
      <c r="J1024" s="189">
        <f>ROUND(I1024*H1024,2)</f>
        <v>0</v>
      </c>
      <c r="K1024" s="185" t="s">
        <v>189</v>
      </c>
      <c r="L1024" s="43"/>
      <c r="M1024" s="190" t="s">
        <v>19</v>
      </c>
      <c r="N1024" s="191" t="s">
        <v>49</v>
      </c>
      <c r="O1024" s="68"/>
      <c r="P1024" s="192">
        <f>O1024*H1024</f>
        <v>0</v>
      </c>
      <c r="Q1024" s="192">
        <v>0</v>
      </c>
      <c r="R1024" s="192">
        <f>Q1024*H1024</f>
        <v>0</v>
      </c>
      <c r="S1024" s="192">
        <v>0</v>
      </c>
      <c r="T1024" s="193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194" t="s">
        <v>190</v>
      </c>
      <c r="AT1024" s="194" t="s">
        <v>185</v>
      </c>
      <c r="AU1024" s="194" t="s">
        <v>87</v>
      </c>
      <c r="AY1024" s="21" t="s">
        <v>183</v>
      </c>
      <c r="BE1024" s="195">
        <f>IF(N1024="základní",J1024,0)</f>
        <v>0</v>
      </c>
      <c r="BF1024" s="195">
        <f>IF(N1024="snížená",J1024,0)</f>
        <v>0</v>
      </c>
      <c r="BG1024" s="195">
        <f>IF(N1024="zákl. přenesená",J1024,0)</f>
        <v>0</v>
      </c>
      <c r="BH1024" s="195">
        <f>IF(N1024="sníž. přenesená",J1024,0)</f>
        <v>0</v>
      </c>
      <c r="BI1024" s="195">
        <f>IF(N1024="nulová",J1024,0)</f>
        <v>0</v>
      </c>
      <c r="BJ1024" s="21" t="s">
        <v>85</v>
      </c>
      <c r="BK1024" s="195">
        <f>ROUND(I1024*H1024,2)</f>
        <v>0</v>
      </c>
      <c r="BL1024" s="21" t="s">
        <v>190</v>
      </c>
      <c r="BM1024" s="194" t="s">
        <v>1126</v>
      </c>
    </row>
    <row r="1025" spans="1:65" s="2" customFormat="1">
      <c r="A1025" s="38"/>
      <c r="B1025" s="39"/>
      <c r="C1025" s="40"/>
      <c r="D1025" s="196" t="s">
        <v>192</v>
      </c>
      <c r="E1025" s="40"/>
      <c r="F1025" s="197" t="s">
        <v>1127</v>
      </c>
      <c r="G1025" s="40"/>
      <c r="H1025" s="40"/>
      <c r="I1025" s="198"/>
      <c r="J1025" s="40"/>
      <c r="K1025" s="40"/>
      <c r="L1025" s="43"/>
      <c r="M1025" s="199"/>
      <c r="N1025" s="200"/>
      <c r="O1025" s="68"/>
      <c r="P1025" s="68"/>
      <c r="Q1025" s="68"/>
      <c r="R1025" s="68"/>
      <c r="S1025" s="68"/>
      <c r="T1025" s="69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T1025" s="21" t="s">
        <v>192</v>
      </c>
      <c r="AU1025" s="21" t="s">
        <v>87</v>
      </c>
    </row>
    <row r="1026" spans="1:65" s="2" customFormat="1" ht="44.25" customHeight="1">
      <c r="A1026" s="38"/>
      <c r="B1026" s="39"/>
      <c r="C1026" s="183" t="s">
        <v>1128</v>
      </c>
      <c r="D1026" s="183" t="s">
        <v>185</v>
      </c>
      <c r="E1026" s="184" t="s">
        <v>1129</v>
      </c>
      <c r="F1026" s="185" t="s">
        <v>1130</v>
      </c>
      <c r="G1026" s="186" t="s">
        <v>243</v>
      </c>
      <c r="H1026" s="187">
        <v>20.294</v>
      </c>
      <c r="I1026" s="188"/>
      <c r="J1026" s="189">
        <f>ROUND(I1026*H1026,2)</f>
        <v>0</v>
      </c>
      <c r="K1026" s="185" t="s">
        <v>189</v>
      </c>
      <c r="L1026" s="43"/>
      <c r="M1026" s="190" t="s">
        <v>19</v>
      </c>
      <c r="N1026" s="191" t="s">
        <v>49</v>
      </c>
      <c r="O1026" s="68"/>
      <c r="P1026" s="192">
        <f>O1026*H1026</f>
        <v>0</v>
      </c>
      <c r="Q1026" s="192">
        <v>0</v>
      </c>
      <c r="R1026" s="192">
        <f>Q1026*H1026</f>
        <v>0</v>
      </c>
      <c r="S1026" s="192">
        <v>0</v>
      </c>
      <c r="T1026" s="193">
        <f>S1026*H1026</f>
        <v>0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194" t="s">
        <v>190</v>
      </c>
      <c r="AT1026" s="194" t="s">
        <v>185</v>
      </c>
      <c r="AU1026" s="194" t="s">
        <v>87</v>
      </c>
      <c r="AY1026" s="21" t="s">
        <v>183</v>
      </c>
      <c r="BE1026" s="195">
        <f>IF(N1026="základní",J1026,0)</f>
        <v>0</v>
      </c>
      <c r="BF1026" s="195">
        <f>IF(N1026="snížená",J1026,0)</f>
        <v>0</v>
      </c>
      <c r="BG1026" s="195">
        <f>IF(N1026="zákl. přenesená",J1026,0)</f>
        <v>0</v>
      </c>
      <c r="BH1026" s="195">
        <f>IF(N1026="sníž. přenesená",J1026,0)</f>
        <v>0</v>
      </c>
      <c r="BI1026" s="195">
        <f>IF(N1026="nulová",J1026,0)</f>
        <v>0</v>
      </c>
      <c r="BJ1026" s="21" t="s">
        <v>85</v>
      </c>
      <c r="BK1026" s="195">
        <f>ROUND(I1026*H1026,2)</f>
        <v>0</v>
      </c>
      <c r="BL1026" s="21" t="s">
        <v>190</v>
      </c>
      <c r="BM1026" s="194" t="s">
        <v>1131</v>
      </c>
    </row>
    <row r="1027" spans="1:65" s="2" customFormat="1">
      <c r="A1027" s="38"/>
      <c r="B1027" s="39"/>
      <c r="C1027" s="40"/>
      <c r="D1027" s="196" t="s">
        <v>192</v>
      </c>
      <c r="E1027" s="40"/>
      <c r="F1027" s="197" t="s">
        <v>1132</v>
      </c>
      <c r="G1027" s="40"/>
      <c r="H1027" s="40"/>
      <c r="I1027" s="198"/>
      <c r="J1027" s="40"/>
      <c r="K1027" s="40"/>
      <c r="L1027" s="43"/>
      <c r="M1027" s="199"/>
      <c r="N1027" s="200"/>
      <c r="O1027" s="68"/>
      <c r="P1027" s="68"/>
      <c r="Q1027" s="68"/>
      <c r="R1027" s="68"/>
      <c r="S1027" s="68"/>
      <c r="T1027" s="69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T1027" s="21" t="s">
        <v>192</v>
      </c>
      <c r="AU1027" s="21" t="s">
        <v>87</v>
      </c>
    </row>
    <row r="1028" spans="1:65" s="2" customFormat="1" ht="44.25" customHeight="1">
      <c r="A1028" s="38"/>
      <c r="B1028" s="39"/>
      <c r="C1028" s="183" t="s">
        <v>1133</v>
      </c>
      <c r="D1028" s="183" t="s">
        <v>185</v>
      </c>
      <c r="E1028" s="184" t="s">
        <v>1134</v>
      </c>
      <c r="F1028" s="185" t="s">
        <v>1135</v>
      </c>
      <c r="G1028" s="186" t="s">
        <v>243</v>
      </c>
      <c r="H1028" s="187">
        <v>20.294</v>
      </c>
      <c r="I1028" s="188"/>
      <c r="J1028" s="189">
        <f>ROUND(I1028*H1028,2)</f>
        <v>0</v>
      </c>
      <c r="K1028" s="185" t="s">
        <v>189</v>
      </c>
      <c r="L1028" s="43"/>
      <c r="M1028" s="190" t="s">
        <v>19</v>
      </c>
      <c r="N1028" s="191" t="s">
        <v>49</v>
      </c>
      <c r="O1028" s="68"/>
      <c r="P1028" s="192">
        <f>O1028*H1028</f>
        <v>0</v>
      </c>
      <c r="Q1028" s="192">
        <v>0</v>
      </c>
      <c r="R1028" s="192">
        <f>Q1028*H1028</f>
        <v>0</v>
      </c>
      <c r="S1028" s="192">
        <v>0</v>
      </c>
      <c r="T1028" s="193">
        <f>S1028*H1028</f>
        <v>0</v>
      </c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194" t="s">
        <v>190</v>
      </c>
      <c r="AT1028" s="194" t="s">
        <v>185</v>
      </c>
      <c r="AU1028" s="194" t="s">
        <v>87</v>
      </c>
      <c r="AY1028" s="21" t="s">
        <v>183</v>
      </c>
      <c r="BE1028" s="195">
        <f>IF(N1028="základní",J1028,0)</f>
        <v>0</v>
      </c>
      <c r="BF1028" s="195">
        <f>IF(N1028="snížená",J1028,0)</f>
        <v>0</v>
      </c>
      <c r="BG1028" s="195">
        <f>IF(N1028="zákl. přenesená",J1028,0)</f>
        <v>0</v>
      </c>
      <c r="BH1028" s="195">
        <f>IF(N1028="sníž. přenesená",J1028,0)</f>
        <v>0</v>
      </c>
      <c r="BI1028" s="195">
        <f>IF(N1028="nulová",J1028,0)</f>
        <v>0</v>
      </c>
      <c r="BJ1028" s="21" t="s">
        <v>85</v>
      </c>
      <c r="BK1028" s="195">
        <f>ROUND(I1028*H1028,2)</f>
        <v>0</v>
      </c>
      <c r="BL1028" s="21" t="s">
        <v>190</v>
      </c>
      <c r="BM1028" s="194" t="s">
        <v>1136</v>
      </c>
    </row>
    <row r="1029" spans="1:65" s="2" customFormat="1">
      <c r="A1029" s="38"/>
      <c r="B1029" s="39"/>
      <c r="C1029" s="40"/>
      <c r="D1029" s="196" t="s">
        <v>192</v>
      </c>
      <c r="E1029" s="40"/>
      <c r="F1029" s="197" t="s">
        <v>1137</v>
      </c>
      <c r="G1029" s="40"/>
      <c r="H1029" s="40"/>
      <c r="I1029" s="198"/>
      <c r="J1029" s="40"/>
      <c r="K1029" s="40"/>
      <c r="L1029" s="43"/>
      <c r="M1029" s="199"/>
      <c r="N1029" s="200"/>
      <c r="O1029" s="68"/>
      <c r="P1029" s="68"/>
      <c r="Q1029" s="68"/>
      <c r="R1029" s="68"/>
      <c r="S1029" s="68"/>
      <c r="T1029" s="69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T1029" s="21" t="s">
        <v>192</v>
      </c>
      <c r="AU1029" s="21" t="s">
        <v>87</v>
      </c>
    </row>
    <row r="1030" spans="1:65" s="12" customFormat="1" ht="22.8" customHeight="1">
      <c r="B1030" s="167"/>
      <c r="C1030" s="168"/>
      <c r="D1030" s="169" t="s">
        <v>77</v>
      </c>
      <c r="E1030" s="181" t="s">
        <v>1138</v>
      </c>
      <c r="F1030" s="181" t="s">
        <v>1139</v>
      </c>
      <c r="G1030" s="168"/>
      <c r="H1030" s="168"/>
      <c r="I1030" s="171"/>
      <c r="J1030" s="182">
        <f>BK1030</f>
        <v>0</v>
      </c>
      <c r="K1030" s="168"/>
      <c r="L1030" s="173"/>
      <c r="M1030" s="174"/>
      <c r="N1030" s="175"/>
      <c r="O1030" s="175"/>
      <c r="P1030" s="176">
        <f>SUM(P1031:P1032)</f>
        <v>0</v>
      </c>
      <c r="Q1030" s="175"/>
      <c r="R1030" s="176">
        <f>SUM(R1031:R1032)</f>
        <v>0</v>
      </c>
      <c r="S1030" s="175"/>
      <c r="T1030" s="177">
        <f>SUM(T1031:T1032)</f>
        <v>0</v>
      </c>
      <c r="AR1030" s="178" t="s">
        <v>85</v>
      </c>
      <c r="AT1030" s="179" t="s">
        <v>77</v>
      </c>
      <c r="AU1030" s="179" t="s">
        <v>85</v>
      </c>
      <c r="AY1030" s="178" t="s">
        <v>183</v>
      </c>
      <c r="BK1030" s="180">
        <f>SUM(BK1031:BK1032)</f>
        <v>0</v>
      </c>
    </row>
    <row r="1031" spans="1:65" s="2" customFormat="1" ht="62.7" customHeight="1">
      <c r="A1031" s="38"/>
      <c r="B1031" s="39"/>
      <c r="C1031" s="183" t="s">
        <v>1140</v>
      </c>
      <c r="D1031" s="183" t="s">
        <v>185</v>
      </c>
      <c r="E1031" s="184" t="s">
        <v>1141</v>
      </c>
      <c r="F1031" s="185" t="s">
        <v>1142</v>
      </c>
      <c r="G1031" s="186" t="s">
        <v>243</v>
      </c>
      <c r="H1031" s="187">
        <v>508.971</v>
      </c>
      <c r="I1031" s="188"/>
      <c r="J1031" s="189">
        <f>ROUND(I1031*H1031,2)</f>
        <v>0</v>
      </c>
      <c r="K1031" s="185" t="s">
        <v>189</v>
      </c>
      <c r="L1031" s="43"/>
      <c r="M1031" s="190" t="s">
        <v>19</v>
      </c>
      <c r="N1031" s="191" t="s">
        <v>49</v>
      </c>
      <c r="O1031" s="68"/>
      <c r="P1031" s="192">
        <f>O1031*H1031</f>
        <v>0</v>
      </c>
      <c r="Q1031" s="192">
        <v>0</v>
      </c>
      <c r="R1031" s="192">
        <f>Q1031*H1031</f>
        <v>0</v>
      </c>
      <c r="S1031" s="192">
        <v>0</v>
      </c>
      <c r="T1031" s="193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194" t="s">
        <v>190</v>
      </c>
      <c r="AT1031" s="194" t="s">
        <v>185</v>
      </c>
      <c r="AU1031" s="194" t="s">
        <v>87</v>
      </c>
      <c r="AY1031" s="21" t="s">
        <v>183</v>
      </c>
      <c r="BE1031" s="195">
        <f>IF(N1031="základní",J1031,0)</f>
        <v>0</v>
      </c>
      <c r="BF1031" s="195">
        <f>IF(N1031="snížená",J1031,0)</f>
        <v>0</v>
      </c>
      <c r="BG1031" s="195">
        <f>IF(N1031="zákl. přenesená",J1031,0)</f>
        <v>0</v>
      </c>
      <c r="BH1031" s="195">
        <f>IF(N1031="sníž. přenesená",J1031,0)</f>
        <v>0</v>
      </c>
      <c r="BI1031" s="195">
        <f>IF(N1031="nulová",J1031,0)</f>
        <v>0</v>
      </c>
      <c r="BJ1031" s="21" t="s">
        <v>85</v>
      </c>
      <c r="BK1031" s="195">
        <f>ROUND(I1031*H1031,2)</f>
        <v>0</v>
      </c>
      <c r="BL1031" s="21" t="s">
        <v>190</v>
      </c>
      <c r="BM1031" s="194" t="s">
        <v>1143</v>
      </c>
    </row>
    <row r="1032" spans="1:65" s="2" customFormat="1">
      <c r="A1032" s="38"/>
      <c r="B1032" s="39"/>
      <c r="C1032" s="40"/>
      <c r="D1032" s="196" t="s">
        <v>192</v>
      </c>
      <c r="E1032" s="40"/>
      <c r="F1032" s="197" t="s">
        <v>1144</v>
      </c>
      <c r="G1032" s="40"/>
      <c r="H1032" s="40"/>
      <c r="I1032" s="198"/>
      <c r="J1032" s="40"/>
      <c r="K1032" s="40"/>
      <c r="L1032" s="43"/>
      <c r="M1032" s="199"/>
      <c r="N1032" s="200"/>
      <c r="O1032" s="68"/>
      <c r="P1032" s="68"/>
      <c r="Q1032" s="68"/>
      <c r="R1032" s="68"/>
      <c r="S1032" s="68"/>
      <c r="T1032" s="69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T1032" s="21" t="s">
        <v>192</v>
      </c>
      <c r="AU1032" s="21" t="s">
        <v>87</v>
      </c>
    </row>
    <row r="1033" spans="1:65" s="12" customFormat="1" ht="25.95" customHeight="1">
      <c r="B1033" s="167"/>
      <c r="C1033" s="168"/>
      <c r="D1033" s="169" t="s">
        <v>77</v>
      </c>
      <c r="E1033" s="170" t="s">
        <v>1145</v>
      </c>
      <c r="F1033" s="170" t="s">
        <v>1146</v>
      </c>
      <c r="G1033" s="168"/>
      <c r="H1033" s="168"/>
      <c r="I1033" s="171"/>
      <c r="J1033" s="172">
        <f>BK1033</f>
        <v>0</v>
      </c>
      <c r="K1033" s="168"/>
      <c r="L1033" s="173"/>
      <c r="M1033" s="174"/>
      <c r="N1033" s="175"/>
      <c r="O1033" s="175"/>
      <c r="P1033" s="176">
        <f>P1034+P1075+P1113+P1142+P1174+P1179+P1192+P1207+P1232+P1305+P1335+P1464+P1668+P1693+P1706</f>
        <v>0</v>
      </c>
      <c r="Q1033" s="175"/>
      <c r="R1033" s="176">
        <f>R1034+R1075+R1113+R1142+R1174+R1179+R1192+R1207+R1232+R1305+R1335+R1464+R1668+R1693+R1706</f>
        <v>31.210950861939999</v>
      </c>
      <c r="S1033" s="175"/>
      <c r="T1033" s="177">
        <f>T1034+T1075+T1113+T1142+T1174+T1179+T1192+T1207+T1232+T1305+T1335+T1464+T1668+T1693+T1706</f>
        <v>2.6310840000000004</v>
      </c>
      <c r="AR1033" s="178" t="s">
        <v>87</v>
      </c>
      <c r="AT1033" s="179" t="s">
        <v>77</v>
      </c>
      <c r="AU1033" s="179" t="s">
        <v>78</v>
      </c>
      <c r="AY1033" s="178" t="s">
        <v>183</v>
      </c>
      <c r="BK1033" s="180">
        <f>BK1034+BK1075+BK1113+BK1142+BK1174+BK1179+BK1192+BK1207+BK1232+BK1305+BK1335+BK1464+BK1668+BK1693+BK1706</f>
        <v>0</v>
      </c>
    </row>
    <row r="1034" spans="1:65" s="12" customFormat="1" ht="22.8" customHeight="1">
      <c r="B1034" s="167"/>
      <c r="C1034" s="168"/>
      <c r="D1034" s="169" t="s">
        <v>77</v>
      </c>
      <c r="E1034" s="181" t="s">
        <v>1147</v>
      </c>
      <c r="F1034" s="181" t="s">
        <v>1148</v>
      </c>
      <c r="G1034" s="168"/>
      <c r="H1034" s="168"/>
      <c r="I1034" s="171"/>
      <c r="J1034" s="182">
        <f>BK1034</f>
        <v>0</v>
      </c>
      <c r="K1034" s="168"/>
      <c r="L1034" s="173"/>
      <c r="M1034" s="174"/>
      <c r="N1034" s="175"/>
      <c r="O1034" s="175"/>
      <c r="P1034" s="176">
        <f>SUM(P1035:P1074)</f>
        <v>0</v>
      </c>
      <c r="Q1034" s="175"/>
      <c r="R1034" s="176">
        <f>SUM(R1035:R1074)</f>
        <v>2.7912445390000005</v>
      </c>
      <c r="S1034" s="175"/>
      <c r="T1034" s="177">
        <f>SUM(T1035:T1074)</f>
        <v>0.157696</v>
      </c>
      <c r="AR1034" s="178" t="s">
        <v>87</v>
      </c>
      <c r="AT1034" s="179" t="s">
        <v>77</v>
      </c>
      <c r="AU1034" s="179" t="s">
        <v>85</v>
      </c>
      <c r="AY1034" s="178" t="s">
        <v>183</v>
      </c>
      <c r="BK1034" s="180">
        <f>SUM(BK1035:BK1074)</f>
        <v>0</v>
      </c>
    </row>
    <row r="1035" spans="1:65" s="2" customFormat="1" ht="37.799999999999997" customHeight="1">
      <c r="A1035" s="38"/>
      <c r="B1035" s="39"/>
      <c r="C1035" s="183" t="s">
        <v>1149</v>
      </c>
      <c r="D1035" s="183" t="s">
        <v>185</v>
      </c>
      <c r="E1035" s="184" t="s">
        <v>1150</v>
      </c>
      <c r="F1035" s="185" t="s">
        <v>1151</v>
      </c>
      <c r="G1035" s="186" t="s">
        <v>188</v>
      </c>
      <c r="H1035" s="187">
        <v>50.8</v>
      </c>
      <c r="I1035" s="188"/>
      <c r="J1035" s="189">
        <f>ROUND(I1035*H1035,2)</f>
        <v>0</v>
      </c>
      <c r="K1035" s="185" t="s">
        <v>189</v>
      </c>
      <c r="L1035" s="43"/>
      <c r="M1035" s="190" t="s">
        <v>19</v>
      </c>
      <c r="N1035" s="191" t="s">
        <v>49</v>
      </c>
      <c r="O1035" s="68"/>
      <c r="P1035" s="192">
        <f>O1035*H1035</f>
        <v>0</v>
      </c>
      <c r="Q1035" s="192">
        <v>0</v>
      </c>
      <c r="R1035" s="192">
        <f>Q1035*H1035</f>
        <v>0</v>
      </c>
      <c r="S1035" s="192">
        <v>0</v>
      </c>
      <c r="T1035" s="193">
        <f>S1035*H1035</f>
        <v>0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194" t="s">
        <v>273</v>
      </c>
      <c r="AT1035" s="194" t="s">
        <v>185</v>
      </c>
      <c r="AU1035" s="194" t="s">
        <v>87</v>
      </c>
      <c r="AY1035" s="21" t="s">
        <v>183</v>
      </c>
      <c r="BE1035" s="195">
        <f>IF(N1035="základní",J1035,0)</f>
        <v>0</v>
      </c>
      <c r="BF1035" s="195">
        <f>IF(N1035="snížená",J1035,0)</f>
        <v>0</v>
      </c>
      <c r="BG1035" s="195">
        <f>IF(N1035="zákl. přenesená",J1035,0)</f>
        <v>0</v>
      </c>
      <c r="BH1035" s="195">
        <f>IF(N1035="sníž. přenesená",J1035,0)</f>
        <v>0</v>
      </c>
      <c r="BI1035" s="195">
        <f>IF(N1035="nulová",J1035,0)</f>
        <v>0</v>
      </c>
      <c r="BJ1035" s="21" t="s">
        <v>85</v>
      </c>
      <c r="BK1035" s="195">
        <f>ROUND(I1035*H1035,2)</f>
        <v>0</v>
      </c>
      <c r="BL1035" s="21" t="s">
        <v>273</v>
      </c>
      <c r="BM1035" s="194" t="s">
        <v>1152</v>
      </c>
    </row>
    <row r="1036" spans="1:65" s="2" customFormat="1">
      <c r="A1036" s="38"/>
      <c r="B1036" s="39"/>
      <c r="C1036" s="40"/>
      <c r="D1036" s="196" t="s">
        <v>192</v>
      </c>
      <c r="E1036" s="40"/>
      <c r="F1036" s="197" t="s">
        <v>1153</v>
      </c>
      <c r="G1036" s="40"/>
      <c r="H1036" s="40"/>
      <c r="I1036" s="198"/>
      <c r="J1036" s="40"/>
      <c r="K1036" s="40"/>
      <c r="L1036" s="43"/>
      <c r="M1036" s="199"/>
      <c r="N1036" s="200"/>
      <c r="O1036" s="68"/>
      <c r="P1036" s="68"/>
      <c r="Q1036" s="68"/>
      <c r="R1036" s="68"/>
      <c r="S1036" s="68"/>
      <c r="T1036" s="69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T1036" s="21" t="s">
        <v>192</v>
      </c>
      <c r="AU1036" s="21" t="s">
        <v>87</v>
      </c>
    </row>
    <row r="1037" spans="1:65" s="16" customFormat="1">
      <c r="B1037" s="245"/>
      <c r="C1037" s="246"/>
      <c r="D1037" s="203" t="s">
        <v>204</v>
      </c>
      <c r="E1037" s="247" t="s">
        <v>19</v>
      </c>
      <c r="F1037" s="248" t="s">
        <v>1154</v>
      </c>
      <c r="G1037" s="246"/>
      <c r="H1037" s="247" t="s">
        <v>19</v>
      </c>
      <c r="I1037" s="249"/>
      <c r="J1037" s="246"/>
      <c r="K1037" s="246"/>
      <c r="L1037" s="250"/>
      <c r="M1037" s="251"/>
      <c r="N1037" s="252"/>
      <c r="O1037" s="252"/>
      <c r="P1037" s="252"/>
      <c r="Q1037" s="252"/>
      <c r="R1037" s="252"/>
      <c r="S1037" s="252"/>
      <c r="T1037" s="253"/>
      <c r="AT1037" s="254" t="s">
        <v>204</v>
      </c>
      <c r="AU1037" s="254" t="s">
        <v>87</v>
      </c>
      <c r="AV1037" s="16" t="s">
        <v>85</v>
      </c>
      <c r="AW1037" s="16" t="s">
        <v>33</v>
      </c>
      <c r="AX1037" s="16" t="s">
        <v>78</v>
      </c>
      <c r="AY1037" s="254" t="s">
        <v>183</v>
      </c>
    </row>
    <row r="1038" spans="1:65" s="16" customFormat="1">
      <c r="B1038" s="245"/>
      <c r="C1038" s="246"/>
      <c r="D1038" s="203" t="s">
        <v>204</v>
      </c>
      <c r="E1038" s="247" t="s">
        <v>19</v>
      </c>
      <c r="F1038" s="248" t="s">
        <v>1155</v>
      </c>
      <c r="G1038" s="246"/>
      <c r="H1038" s="247" t="s">
        <v>19</v>
      </c>
      <c r="I1038" s="249"/>
      <c r="J1038" s="246"/>
      <c r="K1038" s="246"/>
      <c r="L1038" s="250"/>
      <c r="M1038" s="251"/>
      <c r="N1038" s="252"/>
      <c r="O1038" s="252"/>
      <c r="P1038" s="252"/>
      <c r="Q1038" s="252"/>
      <c r="R1038" s="252"/>
      <c r="S1038" s="252"/>
      <c r="T1038" s="253"/>
      <c r="AT1038" s="254" t="s">
        <v>204</v>
      </c>
      <c r="AU1038" s="254" t="s">
        <v>87</v>
      </c>
      <c r="AV1038" s="16" t="s">
        <v>85</v>
      </c>
      <c r="AW1038" s="16" t="s">
        <v>33</v>
      </c>
      <c r="AX1038" s="16" t="s">
        <v>78</v>
      </c>
      <c r="AY1038" s="254" t="s">
        <v>183</v>
      </c>
    </row>
    <row r="1039" spans="1:65" s="13" customFormat="1">
      <c r="B1039" s="201"/>
      <c r="C1039" s="202"/>
      <c r="D1039" s="203" t="s">
        <v>204</v>
      </c>
      <c r="E1039" s="204" t="s">
        <v>19</v>
      </c>
      <c r="F1039" s="205" t="s">
        <v>129</v>
      </c>
      <c r="G1039" s="202"/>
      <c r="H1039" s="206">
        <v>50.8</v>
      </c>
      <c r="I1039" s="207"/>
      <c r="J1039" s="202"/>
      <c r="K1039" s="202"/>
      <c r="L1039" s="208"/>
      <c r="M1039" s="209"/>
      <c r="N1039" s="210"/>
      <c r="O1039" s="210"/>
      <c r="P1039" s="210"/>
      <c r="Q1039" s="210"/>
      <c r="R1039" s="210"/>
      <c r="S1039" s="210"/>
      <c r="T1039" s="211"/>
      <c r="AT1039" s="212" t="s">
        <v>204</v>
      </c>
      <c r="AU1039" s="212" t="s">
        <v>87</v>
      </c>
      <c r="AV1039" s="13" t="s">
        <v>87</v>
      </c>
      <c r="AW1039" s="13" t="s">
        <v>33</v>
      </c>
      <c r="AX1039" s="13" t="s">
        <v>78</v>
      </c>
      <c r="AY1039" s="212" t="s">
        <v>183</v>
      </c>
    </row>
    <row r="1040" spans="1:65" s="2" customFormat="1" ht="16.5" customHeight="1">
      <c r="A1040" s="38"/>
      <c r="B1040" s="39"/>
      <c r="C1040" s="224" t="s">
        <v>1156</v>
      </c>
      <c r="D1040" s="224" t="s">
        <v>240</v>
      </c>
      <c r="E1040" s="225" t="s">
        <v>1157</v>
      </c>
      <c r="F1040" s="226" t="s">
        <v>1158</v>
      </c>
      <c r="G1040" s="227" t="s">
        <v>243</v>
      </c>
      <c r="H1040" s="228">
        <v>0.02</v>
      </c>
      <c r="I1040" s="229"/>
      <c r="J1040" s="230">
        <f>ROUND(I1040*H1040,2)</f>
        <v>0</v>
      </c>
      <c r="K1040" s="226" t="s">
        <v>189</v>
      </c>
      <c r="L1040" s="231"/>
      <c r="M1040" s="232" t="s">
        <v>19</v>
      </c>
      <c r="N1040" s="233" t="s">
        <v>49</v>
      </c>
      <c r="O1040" s="68"/>
      <c r="P1040" s="192">
        <f>O1040*H1040</f>
        <v>0</v>
      </c>
      <c r="Q1040" s="192">
        <v>1</v>
      </c>
      <c r="R1040" s="192">
        <f>Q1040*H1040</f>
        <v>0.02</v>
      </c>
      <c r="S1040" s="192">
        <v>0</v>
      </c>
      <c r="T1040" s="193">
        <f>S1040*H1040</f>
        <v>0</v>
      </c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R1040" s="194" t="s">
        <v>365</v>
      </c>
      <c r="AT1040" s="194" t="s">
        <v>240</v>
      </c>
      <c r="AU1040" s="194" t="s">
        <v>87</v>
      </c>
      <c r="AY1040" s="21" t="s">
        <v>183</v>
      </c>
      <c r="BE1040" s="195">
        <f>IF(N1040="základní",J1040,0)</f>
        <v>0</v>
      </c>
      <c r="BF1040" s="195">
        <f>IF(N1040="snížená",J1040,0)</f>
        <v>0</v>
      </c>
      <c r="BG1040" s="195">
        <f>IF(N1040="zákl. přenesená",J1040,0)</f>
        <v>0</v>
      </c>
      <c r="BH1040" s="195">
        <f>IF(N1040="sníž. přenesená",J1040,0)</f>
        <v>0</v>
      </c>
      <c r="BI1040" s="195">
        <f>IF(N1040="nulová",J1040,0)</f>
        <v>0</v>
      </c>
      <c r="BJ1040" s="21" t="s">
        <v>85</v>
      </c>
      <c r="BK1040" s="195">
        <f>ROUND(I1040*H1040,2)</f>
        <v>0</v>
      </c>
      <c r="BL1040" s="21" t="s">
        <v>273</v>
      </c>
      <c r="BM1040" s="194" t="s">
        <v>1159</v>
      </c>
    </row>
    <row r="1041" spans="1:65" s="13" customFormat="1">
      <c r="B1041" s="201"/>
      <c r="C1041" s="202"/>
      <c r="D1041" s="203" t="s">
        <v>204</v>
      </c>
      <c r="E1041" s="202"/>
      <c r="F1041" s="205" t="s">
        <v>1160</v>
      </c>
      <c r="G1041" s="202"/>
      <c r="H1041" s="206">
        <v>0.02</v>
      </c>
      <c r="I1041" s="207"/>
      <c r="J1041" s="202"/>
      <c r="K1041" s="202"/>
      <c r="L1041" s="208"/>
      <c r="M1041" s="209"/>
      <c r="N1041" s="210"/>
      <c r="O1041" s="210"/>
      <c r="P1041" s="210"/>
      <c r="Q1041" s="210"/>
      <c r="R1041" s="210"/>
      <c r="S1041" s="210"/>
      <c r="T1041" s="211"/>
      <c r="AT1041" s="212" t="s">
        <v>204</v>
      </c>
      <c r="AU1041" s="212" t="s">
        <v>87</v>
      </c>
      <c r="AV1041" s="13" t="s">
        <v>87</v>
      </c>
      <c r="AW1041" s="13" t="s">
        <v>4</v>
      </c>
      <c r="AX1041" s="13" t="s">
        <v>85</v>
      </c>
      <c r="AY1041" s="212" t="s">
        <v>183</v>
      </c>
    </row>
    <row r="1042" spans="1:65" s="2" customFormat="1" ht="37.799999999999997" customHeight="1">
      <c r="A1042" s="38"/>
      <c r="B1042" s="39"/>
      <c r="C1042" s="183" t="s">
        <v>1161</v>
      </c>
      <c r="D1042" s="183" t="s">
        <v>185</v>
      </c>
      <c r="E1042" s="184" t="s">
        <v>1162</v>
      </c>
      <c r="F1042" s="185" t="s">
        <v>1163</v>
      </c>
      <c r="G1042" s="186" t="s">
        <v>188</v>
      </c>
      <c r="H1042" s="187">
        <v>154.24600000000001</v>
      </c>
      <c r="I1042" s="188"/>
      <c r="J1042" s="189">
        <f>ROUND(I1042*H1042,2)</f>
        <v>0</v>
      </c>
      <c r="K1042" s="185" t="s">
        <v>189</v>
      </c>
      <c r="L1042" s="43"/>
      <c r="M1042" s="190" t="s">
        <v>19</v>
      </c>
      <c r="N1042" s="191" t="s">
        <v>49</v>
      </c>
      <c r="O1042" s="68"/>
      <c r="P1042" s="192">
        <f>O1042*H1042</f>
        <v>0</v>
      </c>
      <c r="Q1042" s="192">
        <v>0</v>
      </c>
      <c r="R1042" s="192">
        <f>Q1042*H1042</f>
        <v>0</v>
      </c>
      <c r="S1042" s="192">
        <v>0</v>
      </c>
      <c r="T1042" s="193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194" t="s">
        <v>273</v>
      </c>
      <c r="AT1042" s="194" t="s">
        <v>185</v>
      </c>
      <c r="AU1042" s="194" t="s">
        <v>87</v>
      </c>
      <c r="AY1042" s="21" t="s">
        <v>183</v>
      </c>
      <c r="BE1042" s="195">
        <f>IF(N1042="základní",J1042,0)</f>
        <v>0</v>
      </c>
      <c r="BF1042" s="195">
        <f>IF(N1042="snížená",J1042,0)</f>
        <v>0</v>
      </c>
      <c r="BG1042" s="195">
        <f>IF(N1042="zákl. přenesená",J1042,0)</f>
        <v>0</v>
      </c>
      <c r="BH1042" s="195">
        <f>IF(N1042="sníž. přenesená",J1042,0)</f>
        <v>0</v>
      </c>
      <c r="BI1042" s="195">
        <f>IF(N1042="nulová",J1042,0)</f>
        <v>0</v>
      </c>
      <c r="BJ1042" s="21" t="s">
        <v>85</v>
      </c>
      <c r="BK1042" s="195">
        <f>ROUND(I1042*H1042,2)</f>
        <v>0</v>
      </c>
      <c r="BL1042" s="21" t="s">
        <v>273</v>
      </c>
      <c r="BM1042" s="194" t="s">
        <v>1164</v>
      </c>
    </row>
    <row r="1043" spans="1:65" s="2" customFormat="1">
      <c r="A1043" s="38"/>
      <c r="B1043" s="39"/>
      <c r="C1043" s="40"/>
      <c r="D1043" s="196" t="s">
        <v>192</v>
      </c>
      <c r="E1043" s="40"/>
      <c r="F1043" s="197" t="s">
        <v>1165</v>
      </c>
      <c r="G1043" s="40"/>
      <c r="H1043" s="40"/>
      <c r="I1043" s="198"/>
      <c r="J1043" s="40"/>
      <c r="K1043" s="40"/>
      <c r="L1043" s="43"/>
      <c r="M1043" s="199"/>
      <c r="N1043" s="200"/>
      <c r="O1043" s="68"/>
      <c r="P1043" s="68"/>
      <c r="Q1043" s="68"/>
      <c r="R1043" s="68"/>
      <c r="S1043" s="68"/>
      <c r="T1043" s="69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T1043" s="21" t="s">
        <v>192</v>
      </c>
      <c r="AU1043" s="21" t="s">
        <v>87</v>
      </c>
    </row>
    <row r="1044" spans="1:65" s="13" customFormat="1">
      <c r="B1044" s="201"/>
      <c r="C1044" s="202"/>
      <c r="D1044" s="203" t="s">
        <v>204</v>
      </c>
      <c r="E1044" s="204" t="s">
        <v>19</v>
      </c>
      <c r="F1044" s="205" t="s">
        <v>1166</v>
      </c>
      <c r="G1044" s="202"/>
      <c r="H1044" s="206">
        <v>15.321999999999999</v>
      </c>
      <c r="I1044" s="207"/>
      <c r="J1044" s="202"/>
      <c r="K1044" s="202"/>
      <c r="L1044" s="208"/>
      <c r="M1044" s="209"/>
      <c r="N1044" s="210"/>
      <c r="O1044" s="210"/>
      <c r="P1044" s="210"/>
      <c r="Q1044" s="210"/>
      <c r="R1044" s="210"/>
      <c r="S1044" s="210"/>
      <c r="T1044" s="211"/>
      <c r="AT1044" s="212" t="s">
        <v>204</v>
      </c>
      <c r="AU1044" s="212" t="s">
        <v>87</v>
      </c>
      <c r="AV1044" s="13" t="s">
        <v>87</v>
      </c>
      <c r="AW1044" s="13" t="s">
        <v>33</v>
      </c>
      <c r="AX1044" s="13" t="s">
        <v>78</v>
      </c>
      <c r="AY1044" s="212" t="s">
        <v>183</v>
      </c>
    </row>
    <row r="1045" spans="1:65" s="13" customFormat="1">
      <c r="B1045" s="201"/>
      <c r="C1045" s="202"/>
      <c r="D1045" s="203" t="s">
        <v>204</v>
      </c>
      <c r="E1045" s="204" t="s">
        <v>19</v>
      </c>
      <c r="F1045" s="205" t="s">
        <v>1167</v>
      </c>
      <c r="G1045" s="202"/>
      <c r="H1045" s="206">
        <v>5.64</v>
      </c>
      <c r="I1045" s="207"/>
      <c r="J1045" s="202"/>
      <c r="K1045" s="202"/>
      <c r="L1045" s="208"/>
      <c r="M1045" s="209"/>
      <c r="N1045" s="210"/>
      <c r="O1045" s="210"/>
      <c r="P1045" s="210"/>
      <c r="Q1045" s="210"/>
      <c r="R1045" s="210"/>
      <c r="S1045" s="210"/>
      <c r="T1045" s="211"/>
      <c r="AT1045" s="212" t="s">
        <v>204</v>
      </c>
      <c r="AU1045" s="212" t="s">
        <v>87</v>
      </c>
      <c r="AV1045" s="13" t="s">
        <v>87</v>
      </c>
      <c r="AW1045" s="13" t="s">
        <v>33</v>
      </c>
      <c r="AX1045" s="13" t="s">
        <v>78</v>
      </c>
      <c r="AY1045" s="212" t="s">
        <v>183</v>
      </c>
    </row>
    <row r="1046" spans="1:65" s="13" customFormat="1">
      <c r="B1046" s="201"/>
      <c r="C1046" s="202"/>
      <c r="D1046" s="203" t="s">
        <v>204</v>
      </c>
      <c r="E1046" s="204" t="s">
        <v>19</v>
      </c>
      <c r="F1046" s="205" t="s">
        <v>1168</v>
      </c>
      <c r="G1046" s="202"/>
      <c r="H1046" s="206">
        <v>6.32</v>
      </c>
      <c r="I1046" s="207"/>
      <c r="J1046" s="202"/>
      <c r="K1046" s="202"/>
      <c r="L1046" s="208"/>
      <c r="M1046" s="209"/>
      <c r="N1046" s="210"/>
      <c r="O1046" s="210"/>
      <c r="P1046" s="210"/>
      <c r="Q1046" s="210"/>
      <c r="R1046" s="210"/>
      <c r="S1046" s="210"/>
      <c r="T1046" s="211"/>
      <c r="AT1046" s="212" t="s">
        <v>204</v>
      </c>
      <c r="AU1046" s="212" t="s">
        <v>87</v>
      </c>
      <c r="AV1046" s="13" t="s">
        <v>87</v>
      </c>
      <c r="AW1046" s="13" t="s">
        <v>33</v>
      </c>
      <c r="AX1046" s="13" t="s">
        <v>78</v>
      </c>
      <c r="AY1046" s="212" t="s">
        <v>183</v>
      </c>
    </row>
    <row r="1047" spans="1:65" s="13" customFormat="1">
      <c r="B1047" s="201"/>
      <c r="C1047" s="202"/>
      <c r="D1047" s="203" t="s">
        <v>204</v>
      </c>
      <c r="E1047" s="204" t="s">
        <v>19</v>
      </c>
      <c r="F1047" s="205" t="s">
        <v>1169</v>
      </c>
      <c r="G1047" s="202"/>
      <c r="H1047" s="206">
        <v>126.964</v>
      </c>
      <c r="I1047" s="207"/>
      <c r="J1047" s="202"/>
      <c r="K1047" s="202"/>
      <c r="L1047" s="208"/>
      <c r="M1047" s="209"/>
      <c r="N1047" s="210"/>
      <c r="O1047" s="210"/>
      <c r="P1047" s="210"/>
      <c r="Q1047" s="210"/>
      <c r="R1047" s="210"/>
      <c r="S1047" s="210"/>
      <c r="T1047" s="211"/>
      <c r="AT1047" s="212" t="s">
        <v>204</v>
      </c>
      <c r="AU1047" s="212" t="s">
        <v>87</v>
      </c>
      <c r="AV1047" s="13" t="s">
        <v>87</v>
      </c>
      <c r="AW1047" s="13" t="s">
        <v>33</v>
      </c>
      <c r="AX1047" s="13" t="s">
        <v>78</v>
      </c>
      <c r="AY1047" s="212" t="s">
        <v>183</v>
      </c>
    </row>
    <row r="1048" spans="1:65" s="15" customFormat="1">
      <c r="B1048" s="234"/>
      <c r="C1048" s="235"/>
      <c r="D1048" s="203" t="s">
        <v>204</v>
      </c>
      <c r="E1048" s="236" t="s">
        <v>19</v>
      </c>
      <c r="F1048" s="237" t="s">
        <v>266</v>
      </c>
      <c r="G1048" s="235"/>
      <c r="H1048" s="238">
        <v>154.24600000000001</v>
      </c>
      <c r="I1048" s="239"/>
      <c r="J1048" s="235"/>
      <c r="K1048" s="235"/>
      <c r="L1048" s="240"/>
      <c r="M1048" s="241"/>
      <c r="N1048" s="242"/>
      <c r="O1048" s="242"/>
      <c r="P1048" s="242"/>
      <c r="Q1048" s="242"/>
      <c r="R1048" s="242"/>
      <c r="S1048" s="242"/>
      <c r="T1048" s="243"/>
      <c r="AT1048" s="244" t="s">
        <v>204</v>
      </c>
      <c r="AU1048" s="244" t="s">
        <v>87</v>
      </c>
      <c r="AV1048" s="15" t="s">
        <v>190</v>
      </c>
      <c r="AW1048" s="15" t="s">
        <v>33</v>
      </c>
      <c r="AX1048" s="15" t="s">
        <v>85</v>
      </c>
      <c r="AY1048" s="244" t="s">
        <v>183</v>
      </c>
    </row>
    <row r="1049" spans="1:65" s="2" customFormat="1" ht="16.5" customHeight="1">
      <c r="A1049" s="38"/>
      <c r="B1049" s="39"/>
      <c r="C1049" s="224" t="s">
        <v>1170</v>
      </c>
      <c r="D1049" s="224" t="s">
        <v>240</v>
      </c>
      <c r="E1049" s="225" t="s">
        <v>1157</v>
      </c>
      <c r="F1049" s="226" t="s">
        <v>1158</v>
      </c>
      <c r="G1049" s="227" t="s">
        <v>243</v>
      </c>
      <c r="H1049" s="228">
        <v>6.3E-2</v>
      </c>
      <c r="I1049" s="229"/>
      <c r="J1049" s="230">
        <f>ROUND(I1049*H1049,2)</f>
        <v>0</v>
      </c>
      <c r="K1049" s="226" t="s">
        <v>189</v>
      </c>
      <c r="L1049" s="231"/>
      <c r="M1049" s="232" t="s">
        <v>19</v>
      </c>
      <c r="N1049" s="233" t="s">
        <v>49</v>
      </c>
      <c r="O1049" s="68"/>
      <c r="P1049" s="192">
        <f>O1049*H1049</f>
        <v>0</v>
      </c>
      <c r="Q1049" s="192">
        <v>1</v>
      </c>
      <c r="R1049" s="192">
        <f>Q1049*H1049</f>
        <v>6.3E-2</v>
      </c>
      <c r="S1049" s="192">
        <v>0</v>
      </c>
      <c r="T1049" s="193">
        <f>S1049*H1049</f>
        <v>0</v>
      </c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194" t="s">
        <v>365</v>
      </c>
      <c r="AT1049" s="194" t="s">
        <v>240</v>
      </c>
      <c r="AU1049" s="194" t="s">
        <v>87</v>
      </c>
      <c r="AY1049" s="21" t="s">
        <v>183</v>
      </c>
      <c r="BE1049" s="195">
        <f>IF(N1049="základní",J1049,0)</f>
        <v>0</v>
      </c>
      <c r="BF1049" s="195">
        <f>IF(N1049="snížená",J1049,0)</f>
        <v>0</v>
      </c>
      <c r="BG1049" s="195">
        <f>IF(N1049="zákl. přenesená",J1049,0)</f>
        <v>0</v>
      </c>
      <c r="BH1049" s="195">
        <f>IF(N1049="sníž. přenesená",J1049,0)</f>
        <v>0</v>
      </c>
      <c r="BI1049" s="195">
        <f>IF(N1049="nulová",J1049,0)</f>
        <v>0</v>
      </c>
      <c r="BJ1049" s="21" t="s">
        <v>85</v>
      </c>
      <c r="BK1049" s="195">
        <f>ROUND(I1049*H1049,2)</f>
        <v>0</v>
      </c>
      <c r="BL1049" s="21" t="s">
        <v>273</v>
      </c>
      <c r="BM1049" s="194" t="s">
        <v>1171</v>
      </c>
    </row>
    <row r="1050" spans="1:65" s="13" customFormat="1">
      <c r="B1050" s="201"/>
      <c r="C1050" s="202"/>
      <c r="D1050" s="203" t="s">
        <v>204</v>
      </c>
      <c r="E1050" s="202"/>
      <c r="F1050" s="205" t="s">
        <v>1172</v>
      </c>
      <c r="G1050" s="202"/>
      <c r="H1050" s="206">
        <v>6.3E-2</v>
      </c>
      <c r="I1050" s="207"/>
      <c r="J1050" s="202"/>
      <c r="K1050" s="202"/>
      <c r="L1050" s="208"/>
      <c r="M1050" s="209"/>
      <c r="N1050" s="210"/>
      <c r="O1050" s="210"/>
      <c r="P1050" s="210"/>
      <c r="Q1050" s="210"/>
      <c r="R1050" s="210"/>
      <c r="S1050" s="210"/>
      <c r="T1050" s="211"/>
      <c r="AT1050" s="212" t="s">
        <v>204</v>
      </c>
      <c r="AU1050" s="212" t="s">
        <v>87</v>
      </c>
      <c r="AV1050" s="13" t="s">
        <v>87</v>
      </c>
      <c r="AW1050" s="13" t="s">
        <v>4</v>
      </c>
      <c r="AX1050" s="13" t="s">
        <v>85</v>
      </c>
      <c r="AY1050" s="212" t="s">
        <v>183</v>
      </c>
    </row>
    <row r="1051" spans="1:65" s="2" customFormat="1" ht="24.15" customHeight="1">
      <c r="A1051" s="38"/>
      <c r="B1051" s="39"/>
      <c r="C1051" s="183" t="s">
        <v>1173</v>
      </c>
      <c r="D1051" s="183" t="s">
        <v>185</v>
      </c>
      <c r="E1051" s="184" t="s">
        <v>1174</v>
      </c>
      <c r="F1051" s="185" t="s">
        <v>1175</v>
      </c>
      <c r="G1051" s="186" t="s">
        <v>188</v>
      </c>
      <c r="H1051" s="187">
        <v>152.4</v>
      </c>
      <c r="I1051" s="188"/>
      <c r="J1051" s="189">
        <f>ROUND(I1051*H1051,2)</f>
        <v>0</v>
      </c>
      <c r="K1051" s="185" t="s">
        <v>189</v>
      </c>
      <c r="L1051" s="43"/>
      <c r="M1051" s="190" t="s">
        <v>19</v>
      </c>
      <c r="N1051" s="191" t="s">
        <v>49</v>
      </c>
      <c r="O1051" s="68"/>
      <c r="P1051" s="192">
        <f>O1051*H1051</f>
        <v>0</v>
      </c>
      <c r="Q1051" s="192">
        <v>3.9825E-4</v>
      </c>
      <c r="R1051" s="192">
        <f>Q1051*H1051</f>
        <v>6.0693300000000006E-2</v>
      </c>
      <c r="S1051" s="192">
        <v>0</v>
      </c>
      <c r="T1051" s="193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194" t="s">
        <v>273</v>
      </c>
      <c r="AT1051" s="194" t="s">
        <v>185</v>
      </c>
      <c r="AU1051" s="194" t="s">
        <v>87</v>
      </c>
      <c r="AY1051" s="21" t="s">
        <v>183</v>
      </c>
      <c r="BE1051" s="195">
        <f>IF(N1051="základní",J1051,0)</f>
        <v>0</v>
      </c>
      <c r="BF1051" s="195">
        <f>IF(N1051="snížená",J1051,0)</f>
        <v>0</v>
      </c>
      <c r="BG1051" s="195">
        <f>IF(N1051="zákl. přenesená",J1051,0)</f>
        <v>0</v>
      </c>
      <c r="BH1051" s="195">
        <f>IF(N1051="sníž. přenesená",J1051,0)</f>
        <v>0</v>
      </c>
      <c r="BI1051" s="195">
        <f>IF(N1051="nulová",J1051,0)</f>
        <v>0</v>
      </c>
      <c r="BJ1051" s="21" t="s">
        <v>85</v>
      </c>
      <c r="BK1051" s="195">
        <f>ROUND(I1051*H1051,2)</f>
        <v>0</v>
      </c>
      <c r="BL1051" s="21" t="s">
        <v>273</v>
      </c>
      <c r="BM1051" s="194" t="s">
        <v>1176</v>
      </c>
    </row>
    <row r="1052" spans="1:65" s="2" customFormat="1">
      <c r="A1052" s="38"/>
      <c r="B1052" s="39"/>
      <c r="C1052" s="40"/>
      <c r="D1052" s="196" t="s">
        <v>192</v>
      </c>
      <c r="E1052" s="40"/>
      <c r="F1052" s="197" t="s">
        <v>1177</v>
      </c>
      <c r="G1052" s="40"/>
      <c r="H1052" s="40"/>
      <c r="I1052" s="198"/>
      <c r="J1052" s="40"/>
      <c r="K1052" s="40"/>
      <c r="L1052" s="43"/>
      <c r="M1052" s="199"/>
      <c r="N1052" s="200"/>
      <c r="O1052" s="68"/>
      <c r="P1052" s="68"/>
      <c r="Q1052" s="68"/>
      <c r="R1052" s="68"/>
      <c r="S1052" s="68"/>
      <c r="T1052" s="69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T1052" s="21" t="s">
        <v>192</v>
      </c>
      <c r="AU1052" s="21" t="s">
        <v>87</v>
      </c>
    </row>
    <row r="1053" spans="1:65" s="16" customFormat="1">
      <c r="B1053" s="245"/>
      <c r="C1053" s="246"/>
      <c r="D1053" s="203" t="s">
        <v>204</v>
      </c>
      <c r="E1053" s="247" t="s">
        <v>19</v>
      </c>
      <c r="F1053" s="248" t="s">
        <v>1154</v>
      </c>
      <c r="G1053" s="246"/>
      <c r="H1053" s="247" t="s">
        <v>19</v>
      </c>
      <c r="I1053" s="249"/>
      <c r="J1053" s="246"/>
      <c r="K1053" s="246"/>
      <c r="L1053" s="250"/>
      <c r="M1053" s="251"/>
      <c r="N1053" s="252"/>
      <c r="O1053" s="252"/>
      <c r="P1053" s="252"/>
      <c r="Q1053" s="252"/>
      <c r="R1053" s="252"/>
      <c r="S1053" s="252"/>
      <c r="T1053" s="253"/>
      <c r="AT1053" s="254" t="s">
        <v>204</v>
      </c>
      <c r="AU1053" s="254" t="s">
        <v>87</v>
      </c>
      <c r="AV1053" s="16" t="s">
        <v>85</v>
      </c>
      <c r="AW1053" s="16" t="s">
        <v>33</v>
      </c>
      <c r="AX1053" s="16" t="s">
        <v>78</v>
      </c>
      <c r="AY1053" s="254" t="s">
        <v>183</v>
      </c>
    </row>
    <row r="1054" spans="1:65" s="16" customFormat="1">
      <c r="B1054" s="245"/>
      <c r="C1054" s="246"/>
      <c r="D1054" s="203" t="s">
        <v>204</v>
      </c>
      <c r="E1054" s="247" t="s">
        <v>19</v>
      </c>
      <c r="F1054" s="248" t="s">
        <v>1155</v>
      </c>
      <c r="G1054" s="246"/>
      <c r="H1054" s="247" t="s">
        <v>19</v>
      </c>
      <c r="I1054" s="249"/>
      <c r="J1054" s="246"/>
      <c r="K1054" s="246"/>
      <c r="L1054" s="250"/>
      <c r="M1054" s="251"/>
      <c r="N1054" s="252"/>
      <c r="O1054" s="252"/>
      <c r="P1054" s="252"/>
      <c r="Q1054" s="252"/>
      <c r="R1054" s="252"/>
      <c r="S1054" s="252"/>
      <c r="T1054" s="253"/>
      <c r="AT1054" s="254" t="s">
        <v>204</v>
      </c>
      <c r="AU1054" s="254" t="s">
        <v>87</v>
      </c>
      <c r="AV1054" s="16" t="s">
        <v>85</v>
      </c>
      <c r="AW1054" s="16" t="s">
        <v>33</v>
      </c>
      <c r="AX1054" s="16" t="s">
        <v>78</v>
      </c>
      <c r="AY1054" s="254" t="s">
        <v>183</v>
      </c>
    </row>
    <row r="1055" spans="1:65" s="13" customFormat="1">
      <c r="B1055" s="201"/>
      <c r="C1055" s="202"/>
      <c r="D1055" s="203" t="s">
        <v>204</v>
      </c>
      <c r="E1055" s="204" t="s">
        <v>19</v>
      </c>
      <c r="F1055" s="205" t="s">
        <v>129</v>
      </c>
      <c r="G1055" s="202"/>
      <c r="H1055" s="206">
        <v>50.8</v>
      </c>
      <c r="I1055" s="207"/>
      <c r="J1055" s="202"/>
      <c r="K1055" s="202"/>
      <c r="L1055" s="208"/>
      <c r="M1055" s="209"/>
      <c r="N1055" s="210"/>
      <c r="O1055" s="210"/>
      <c r="P1055" s="210"/>
      <c r="Q1055" s="210"/>
      <c r="R1055" s="210"/>
      <c r="S1055" s="210"/>
      <c r="T1055" s="211"/>
      <c r="AT1055" s="212" t="s">
        <v>204</v>
      </c>
      <c r="AU1055" s="212" t="s">
        <v>87</v>
      </c>
      <c r="AV1055" s="13" t="s">
        <v>87</v>
      </c>
      <c r="AW1055" s="13" t="s">
        <v>33</v>
      </c>
      <c r="AX1055" s="13" t="s">
        <v>78</v>
      </c>
      <c r="AY1055" s="212" t="s">
        <v>183</v>
      </c>
    </row>
    <row r="1056" spans="1:65" s="13" customFormat="1">
      <c r="B1056" s="201"/>
      <c r="C1056" s="202"/>
      <c r="D1056" s="203" t="s">
        <v>204</v>
      </c>
      <c r="E1056" s="202"/>
      <c r="F1056" s="205" t="s">
        <v>1178</v>
      </c>
      <c r="G1056" s="202"/>
      <c r="H1056" s="206">
        <v>152.4</v>
      </c>
      <c r="I1056" s="207"/>
      <c r="J1056" s="202"/>
      <c r="K1056" s="202"/>
      <c r="L1056" s="208"/>
      <c r="M1056" s="209"/>
      <c r="N1056" s="210"/>
      <c r="O1056" s="210"/>
      <c r="P1056" s="210"/>
      <c r="Q1056" s="210"/>
      <c r="R1056" s="210"/>
      <c r="S1056" s="210"/>
      <c r="T1056" s="211"/>
      <c r="AT1056" s="212" t="s">
        <v>204</v>
      </c>
      <c r="AU1056" s="212" t="s">
        <v>87</v>
      </c>
      <c r="AV1056" s="13" t="s">
        <v>87</v>
      </c>
      <c r="AW1056" s="13" t="s">
        <v>4</v>
      </c>
      <c r="AX1056" s="13" t="s">
        <v>85</v>
      </c>
      <c r="AY1056" s="212" t="s">
        <v>183</v>
      </c>
    </row>
    <row r="1057" spans="1:65" s="2" customFormat="1" ht="49.05" customHeight="1">
      <c r="A1057" s="38"/>
      <c r="B1057" s="39"/>
      <c r="C1057" s="224" t="s">
        <v>1179</v>
      </c>
      <c r="D1057" s="224" t="s">
        <v>240</v>
      </c>
      <c r="E1057" s="225" t="s">
        <v>1180</v>
      </c>
      <c r="F1057" s="226" t="s">
        <v>1181</v>
      </c>
      <c r="G1057" s="227" t="s">
        <v>188</v>
      </c>
      <c r="H1057" s="228">
        <v>177.62200000000001</v>
      </c>
      <c r="I1057" s="229"/>
      <c r="J1057" s="230">
        <f>ROUND(I1057*H1057,2)</f>
        <v>0</v>
      </c>
      <c r="K1057" s="226" t="s">
        <v>189</v>
      </c>
      <c r="L1057" s="231"/>
      <c r="M1057" s="232" t="s">
        <v>19</v>
      </c>
      <c r="N1057" s="233" t="s">
        <v>49</v>
      </c>
      <c r="O1057" s="68"/>
      <c r="P1057" s="192">
        <f>O1057*H1057</f>
        <v>0</v>
      </c>
      <c r="Q1057" s="192">
        <v>4.7000000000000002E-3</v>
      </c>
      <c r="R1057" s="192">
        <f>Q1057*H1057</f>
        <v>0.8348234000000001</v>
      </c>
      <c r="S1057" s="192">
        <v>0</v>
      </c>
      <c r="T1057" s="193">
        <f>S1057*H1057</f>
        <v>0</v>
      </c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R1057" s="194" t="s">
        <v>365</v>
      </c>
      <c r="AT1057" s="194" t="s">
        <v>240</v>
      </c>
      <c r="AU1057" s="194" t="s">
        <v>87</v>
      </c>
      <c r="AY1057" s="21" t="s">
        <v>183</v>
      </c>
      <c r="BE1057" s="195">
        <f>IF(N1057="základní",J1057,0)</f>
        <v>0</v>
      </c>
      <c r="BF1057" s="195">
        <f>IF(N1057="snížená",J1057,0)</f>
        <v>0</v>
      </c>
      <c r="BG1057" s="195">
        <f>IF(N1057="zákl. přenesená",J1057,0)</f>
        <v>0</v>
      </c>
      <c r="BH1057" s="195">
        <f>IF(N1057="sníž. přenesená",J1057,0)</f>
        <v>0</v>
      </c>
      <c r="BI1057" s="195">
        <f>IF(N1057="nulová",J1057,0)</f>
        <v>0</v>
      </c>
      <c r="BJ1057" s="21" t="s">
        <v>85</v>
      </c>
      <c r="BK1057" s="195">
        <f>ROUND(I1057*H1057,2)</f>
        <v>0</v>
      </c>
      <c r="BL1057" s="21" t="s">
        <v>273</v>
      </c>
      <c r="BM1057" s="194" t="s">
        <v>1182</v>
      </c>
    </row>
    <row r="1058" spans="1:65" s="13" customFormat="1">
      <c r="B1058" s="201"/>
      <c r="C1058" s="202"/>
      <c r="D1058" s="203" t="s">
        <v>204</v>
      </c>
      <c r="E1058" s="202"/>
      <c r="F1058" s="205" t="s">
        <v>1183</v>
      </c>
      <c r="G1058" s="202"/>
      <c r="H1058" s="206">
        <v>177.62200000000001</v>
      </c>
      <c r="I1058" s="207"/>
      <c r="J1058" s="202"/>
      <c r="K1058" s="202"/>
      <c r="L1058" s="208"/>
      <c r="M1058" s="209"/>
      <c r="N1058" s="210"/>
      <c r="O1058" s="210"/>
      <c r="P1058" s="210"/>
      <c r="Q1058" s="210"/>
      <c r="R1058" s="210"/>
      <c r="S1058" s="210"/>
      <c r="T1058" s="211"/>
      <c r="AT1058" s="212" t="s">
        <v>204</v>
      </c>
      <c r="AU1058" s="212" t="s">
        <v>87</v>
      </c>
      <c r="AV1058" s="13" t="s">
        <v>87</v>
      </c>
      <c r="AW1058" s="13" t="s">
        <v>4</v>
      </c>
      <c r="AX1058" s="13" t="s">
        <v>85</v>
      </c>
      <c r="AY1058" s="212" t="s">
        <v>183</v>
      </c>
    </row>
    <row r="1059" spans="1:65" s="2" customFormat="1" ht="24.15" customHeight="1">
      <c r="A1059" s="38"/>
      <c r="B1059" s="39"/>
      <c r="C1059" s="183" t="s">
        <v>1184</v>
      </c>
      <c r="D1059" s="183" t="s">
        <v>185</v>
      </c>
      <c r="E1059" s="184" t="s">
        <v>1185</v>
      </c>
      <c r="F1059" s="185" t="s">
        <v>1186</v>
      </c>
      <c r="G1059" s="186" t="s">
        <v>188</v>
      </c>
      <c r="H1059" s="187">
        <v>308.49200000000002</v>
      </c>
      <c r="I1059" s="188"/>
      <c r="J1059" s="189">
        <f>ROUND(I1059*H1059,2)</f>
        <v>0</v>
      </c>
      <c r="K1059" s="185" t="s">
        <v>189</v>
      </c>
      <c r="L1059" s="43"/>
      <c r="M1059" s="190" t="s">
        <v>19</v>
      </c>
      <c r="N1059" s="191" t="s">
        <v>49</v>
      </c>
      <c r="O1059" s="68"/>
      <c r="P1059" s="192">
        <f>O1059*H1059</f>
        <v>0</v>
      </c>
      <c r="Q1059" s="192">
        <v>3.9825E-4</v>
      </c>
      <c r="R1059" s="192">
        <f>Q1059*H1059</f>
        <v>0.12285693900000001</v>
      </c>
      <c r="S1059" s="192">
        <v>0</v>
      </c>
      <c r="T1059" s="193">
        <f>S1059*H1059</f>
        <v>0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194" t="s">
        <v>273</v>
      </c>
      <c r="AT1059" s="194" t="s">
        <v>185</v>
      </c>
      <c r="AU1059" s="194" t="s">
        <v>87</v>
      </c>
      <c r="AY1059" s="21" t="s">
        <v>183</v>
      </c>
      <c r="BE1059" s="195">
        <f>IF(N1059="základní",J1059,0)</f>
        <v>0</v>
      </c>
      <c r="BF1059" s="195">
        <f>IF(N1059="snížená",J1059,0)</f>
        <v>0</v>
      </c>
      <c r="BG1059" s="195">
        <f>IF(N1059="zákl. přenesená",J1059,0)</f>
        <v>0</v>
      </c>
      <c r="BH1059" s="195">
        <f>IF(N1059="sníž. přenesená",J1059,0)</f>
        <v>0</v>
      </c>
      <c r="BI1059" s="195">
        <f>IF(N1059="nulová",J1059,0)</f>
        <v>0</v>
      </c>
      <c r="BJ1059" s="21" t="s">
        <v>85</v>
      </c>
      <c r="BK1059" s="195">
        <f>ROUND(I1059*H1059,2)</f>
        <v>0</v>
      </c>
      <c r="BL1059" s="21" t="s">
        <v>273</v>
      </c>
      <c r="BM1059" s="194" t="s">
        <v>1187</v>
      </c>
    </row>
    <row r="1060" spans="1:65" s="2" customFormat="1">
      <c r="A1060" s="38"/>
      <c r="B1060" s="39"/>
      <c r="C1060" s="40"/>
      <c r="D1060" s="196" t="s">
        <v>192</v>
      </c>
      <c r="E1060" s="40"/>
      <c r="F1060" s="197" t="s">
        <v>1188</v>
      </c>
      <c r="G1060" s="40"/>
      <c r="H1060" s="40"/>
      <c r="I1060" s="198"/>
      <c r="J1060" s="40"/>
      <c r="K1060" s="40"/>
      <c r="L1060" s="43"/>
      <c r="M1060" s="199"/>
      <c r="N1060" s="200"/>
      <c r="O1060" s="68"/>
      <c r="P1060" s="68"/>
      <c r="Q1060" s="68"/>
      <c r="R1060" s="68"/>
      <c r="S1060" s="68"/>
      <c r="T1060" s="69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T1060" s="21" t="s">
        <v>192</v>
      </c>
      <c r="AU1060" s="21" t="s">
        <v>87</v>
      </c>
    </row>
    <row r="1061" spans="1:65" s="13" customFormat="1">
      <c r="B1061" s="201"/>
      <c r="C1061" s="202"/>
      <c r="D1061" s="203" t="s">
        <v>204</v>
      </c>
      <c r="E1061" s="204" t="s">
        <v>19</v>
      </c>
      <c r="F1061" s="205" t="s">
        <v>1166</v>
      </c>
      <c r="G1061" s="202"/>
      <c r="H1061" s="206">
        <v>15.321999999999999</v>
      </c>
      <c r="I1061" s="207"/>
      <c r="J1061" s="202"/>
      <c r="K1061" s="202"/>
      <c r="L1061" s="208"/>
      <c r="M1061" s="209"/>
      <c r="N1061" s="210"/>
      <c r="O1061" s="210"/>
      <c r="P1061" s="210"/>
      <c r="Q1061" s="210"/>
      <c r="R1061" s="210"/>
      <c r="S1061" s="210"/>
      <c r="T1061" s="211"/>
      <c r="AT1061" s="212" t="s">
        <v>204</v>
      </c>
      <c r="AU1061" s="212" t="s">
        <v>87</v>
      </c>
      <c r="AV1061" s="13" t="s">
        <v>87</v>
      </c>
      <c r="AW1061" s="13" t="s">
        <v>33</v>
      </c>
      <c r="AX1061" s="13" t="s">
        <v>78</v>
      </c>
      <c r="AY1061" s="212" t="s">
        <v>183</v>
      </c>
    </row>
    <row r="1062" spans="1:65" s="13" customFormat="1">
      <c r="B1062" s="201"/>
      <c r="C1062" s="202"/>
      <c r="D1062" s="203" t="s">
        <v>204</v>
      </c>
      <c r="E1062" s="204" t="s">
        <v>19</v>
      </c>
      <c r="F1062" s="205" t="s">
        <v>1167</v>
      </c>
      <c r="G1062" s="202"/>
      <c r="H1062" s="206">
        <v>5.64</v>
      </c>
      <c r="I1062" s="207"/>
      <c r="J1062" s="202"/>
      <c r="K1062" s="202"/>
      <c r="L1062" s="208"/>
      <c r="M1062" s="209"/>
      <c r="N1062" s="210"/>
      <c r="O1062" s="210"/>
      <c r="P1062" s="210"/>
      <c r="Q1062" s="210"/>
      <c r="R1062" s="210"/>
      <c r="S1062" s="210"/>
      <c r="T1062" s="211"/>
      <c r="AT1062" s="212" t="s">
        <v>204</v>
      </c>
      <c r="AU1062" s="212" t="s">
        <v>87</v>
      </c>
      <c r="AV1062" s="13" t="s">
        <v>87</v>
      </c>
      <c r="AW1062" s="13" t="s">
        <v>33</v>
      </c>
      <c r="AX1062" s="13" t="s">
        <v>78</v>
      </c>
      <c r="AY1062" s="212" t="s">
        <v>183</v>
      </c>
    </row>
    <row r="1063" spans="1:65" s="13" customFormat="1">
      <c r="B1063" s="201"/>
      <c r="C1063" s="202"/>
      <c r="D1063" s="203" t="s">
        <v>204</v>
      </c>
      <c r="E1063" s="204" t="s">
        <v>19</v>
      </c>
      <c r="F1063" s="205" t="s">
        <v>1168</v>
      </c>
      <c r="G1063" s="202"/>
      <c r="H1063" s="206">
        <v>6.32</v>
      </c>
      <c r="I1063" s="207"/>
      <c r="J1063" s="202"/>
      <c r="K1063" s="202"/>
      <c r="L1063" s="208"/>
      <c r="M1063" s="209"/>
      <c r="N1063" s="210"/>
      <c r="O1063" s="210"/>
      <c r="P1063" s="210"/>
      <c r="Q1063" s="210"/>
      <c r="R1063" s="210"/>
      <c r="S1063" s="210"/>
      <c r="T1063" s="211"/>
      <c r="AT1063" s="212" t="s">
        <v>204</v>
      </c>
      <c r="AU1063" s="212" t="s">
        <v>87</v>
      </c>
      <c r="AV1063" s="13" t="s">
        <v>87</v>
      </c>
      <c r="AW1063" s="13" t="s">
        <v>33</v>
      </c>
      <c r="AX1063" s="13" t="s">
        <v>78</v>
      </c>
      <c r="AY1063" s="212" t="s">
        <v>183</v>
      </c>
    </row>
    <row r="1064" spans="1:65" s="13" customFormat="1">
      <c r="B1064" s="201"/>
      <c r="C1064" s="202"/>
      <c r="D1064" s="203" t="s">
        <v>204</v>
      </c>
      <c r="E1064" s="204" t="s">
        <v>19</v>
      </c>
      <c r="F1064" s="205" t="s">
        <v>1169</v>
      </c>
      <c r="G1064" s="202"/>
      <c r="H1064" s="206">
        <v>126.964</v>
      </c>
      <c r="I1064" s="207"/>
      <c r="J1064" s="202"/>
      <c r="K1064" s="202"/>
      <c r="L1064" s="208"/>
      <c r="M1064" s="209"/>
      <c r="N1064" s="210"/>
      <c r="O1064" s="210"/>
      <c r="P1064" s="210"/>
      <c r="Q1064" s="210"/>
      <c r="R1064" s="210"/>
      <c r="S1064" s="210"/>
      <c r="T1064" s="211"/>
      <c r="AT1064" s="212" t="s">
        <v>204</v>
      </c>
      <c r="AU1064" s="212" t="s">
        <v>87</v>
      </c>
      <c r="AV1064" s="13" t="s">
        <v>87</v>
      </c>
      <c r="AW1064" s="13" t="s">
        <v>33</v>
      </c>
      <c r="AX1064" s="13" t="s">
        <v>78</v>
      </c>
      <c r="AY1064" s="212" t="s">
        <v>183</v>
      </c>
    </row>
    <row r="1065" spans="1:65" s="13" customFormat="1">
      <c r="B1065" s="201"/>
      <c r="C1065" s="202"/>
      <c r="D1065" s="203" t="s">
        <v>204</v>
      </c>
      <c r="E1065" s="202"/>
      <c r="F1065" s="205" t="s">
        <v>1189</v>
      </c>
      <c r="G1065" s="202"/>
      <c r="H1065" s="206">
        <v>308.49200000000002</v>
      </c>
      <c r="I1065" s="207"/>
      <c r="J1065" s="202"/>
      <c r="K1065" s="202"/>
      <c r="L1065" s="208"/>
      <c r="M1065" s="209"/>
      <c r="N1065" s="210"/>
      <c r="O1065" s="210"/>
      <c r="P1065" s="210"/>
      <c r="Q1065" s="210"/>
      <c r="R1065" s="210"/>
      <c r="S1065" s="210"/>
      <c r="T1065" s="211"/>
      <c r="AT1065" s="212" t="s">
        <v>204</v>
      </c>
      <c r="AU1065" s="212" t="s">
        <v>87</v>
      </c>
      <c r="AV1065" s="13" t="s">
        <v>87</v>
      </c>
      <c r="AW1065" s="13" t="s">
        <v>4</v>
      </c>
      <c r="AX1065" s="13" t="s">
        <v>85</v>
      </c>
      <c r="AY1065" s="212" t="s">
        <v>183</v>
      </c>
    </row>
    <row r="1066" spans="1:65" s="2" customFormat="1" ht="49.05" customHeight="1">
      <c r="A1066" s="38"/>
      <c r="B1066" s="39"/>
      <c r="C1066" s="224" t="s">
        <v>1190</v>
      </c>
      <c r="D1066" s="224" t="s">
        <v>240</v>
      </c>
      <c r="E1066" s="225" t="s">
        <v>1180</v>
      </c>
      <c r="F1066" s="226" t="s">
        <v>1181</v>
      </c>
      <c r="G1066" s="227" t="s">
        <v>188</v>
      </c>
      <c r="H1066" s="228">
        <v>359.54700000000003</v>
      </c>
      <c r="I1066" s="229"/>
      <c r="J1066" s="230">
        <f>ROUND(I1066*H1066,2)</f>
        <v>0</v>
      </c>
      <c r="K1066" s="226" t="s">
        <v>189</v>
      </c>
      <c r="L1066" s="231"/>
      <c r="M1066" s="232" t="s">
        <v>19</v>
      </c>
      <c r="N1066" s="233" t="s">
        <v>49</v>
      </c>
      <c r="O1066" s="68"/>
      <c r="P1066" s="192">
        <f>O1066*H1066</f>
        <v>0</v>
      </c>
      <c r="Q1066" s="192">
        <v>4.7000000000000002E-3</v>
      </c>
      <c r="R1066" s="192">
        <f>Q1066*H1066</f>
        <v>1.6898709000000003</v>
      </c>
      <c r="S1066" s="192">
        <v>0</v>
      </c>
      <c r="T1066" s="193">
        <f>S1066*H1066</f>
        <v>0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194" t="s">
        <v>365</v>
      </c>
      <c r="AT1066" s="194" t="s">
        <v>240</v>
      </c>
      <c r="AU1066" s="194" t="s">
        <v>87</v>
      </c>
      <c r="AY1066" s="21" t="s">
        <v>183</v>
      </c>
      <c r="BE1066" s="195">
        <f>IF(N1066="základní",J1066,0)</f>
        <v>0</v>
      </c>
      <c r="BF1066" s="195">
        <f>IF(N1066="snížená",J1066,0)</f>
        <v>0</v>
      </c>
      <c r="BG1066" s="195">
        <f>IF(N1066="zákl. přenesená",J1066,0)</f>
        <v>0</v>
      </c>
      <c r="BH1066" s="195">
        <f>IF(N1066="sníž. přenesená",J1066,0)</f>
        <v>0</v>
      </c>
      <c r="BI1066" s="195">
        <f>IF(N1066="nulová",J1066,0)</f>
        <v>0</v>
      </c>
      <c r="BJ1066" s="21" t="s">
        <v>85</v>
      </c>
      <c r="BK1066" s="195">
        <f>ROUND(I1066*H1066,2)</f>
        <v>0</v>
      </c>
      <c r="BL1066" s="21" t="s">
        <v>273</v>
      </c>
      <c r="BM1066" s="194" t="s">
        <v>1191</v>
      </c>
    </row>
    <row r="1067" spans="1:65" s="13" customFormat="1">
      <c r="B1067" s="201"/>
      <c r="C1067" s="202"/>
      <c r="D1067" s="203" t="s">
        <v>204</v>
      </c>
      <c r="E1067" s="202"/>
      <c r="F1067" s="205" t="s">
        <v>1192</v>
      </c>
      <c r="G1067" s="202"/>
      <c r="H1067" s="206">
        <v>359.54700000000003</v>
      </c>
      <c r="I1067" s="207"/>
      <c r="J1067" s="202"/>
      <c r="K1067" s="202"/>
      <c r="L1067" s="208"/>
      <c r="M1067" s="209"/>
      <c r="N1067" s="210"/>
      <c r="O1067" s="210"/>
      <c r="P1067" s="210"/>
      <c r="Q1067" s="210"/>
      <c r="R1067" s="210"/>
      <c r="S1067" s="210"/>
      <c r="T1067" s="211"/>
      <c r="AT1067" s="212" t="s">
        <v>204</v>
      </c>
      <c r="AU1067" s="212" t="s">
        <v>87</v>
      </c>
      <c r="AV1067" s="13" t="s">
        <v>87</v>
      </c>
      <c r="AW1067" s="13" t="s">
        <v>4</v>
      </c>
      <c r="AX1067" s="13" t="s">
        <v>85</v>
      </c>
      <c r="AY1067" s="212" t="s">
        <v>183</v>
      </c>
    </row>
    <row r="1068" spans="1:65" s="2" customFormat="1" ht="33" customHeight="1">
      <c r="A1068" s="38"/>
      <c r="B1068" s="39"/>
      <c r="C1068" s="183" t="s">
        <v>1193</v>
      </c>
      <c r="D1068" s="183" t="s">
        <v>185</v>
      </c>
      <c r="E1068" s="184" t="s">
        <v>1194</v>
      </c>
      <c r="F1068" s="185" t="s">
        <v>1195</v>
      </c>
      <c r="G1068" s="186" t="s">
        <v>188</v>
      </c>
      <c r="H1068" s="187">
        <v>14.336</v>
      </c>
      <c r="I1068" s="188"/>
      <c r="J1068" s="189">
        <f>ROUND(I1068*H1068,2)</f>
        <v>0</v>
      </c>
      <c r="K1068" s="185" t="s">
        <v>189</v>
      </c>
      <c r="L1068" s="43"/>
      <c r="M1068" s="190" t="s">
        <v>19</v>
      </c>
      <c r="N1068" s="191" t="s">
        <v>49</v>
      </c>
      <c r="O1068" s="68"/>
      <c r="P1068" s="192">
        <f>O1068*H1068</f>
        <v>0</v>
      </c>
      <c r="Q1068" s="192">
        <v>0</v>
      </c>
      <c r="R1068" s="192">
        <f>Q1068*H1068</f>
        <v>0</v>
      </c>
      <c r="S1068" s="192">
        <v>1.0999999999999999E-2</v>
      </c>
      <c r="T1068" s="193">
        <f>S1068*H1068</f>
        <v>0.157696</v>
      </c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R1068" s="194" t="s">
        <v>273</v>
      </c>
      <c r="AT1068" s="194" t="s">
        <v>185</v>
      </c>
      <c r="AU1068" s="194" t="s">
        <v>87</v>
      </c>
      <c r="AY1068" s="21" t="s">
        <v>183</v>
      </c>
      <c r="BE1068" s="195">
        <f>IF(N1068="základní",J1068,0)</f>
        <v>0</v>
      </c>
      <c r="BF1068" s="195">
        <f>IF(N1068="snížená",J1068,0)</f>
        <v>0</v>
      </c>
      <c r="BG1068" s="195">
        <f>IF(N1068="zákl. přenesená",J1068,0)</f>
        <v>0</v>
      </c>
      <c r="BH1068" s="195">
        <f>IF(N1068="sníž. přenesená",J1068,0)</f>
        <v>0</v>
      </c>
      <c r="BI1068" s="195">
        <f>IF(N1068="nulová",J1068,0)</f>
        <v>0</v>
      </c>
      <c r="BJ1068" s="21" t="s">
        <v>85</v>
      </c>
      <c r="BK1068" s="195">
        <f>ROUND(I1068*H1068,2)</f>
        <v>0</v>
      </c>
      <c r="BL1068" s="21" t="s">
        <v>273</v>
      </c>
      <c r="BM1068" s="194" t="s">
        <v>1196</v>
      </c>
    </row>
    <row r="1069" spans="1:65" s="2" customFormat="1">
      <c r="A1069" s="38"/>
      <c r="B1069" s="39"/>
      <c r="C1069" s="40"/>
      <c r="D1069" s="196" t="s">
        <v>192</v>
      </c>
      <c r="E1069" s="40"/>
      <c r="F1069" s="197" t="s">
        <v>1197</v>
      </c>
      <c r="G1069" s="40"/>
      <c r="H1069" s="40"/>
      <c r="I1069" s="198"/>
      <c r="J1069" s="40"/>
      <c r="K1069" s="40"/>
      <c r="L1069" s="43"/>
      <c r="M1069" s="199"/>
      <c r="N1069" s="200"/>
      <c r="O1069" s="68"/>
      <c r="P1069" s="68"/>
      <c r="Q1069" s="68"/>
      <c r="R1069" s="68"/>
      <c r="S1069" s="68"/>
      <c r="T1069" s="69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T1069" s="21" t="s">
        <v>192</v>
      </c>
      <c r="AU1069" s="21" t="s">
        <v>87</v>
      </c>
    </row>
    <row r="1070" spans="1:65" s="16" customFormat="1">
      <c r="B1070" s="245"/>
      <c r="C1070" s="246"/>
      <c r="D1070" s="203" t="s">
        <v>204</v>
      </c>
      <c r="E1070" s="247" t="s">
        <v>19</v>
      </c>
      <c r="F1070" s="248" t="s">
        <v>363</v>
      </c>
      <c r="G1070" s="246"/>
      <c r="H1070" s="247" t="s">
        <v>19</v>
      </c>
      <c r="I1070" s="249"/>
      <c r="J1070" s="246"/>
      <c r="K1070" s="246"/>
      <c r="L1070" s="250"/>
      <c r="M1070" s="251"/>
      <c r="N1070" s="252"/>
      <c r="O1070" s="252"/>
      <c r="P1070" s="252"/>
      <c r="Q1070" s="252"/>
      <c r="R1070" s="252"/>
      <c r="S1070" s="252"/>
      <c r="T1070" s="253"/>
      <c r="AT1070" s="254" t="s">
        <v>204</v>
      </c>
      <c r="AU1070" s="254" t="s">
        <v>87</v>
      </c>
      <c r="AV1070" s="16" t="s">
        <v>85</v>
      </c>
      <c r="AW1070" s="16" t="s">
        <v>33</v>
      </c>
      <c r="AX1070" s="16" t="s">
        <v>78</v>
      </c>
      <c r="AY1070" s="254" t="s">
        <v>183</v>
      </c>
    </row>
    <row r="1071" spans="1:65" s="13" customFormat="1">
      <c r="B1071" s="201"/>
      <c r="C1071" s="202"/>
      <c r="D1071" s="203" t="s">
        <v>204</v>
      </c>
      <c r="E1071" s="204" t="s">
        <v>19</v>
      </c>
      <c r="F1071" s="205" t="s">
        <v>1070</v>
      </c>
      <c r="G1071" s="202"/>
      <c r="H1071" s="206">
        <v>10.586</v>
      </c>
      <c r="I1071" s="207"/>
      <c r="J1071" s="202"/>
      <c r="K1071" s="202"/>
      <c r="L1071" s="208"/>
      <c r="M1071" s="209"/>
      <c r="N1071" s="210"/>
      <c r="O1071" s="210"/>
      <c r="P1071" s="210"/>
      <c r="Q1071" s="210"/>
      <c r="R1071" s="210"/>
      <c r="S1071" s="210"/>
      <c r="T1071" s="211"/>
      <c r="AT1071" s="212" t="s">
        <v>204</v>
      </c>
      <c r="AU1071" s="212" t="s">
        <v>87</v>
      </c>
      <c r="AV1071" s="13" t="s">
        <v>87</v>
      </c>
      <c r="AW1071" s="13" t="s">
        <v>33</v>
      </c>
      <c r="AX1071" s="13" t="s">
        <v>78</v>
      </c>
      <c r="AY1071" s="212" t="s">
        <v>183</v>
      </c>
    </row>
    <row r="1072" spans="1:65" s="13" customFormat="1">
      <c r="B1072" s="201"/>
      <c r="C1072" s="202"/>
      <c r="D1072" s="203" t="s">
        <v>204</v>
      </c>
      <c r="E1072" s="204" t="s">
        <v>19</v>
      </c>
      <c r="F1072" s="205" t="s">
        <v>1071</v>
      </c>
      <c r="G1072" s="202"/>
      <c r="H1072" s="206">
        <v>3.75</v>
      </c>
      <c r="I1072" s="207"/>
      <c r="J1072" s="202"/>
      <c r="K1072" s="202"/>
      <c r="L1072" s="208"/>
      <c r="M1072" s="209"/>
      <c r="N1072" s="210"/>
      <c r="O1072" s="210"/>
      <c r="P1072" s="210"/>
      <c r="Q1072" s="210"/>
      <c r="R1072" s="210"/>
      <c r="S1072" s="210"/>
      <c r="T1072" s="211"/>
      <c r="AT1072" s="212" t="s">
        <v>204</v>
      </c>
      <c r="AU1072" s="212" t="s">
        <v>87</v>
      </c>
      <c r="AV1072" s="13" t="s">
        <v>87</v>
      </c>
      <c r="AW1072" s="13" t="s">
        <v>33</v>
      </c>
      <c r="AX1072" s="13" t="s">
        <v>78</v>
      </c>
      <c r="AY1072" s="212" t="s">
        <v>183</v>
      </c>
    </row>
    <row r="1073" spans="1:65" s="2" customFormat="1" ht="49.05" customHeight="1">
      <c r="A1073" s="38"/>
      <c r="B1073" s="39"/>
      <c r="C1073" s="183" t="s">
        <v>1198</v>
      </c>
      <c r="D1073" s="183" t="s">
        <v>185</v>
      </c>
      <c r="E1073" s="184" t="s">
        <v>1199</v>
      </c>
      <c r="F1073" s="185" t="s">
        <v>1200</v>
      </c>
      <c r="G1073" s="186" t="s">
        <v>1201</v>
      </c>
      <c r="H1073" s="255"/>
      <c r="I1073" s="188"/>
      <c r="J1073" s="189">
        <f>ROUND(I1073*H1073,2)</f>
        <v>0</v>
      </c>
      <c r="K1073" s="185" t="s">
        <v>189</v>
      </c>
      <c r="L1073" s="43"/>
      <c r="M1073" s="190" t="s">
        <v>19</v>
      </c>
      <c r="N1073" s="191" t="s">
        <v>49</v>
      </c>
      <c r="O1073" s="68"/>
      <c r="P1073" s="192">
        <f>O1073*H1073</f>
        <v>0</v>
      </c>
      <c r="Q1073" s="192">
        <v>0</v>
      </c>
      <c r="R1073" s="192">
        <f>Q1073*H1073</f>
        <v>0</v>
      </c>
      <c r="S1073" s="192">
        <v>0</v>
      </c>
      <c r="T1073" s="193">
        <f>S1073*H1073</f>
        <v>0</v>
      </c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R1073" s="194" t="s">
        <v>273</v>
      </c>
      <c r="AT1073" s="194" t="s">
        <v>185</v>
      </c>
      <c r="AU1073" s="194" t="s">
        <v>87</v>
      </c>
      <c r="AY1073" s="21" t="s">
        <v>183</v>
      </c>
      <c r="BE1073" s="195">
        <f>IF(N1073="základní",J1073,0)</f>
        <v>0</v>
      </c>
      <c r="BF1073" s="195">
        <f>IF(N1073="snížená",J1073,0)</f>
        <v>0</v>
      </c>
      <c r="BG1073" s="195">
        <f>IF(N1073="zákl. přenesená",J1073,0)</f>
        <v>0</v>
      </c>
      <c r="BH1073" s="195">
        <f>IF(N1073="sníž. přenesená",J1073,0)</f>
        <v>0</v>
      </c>
      <c r="BI1073" s="195">
        <f>IF(N1073="nulová",J1073,0)</f>
        <v>0</v>
      </c>
      <c r="BJ1073" s="21" t="s">
        <v>85</v>
      </c>
      <c r="BK1073" s="195">
        <f>ROUND(I1073*H1073,2)</f>
        <v>0</v>
      </c>
      <c r="BL1073" s="21" t="s">
        <v>273</v>
      </c>
      <c r="BM1073" s="194" t="s">
        <v>1202</v>
      </c>
    </row>
    <row r="1074" spans="1:65" s="2" customFormat="1">
      <c r="A1074" s="38"/>
      <c r="B1074" s="39"/>
      <c r="C1074" s="40"/>
      <c r="D1074" s="196" t="s">
        <v>192</v>
      </c>
      <c r="E1074" s="40"/>
      <c r="F1074" s="197" t="s">
        <v>1203</v>
      </c>
      <c r="G1074" s="40"/>
      <c r="H1074" s="40"/>
      <c r="I1074" s="198"/>
      <c r="J1074" s="40"/>
      <c r="K1074" s="40"/>
      <c r="L1074" s="43"/>
      <c r="M1074" s="199"/>
      <c r="N1074" s="200"/>
      <c r="O1074" s="68"/>
      <c r="P1074" s="68"/>
      <c r="Q1074" s="68"/>
      <c r="R1074" s="68"/>
      <c r="S1074" s="68"/>
      <c r="T1074" s="69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T1074" s="21" t="s">
        <v>192</v>
      </c>
      <c r="AU1074" s="21" t="s">
        <v>87</v>
      </c>
    </row>
    <row r="1075" spans="1:65" s="12" customFormat="1" ht="22.8" customHeight="1">
      <c r="B1075" s="167"/>
      <c r="C1075" s="168"/>
      <c r="D1075" s="169" t="s">
        <v>77</v>
      </c>
      <c r="E1075" s="181" t="s">
        <v>1204</v>
      </c>
      <c r="F1075" s="181" t="s">
        <v>1205</v>
      </c>
      <c r="G1075" s="168"/>
      <c r="H1075" s="168"/>
      <c r="I1075" s="171"/>
      <c r="J1075" s="182">
        <f>BK1075</f>
        <v>0</v>
      </c>
      <c r="K1075" s="168"/>
      <c r="L1075" s="173"/>
      <c r="M1075" s="174"/>
      <c r="N1075" s="175"/>
      <c r="O1075" s="175"/>
      <c r="P1075" s="176">
        <f>SUM(P1076:P1112)</f>
        <v>0</v>
      </c>
      <c r="Q1075" s="175"/>
      <c r="R1075" s="176">
        <f>SUM(R1076:R1112)</f>
        <v>9.0183987644600005</v>
      </c>
      <c r="S1075" s="175"/>
      <c r="T1075" s="177">
        <f>SUM(T1076:T1112)</f>
        <v>0</v>
      </c>
      <c r="AR1075" s="178" t="s">
        <v>87</v>
      </c>
      <c r="AT1075" s="179" t="s">
        <v>77</v>
      </c>
      <c r="AU1075" s="179" t="s">
        <v>85</v>
      </c>
      <c r="AY1075" s="178" t="s">
        <v>183</v>
      </c>
      <c r="BK1075" s="180">
        <f>SUM(BK1076:BK1112)</f>
        <v>0</v>
      </c>
    </row>
    <row r="1076" spans="1:65" s="2" customFormat="1" ht="37.799999999999997" customHeight="1">
      <c r="A1076" s="38"/>
      <c r="B1076" s="39"/>
      <c r="C1076" s="183" t="s">
        <v>1206</v>
      </c>
      <c r="D1076" s="183" t="s">
        <v>185</v>
      </c>
      <c r="E1076" s="184" t="s">
        <v>1207</v>
      </c>
      <c r="F1076" s="185" t="s">
        <v>1208</v>
      </c>
      <c r="G1076" s="186" t="s">
        <v>188</v>
      </c>
      <c r="H1076" s="187">
        <v>58.441000000000003</v>
      </c>
      <c r="I1076" s="188"/>
      <c r="J1076" s="189">
        <f>ROUND(I1076*H1076,2)</f>
        <v>0</v>
      </c>
      <c r="K1076" s="185" t="s">
        <v>189</v>
      </c>
      <c r="L1076" s="43"/>
      <c r="M1076" s="190" t="s">
        <v>19</v>
      </c>
      <c r="N1076" s="191" t="s">
        <v>49</v>
      </c>
      <c r="O1076" s="68"/>
      <c r="P1076" s="192">
        <f>O1076*H1076</f>
        <v>0</v>
      </c>
      <c r="Q1076" s="192">
        <v>0</v>
      </c>
      <c r="R1076" s="192">
        <f>Q1076*H1076</f>
        <v>0</v>
      </c>
      <c r="S1076" s="192">
        <v>0</v>
      </c>
      <c r="T1076" s="193">
        <f>S1076*H1076</f>
        <v>0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194" t="s">
        <v>273</v>
      </c>
      <c r="AT1076" s="194" t="s">
        <v>185</v>
      </c>
      <c r="AU1076" s="194" t="s">
        <v>87</v>
      </c>
      <c r="AY1076" s="21" t="s">
        <v>183</v>
      </c>
      <c r="BE1076" s="195">
        <f>IF(N1076="základní",J1076,0)</f>
        <v>0</v>
      </c>
      <c r="BF1076" s="195">
        <f>IF(N1076="snížená",J1076,0)</f>
        <v>0</v>
      </c>
      <c r="BG1076" s="195">
        <f>IF(N1076="zákl. přenesená",J1076,0)</f>
        <v>0</v>
      </c>
      <c r="BH1076" s="195">
        <f>IF(N1076="sníž. přenesená",J1076,0)</f>
        <v>0</v>
      </c>
      <c r="BI1076" s="195">
        <f>IF(N1076="nulová",J1076,0)</f>
        <v>0</v>
      </c>
      <c r="BJ1076" s="21" t="s">
        <v>85</v>
      </c>
      <c r="BK1076" s="195">
        <f>ROUND(I1076*H1076,2)</f>
        <v>0</v>
      </c>
      <c r="BL1076" s="21" t="s">
        <v>273</v>
      </c>
      <c r="BM1076" s="194" t="s">
        <v>1209</v>
      </c>
    </row>
    <row r="1077" spans="1:65" s="2" customFormat="1">
      <c r="A1077" s="38"/>
      <c r="B1077" s="39"/>
      <c r="C1077" s="40"/>
      <c r="D1077" s="196" t="s">
        <v>192</v>
      </c>
      <c r="E1077" s="40"/>
      <c r="F1077" s="197" t="s">
        <v>1210</v>
      </c>
      <c r="G1077" s="40"/>
      <c r="H1077" s="40"/>
      <c r="I1077" s="198"/>
      <c r="J1077" s="40"/>
      <c r="K1077" s="40"/>
      <c r="L1077" s="43"/>
      <c r="M1077" s="199"/>
      <c r="N1077" s="200"/>
      <c r="O1077" s="68"/>
      <c r="P1077" s="68"/>
      <c r="Q1077" s="68"/>
      <c r="R1077" s="68"/>
      <c r="S1077" s="68"/>
      <c r="T1077" s="69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T1077" s="21" t="s">
        <v>192</v>
      </c>
      <c r="AU1077" s="21" t="s">
        <v>87</v>
      </c>
    </row>
    <row r="1078" spans="1:65" s="13" customFormat="1">
      <c r="B1078" s="201"/>
      <c r="C1078" s="202"/>
      <c r="D1078" s="203" t="s">
        <v>204</v>
      </c>
      <c r="E1078" s="204" t="s">
        <v>19</v>
      </c>
      <c r="F1078" s="205" t="s">
        <v>310</v>
      </c>
      <c r="G1078" s="202"/>
      <c r="H1078" s="206">
        <v>58.441000000000003</v>
      </c>
      <c r="I1078" s="207"/>
      <c r="J1078" s="202"/>
      <c r="K1078" s="202"/>
      <c r="L1078" s="208"/>
      <c r="M1078" s="209"/>
      <c r="N1078" s="210"/>
      <c r="O1078" s="210"/>
      <c r="P1078" s="210"/>
      <c r="Q1078" s="210"/>
      <c r="R1078" s="210"/>
      <c r="S1078" s="210"/>
      <c r="T1078" s="211"/>
      <c r="AT1078" s="212" t="s">
        <v>204</v>
      </c>
      <c r="AU1078" s="212" t="s">
        <v>87</v>
      </c>
      <c r="AV1078" s="13" t="s">
        <v>87</v>
      </c>
      <c r="AW1078" s="13" t="s">
        <v>33</v>
      </c>
      <c r="AX1078" s="13" t="s">
        <v>78</v>
      </c>
      <c r="AY1078" s="212" t="s">
        <v>183</v>
      </c>
    </row>
    <row r="1079" spans="1:65" s="2" customFormat="1" ht="16.5" customHeight="1">
      <c r="A1079" s="38"/>
      <c r="B1079" s="39"/>
      <c r="C1079" s="224" t="s">
        <v>1211</v>
      </c>
      <c r="D1079" s="224" t="s">
        <v>240</v>
      </c>
      <c r="E1079" s="225" t="s">
        <v>1212</v>
      </c>
      <c r="F1079" s="226" t="s">
        <v>1213</v>
      </c>
      <c r="G1079" s="227" t="s">
        <v>243</v>
      </c>
      <c r="H1079" s="228">
        <v>1.9E-2</v>
      </c>
      <c r="I1079" s="229"/>
      <c r="J1079" s="230">
        <f>ROUND(I1079*H1079,2)</f>
        <v>0</v>
      </c>
      <c r="K1079" s="226" t="s">
        <v>189</v>
      </c>
      <c r="L1079" s="231"/>
      <c r="M1079" s="232" t="s">
        <v>19</v>
      </c>
      <c r="N1079" s="233" t="s">
        <v>49</v>
      </c>
      <c r="O1079" s="68"/>
      <c r="P1079" s="192">
        <f>O1079*H1079</f>
        <v>0</v>
      </c>
      <c r="Q1079" s="192">
        <v>1</v>
      </c>
      <c r="R1079" s="192">
        <f>Q1079*H1079</f>
        <v>1.9E-2</v>
      </c>
      <c r="S1079" s="192">
        <v>0</v>
      </c>
      <c r="T1079" s="193">
        <f>S1079*H1079</f>
        <v>0</v>
      </c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R1079" s="194" t="s">
        <v>365</v>
      </c>
      <c r="AT1079" s="194" t="s">
        <v>240</v>
      </c>
      <c r="AU1079" s="194" t="s">
        <v>87</v>
      </c>
      <c r="AY1079" s="21" t="s">
        <v>183</v>
      </c>
      <c r="BE1079" s="195">
        <f>IF(N1079="základní",J1079,0)</f>
        <v>0</v>
      </c>
      <c r="BF1079" s="195">
        <f>IF(N1079="snížená",J1079,0)</f>
        <v>0</v>
      </c>
      <c r="BG1079" s="195">
        <f>IF(N1079="zákl. přenesená",J1079,0)</f>
        <v>0</v>
      </c>
      <c r="BH1079" s="195">
        <f>IF(N1079="sníž. přenesená",J1079,0)</f>
        <v>0</v>
      </c>
      <c r="BI1079" s="195">
        <f>IF(N1079="nulová",J1079,0)</f>
        <v>0</v>
      </c>
      <c r="BJ1079" s="21" t="s">
        <v>85</v>
      </c>
      <c r="BK1079" s="195">
        <f>ROUND(I1079*H1079,2)</f>
        <v>0</v>
      </c>
      <c r="BL1079" s="21" t="s">
        <v>273</v>
      </c>
      <c r="BM1079" s="194" t="s">
        <v>1214</v>
      </c>
    </row>
    <row r="1080" spans="1:65" s="13" customFormat="1">
      <c r="B1080" s="201"/>
      <c r="C1080" s="202"/>
      <c r="D1080" s="203" t="s">
        <v>204</v>
      </c>
      <c r="E1080" s="202"/>
      <c r="F1080" s="205" t="s">
        <v>1215</v>
      </c>
      <c r="G1080" s="202"/>
      <c r="H1080" s="206">
        <v>1.9E-2</v>
      </c>
      <c r="I1080" s="207"/>
      <c r="J1080" s="202"/>
      <c r="K1080" s="202"/>
      <c r="L1080" s="208"/>
      <c r="M1080" s="209"/>
      <c r="N1080" s="210"/>
      <c r="O1080" s="210"/>
      <c r="P1080" s="210"/>
      <c r="Q1080" s="210"/>
      <c r="R1080" s="210"/>
      <c r="S1080" s="210"/>
      <c r="T1080" s="211"/>
      <c r="AT1080" s="212" t="s">
        <v>204</v>
      </c>
      <c r="AU1080" s="212" t="s">
        <v>87</v>
      </c>
      <c r="AV1080" s="13" t="s">
        <v>87</v>
      </c>
      <c r="AW1080" s="13" t="s">
        <v>4</v>
      </c>
      <c r="AX1080" s="13" t="s">
        <v>85</v>
      </c>
      <c r="AY1080" s="212" t="s">
        <v>183</v>
      </c>
    </row>
    <row r="1081" spans="1:65" s="2" customFormat="1" ht="33" customHeight="1">
      <c r="A1081" s="38"/>
      <c r="B1081" s="39"/>
      <c r="C1081" s="183" t="s">
        <v>1216</v>
      </c>
      <c r="D1081" s="183" t="s">
        <v>185</v>
      </c>
      <c r="E1081" s="184" t="s">
        <v>1217</v>
      </c>
      <c r="F1081" s="185" t="s">
        <v>1218</v>
      </c>
      <c r="G1081" s="186" t="s">
        <v>188</v>
      </c>
      <c r="H1081" s="187">
        <v>58.441000000000003</v>
      </c>
      <c r="I1081" s="188"/>
      <c r="J1081" s="189">
        <f>ROUND(I1081*H1081,2)</f>
        <v>0</v>
      </c>
      <c r="K1081" s="185" t="s">
        <v>189</v>
      </c>
      <c r="L1081" s="43"/>
      <c r="M1081" s="190" t="s">
        <v>19</v>
      </c>
      <c r="N1081" s="191" t="s">
        <v>49</v>
      </c>
      <c r="O1081" s="68"/>
      <c r="P1081" s="192">
        <f>O1081*H1081</f>
        <v>0</v>
      </c>
      <c r="Q1081" s="192">
        <v>0</v>
      </c>
      <c r="R1081" s="192">
        <f>Q1081*H1081</f>
        <v>0</v>
      </c>
      <c r="S1081" s="192">
        <v>0</v>
      </c>
      <c r="T1081" s="193">
        <f>S1081*H1081</f>
        <v>0</v>
      </c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194" t="s">
        <v>273</v>
      </c>
      <c r="AT1081" s="194" t="s">
        <v>185</v>
      </c>
      <c r="AU1081" s="194" t="s">
        <v>87</v>
      </c>
      <c r="AY1081" s="21" t="s">
        <v>183</v>
      </c>
      <c r="BE1081" s="195">
        <f>IF(N1081="základní",J1081,0)</f>
        <v>0</v>
      </c>
      <c r="BF1081" s="195">
        <f>IF(N1081="snížená",J1081,0)</f>
        <v>0</v>
      </c>
      <c r="BG1081" s="195">
        <f>IF(N1081="zákl. přenesená",J1081,0)</f>
        <v>0</v>
      </c>
      <c r="BH1081" s="195">
        <f>IF(N1081="sníž. přenesená",J1081,0)</f>
        <v>0</v>
      </c>
      <c r="BI1081" s="195">
        <f>IF(N1081="nulová",J1081,0)</f>
        <v>0</v>
      </c>
      <c r="BJ1081" s="21" t="s">
        <v>85</v>
      </c>
      <c r="BK1081" s="195">
        <f>ROUND(I1081*H1081,2)</f>
        <v>0</v>
      </c>
      <c r="BL1081" s="21" t="s">
        <v>273</v>
      </c>
      <c r="BM1081" s="194" t="s">
        <v>1219</v>
      </c>
    </row>
    <row r="1082" spans="1:65" s="2" customFormat="1">
      <c r="A1082" s="38"/>
      <c r="B1082" s="39"/>
      <c r="C1082" s="40"/>
      <c r="D1082" s="196" t="s">
        <v>192</v>
      </c>
      <c r="E1082" s="40"/>
      <c r="F1082" s="197" t="s">
        <v>1220</v>
      </c>
      <c r="G1082" s="40"/>
      <c r="H1082" s="40"/>
      <c r="I1082" s="198"/>
      <c r="J1082" s="40"/>
      <c r="K1082" s="40"/>
      <c r="L1082" s="43"/>
      <c r="M1082" s="199"/>
      <c r="N1082" s="200"/>
      <c r="O1082" s="68"/>
      <c r="P1082" s="68"/>
      <c r="Q1082" s="68"/>
      <c r="R1082" s="68"/>
      <c r="S1082" s="68"/>
      <c r="T1082" s="69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T1082" s="21" t="s">
        <v>192</v>
      </c>
      <c r="AU1082" s="21" t="s">
        <v>87</v>
      </c>
    </row>
    <row r="1083" spans="1:65" s="13" customFormat="1">
      <c r="B1083" s="201"/>
      <c r="C1083" s="202"/>
      <c r="D1083" s="203" t="s">
        <v>204</v>
      </c>
      <c r="E1083" s="204" t="s">
        <v>19</v>
      </c>
      <c r="F1083" s="205" t="s">
        <v>310</v>
      </c>
      <c r="G1083" s="202"/>
      <c r="H1083" s="206">
        <v>58.441000000000003</v>
      </c>
      <c r="I1083" s="207"/>
      <c r="J1083" s="202"/>
      <c r="K1083" s="202"/>
      <c r="L1083" s="208"/>
      <c r="M1083" s="209"/>
      <c r="N1083" s="210"/>
      <c r="O1083" s="210"/>
      <c r="P1083" s="210"/>
      <c r="Q1083" s="210"/>
      <c r="R1083" s="210"/>
      <c r="S1083" s="210"/>
      <c r="T1083" s="211"/>
      <c r="AT1083" s="212" t="s">
        <v>204</v>
      </c>
      <c r="AU1083" s="212" t="s">
        <v>87</v>
      </c>
      <c r="AV1083" s="13" t="s">
        <v>87</v>
      </c>
      <c r="AW1083" s="13" t="s">
        <v>33</v>
      </c>
      <c r="AX1083" s="13" t="s">
        <v>78</v>
      </c>
      <c r="AY1083" s="212" t="s">
        <v>183</v>
      </c>
    </row>
    <row r="1084" spans="1:65" s="2" customFormat="1" ht="49.05" customHeight="1">
      <c r="A1084" s="38"/>
      <c r="B1084" s="39"/>
      <c r="C1084" s="224" t="s">
        <v>1221</v>
      </c>
      <c r="D1084" s="224" t="s">
        <v>240</v>
      </c>
      <c r="E1084" s="225" t="s">
        <v>1222</v>
      </c>
      <c r="F1084" s="226" t="s">
        <v>1223</v>
      </c>
      <c r="G1084" s="227" t="s">
        <v>188</v>
      </c>
      <c r="H1084" s="228">
        <v>68.113</v>
      </c>
      <c r="I1084" s="229"/>
      <c r="J1084" s="230">
        <f>ROUND(I1084*H1084,2)</f>
        <v>0</v>
      </c>
      <c r="K1084" s="226" t="s">
        <v>189</v>
      </c>
      <c r="L1084" s="231"/>
      <c r="M1084" s="232" t="s">
        <v>19</v>
      </c>
      <c r="N1084" s="233" t="s">
        <v>49</v>
      </c>
      <c r="O1084" s="68"/>
      <c r="P1084" s="192">
        <f>O1084*H1084</f>
        <v>0</v>
      </c>
      <c r="Q1084" s="192">
        <v>4.0000000000000001E-3</v>
      </c>
      <c r="R1084" s="192">
        <f>Q1084*H1084</f>
        <v>0.27245200000000003</v>
      </c>
      <c r="S1084" s="192">
        <v>0</v>
      </c>
      <c r="T1084" s="193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194" t="s">
        <v>365</v>
      </c>
      <c r="AT1084" s="194" t="s">
        <v>240</v>
      </c>
      <c r="AU1084" s="194" t="s">
        <v>87</v>
      </c>
      <c r="AY1084" s="21" t="s">
        <v>183</v>
      </c>
      <c r="BE1084" s="195">
        <f>IF(N1084="základní",J1084,0)</f>
        <v>0</v>
      </c>
      <c r="BF1084" s="195">
        <f>IF(N1084="snížená",J1084,0)</f>
        <v>0</v>
      </c>
      <c r="BG1084" s="195">
        <f>IF(N1084="zákl. přenesená",J1084,0)</f>
        <v>0</v>
      </c>
      <c r="BH1084" s="195">
        <f>IF(N1084="sníž. přenesená",J1084,0)</f>
        <v>0</v>
      </c>
      <c r="BI1084" s="195">
        <f>IF(N1084="nulová",J1084,0)</f>
        <v>0</v>
      </c>
      <c r="BJ1084" s="21" t="s">
        <v>85</v>
      </c>
      <c r="BK1084" s="195">
        <f>ROUND(I1084*H1084,2)</f>
        <v>0</v>
      </c>
      <c r="BL1084" s="21" t="s">
        <v>273</v>
      </c>
      <c r="BM1084" s="194" t="s">
        <v>1224</v>
      </c>
    </row>
    <row r="1085" spans="1:65" s="13" customFormat="1">
      <c r="B1085" s="201"/>
      <c r="C1085" s="202"/>
      <c r="D1085" s="203" t="s">
        <v>204</v>
      </c>
      <c r="E1085" s="202"/>
      <c r="F1085" s="205" t="s">
        <v>1225</v>
      </c>
      <c r="G1085" s="202"/>
      <c r="H1085" s="206">
        <v>68.113</v>
      </c>
      <c r="I1085" s="207"/>
      <c r="J1085" s="202"/>
      <c r="K1085" s="202"/>
      <c r="L1085" s="208"/>
      <c r="M1085" s="209"/>
      <c r="N1085" s="210"/>
      <c r="O1085" s="210"/>
      <c r="P1085" s="210"/>
      <c r="Q1085" s="210"/>
      <c r="R1085" s="210"/>
      <c r="S1085" s="210"/>
      <c r="T1085" s="211"/>
      <c r="AT1085" s="212" t="s">
        <v>204</v>
      </c>
      <c r="AU1085" s="212" t="s">
        <v>87</v>
      </c>
      <c r="AV1085" s="13" t="s">
        <v>87</v>
      </c>
      <c r="AW1085" s="13" t="s">
        <v>4</v>
      </c>
      <c r="AX1085" s="13" t="s">
        <v>85</v>
      </c>
      <c r="AY1085" s="212" t="s">
        <v>183</v>
      </c>
    </row>
    <row r="1086" spans="1:65" s="2" customFormat="1" ht="24.15" customHeight="1">
      <c r="A1086" s="38"/>
      <c r="B1086" s="39"/>
      <c r="C1086" s="183" t="s">
        <v>1226</v>
      </c>
      <c r="D1086" s="183" t="s">
        <v>185</v>
      </c>
      <c r="E1086" s="184" t="s">
        <v>1227</v>
      </c>
      <c r="F1086" s="185" t="s">
        <v>1228</v>
      </c>
      <c r="G1086" s="186" t="s">
        <v>188</v>
      </c>
      <c r="H1086" s="187">
        <v>58.441000000000003</v>
      </c>
      <c r="I1086" s="188"/>
      <c r="J1086" s="189">
        <f>ROUND(I1086*H1086,2)</f>
        <v>0</v>
      </c>
      <c r="K1086" s="185" t="s">
        <v>189</v>
      </c>
      <c r="L1086" s="43"/>
      <c r="M1086" s="190" t="s">
        <v>19</v>
      </c>
      <c r="N1086" s="191" t="s">
        <v>49</v>
      </c>
      <c r="O1086" s="68"/>
      <c r="P1086" s="192">
        <f>O1086*H1086</f>
        <v>0</v>
      </c>
      <c r="Q1086" s="192">
        <v>8.8312999999999998E-4</v>
      </c>
      <c r="R1086" s="192">
        <f>Q1086*H1086</f>
        <v>5.1611000330000004E-2</v>
      </c>
      <c r="S1086" s="192">
        <v>0</v>
      </c>
      <c r="T1086" s="193">
        <f>S1086*H1086</f>
        <v>0</v>
      </c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194" t="s">
        <v>273</v>
      </c>
      <c r="AT1086" s="194" t="s">
        <v>185</v>
      </c>
      <c r="AU1086" s="194" t="s">
        <v>87</v>
      </c>
      <c r="AY1086" s="21" t="s">
        <v>183</v>
      </c>
      <c r="BE1086" s="195">
        <f>IF(N1086="základní",J1086,0)</f>
        <v>0</v>
      </c>
      <c r="BF1086" s="195">
        <f>IF(N1086="snížená",J1086,0)</f>
        <v>0</v>
      </c>
      <c r="BG1086" s="195">
        <f>IF(N1086="zákl. přenesená",J1086,0)</f>
        <v>0</v>
      </c>
      <c r="BH1086" s="195">
        <f>IF(N1086="sníž. přenesená",J1086,0)</f>
        <v>0</v>
      </c>
      <c r="BI1086" s="195">
        <f>IF(N1086="nulová",J1086,0)</f>
        <v>0</v>
      </c>
      <c r="BJ1086" s="21" t="s">
        <v>85</v>
      </c>
      <c r="BK1086" s="195">
        <f>ROUND(I1086*H1086,2)</f>
        <v>0</v>
      </c>
      <c r="BL1086" s="21" t="s">
        <v>273</v>
      </c>
      <c r="BM1086" s="194" t="s">
        <v>1229</v>
      </c>
    </row>
    <row r="1087" spans="1:65" s="2" customFormat="1">
      <c r="A1087" s="38"/>
      <c r="B1087" s="39"/>
      <c r="C1087" s="40"/>
      <c r="D1087" s="196" t="s">
        <v>192</v>
      </c>
      <c r="E1087" s="40"/>
      <c r="F1087" s="197" t="s">
        <v>1230</v>
      </c>
      <c r="G1087" s="40"/>
      <c r="H1087" s="40"/>
      <c r="I1087" s="198"/>
      <c r="J1087" s="40"/>
      <c r="K1087" s="40"/>
      <c r="L1087" s="43"/>
      <c r="M1087" s="199"/>
      <c r="N1087" s="200"/>
      <c r="O1087" s="68"/>
      <c r="P1087" s="68"/>
      <c r="Q1087" s="68"/>
      <c r="R1087" s="68"/>
      <c r="S1087" s="68"/>
      <c r="T1087" s="69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T1087" s="21" t="s">
        <v>192</v>
      </c>
      <c r="AU1087" s="21" t="s">
        <v>87</v>
      </c>
    </row>
    <row r="1088" spans="1:65" s="13" customFormat="1">
      <c r="B1088" s="201"/>
      <c r="C1088" s="202"/>
      <c r="D1088" s="203" t="s">
        <v>204</v>
      </c>
      <c r="E1088" s="204" t="s">
        <v>19</v>
      </c>
      <c r="F1088" s="205" t="s">
        <v>310</v>
      </c>
      <c r="G1088" s="202"/>
      <c r="H1088" s="206">
        <v>58.441000000000003</v>
      </c>
      <c r="I1088" s="207"/>
      <c r="J1088" s="202"/>
      <c r="K1088" s="202"/>
      <c r="L1088" s="208"/>
      <c r="M1088" s="209"/>
      <c r="N1088" s="210"/>
      <c r="O1088" s="210"/>
      <c r="P1088" s="210"/>
      <c r="Q1088" s="210"/>
      <c r="R1088" s="210"/>
      <c r="S1088" s="210"/>
      <c r="T1088" s="211"/>
      <c r="AT1088" s="212" t="s">
        <v>204</v>
      </c>
      <c r="AU1088" s="212" t="s">
        <v>87</v>
      </c>
      <c r="AV1088" s="13" t="s">
        <v>87</v>
      </c>
      <c r="AW1088" s="13" t="s">
        <v>33</v>
      </c>
      <c r="AX1088" s="13" t="s">
        <v>78</v>
      </c>
      <c r="AY1088" s="212" t="s">
        <v>183</v>
      </c>
    </row>
    <row r="1089" spans="1:65" s="2" customFormat="1" ht="49.05" customHeight="1">
      <c r="A1089" s="38"/>
      <c r="B1089" s="39"/>
      <c r="C1089" s="224" t="s">
        <v>1231</v>
      </c>
      <c r="D1089" s="224" t="s">
        <v>240</v>
      </c>
      <c r="E1089" s="225" t="s">
        <v>1180</v>
      </c>
      <c r="F1089" s="226" t="s">
        <v>1181</v>
      </c>
      <c r="G1089" s="227" t="s">
        <v>188</v>
      </c>
      <c r="H1089" s="228">
        <v>68.113</v>
      </c>
      <c r="I1089" s="229"/>
      <c r="J1089" s="230">
        <f>ROUND(I1089*H1089,2)</f>
        <v>0</v>
      </c>
      <c r="K1089" s="226" t="s">
        <v>189</v>
      </c>
      <c r="L1089" s="231"/>
      <c r="M1089" s="232" t="s">
        <v>19</v>
      </c>
      <c r="N1089" s="233" t="s">
        <v>49</v>
      </c>
      <c r="O1089" s="68"/>
      <c r="P1089" s="192">
        <f>O1089*H1089</f>
        <v>0</v>
      </c>
      <c r="Q1089" s="192">
        <v>4.7000000000000002E-3</v>
      </c>
      <c r="R1089" s="192">
        <f>Q1089*H1089</f>
        <v>0.3201311</v>
      </c>
      <c r="S1089" s="192">
        <v>0</v>
      </c>
      <c r="T1089" s="193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194" t="s">
        <v>365</v>
      </c>
      <c r="AT1089" s="194" t="s">
        <v>240</v>
      </c>
      <c r="AU1089" s="194" t="s">
        <v>87</v>
      </c>
      <c r="AY1089" s="21" t="s">
        <v>183</v>
      </c>
      <c r="BE1089" s="195">
        <f>IF(N1089="základní",J1089,0)</f>
        <v>0</v>
      </c>
      <c r="BF1089" s="195">
        <f>IF(N1089="snížená",J1089,0)</f>
        <v>0</v>
      </c>
      <c r="BG1089" s="195">
        <f>IF(N1089="zákl. přenesená",J1089,0)</f>
        <v>0</v>
      </c>
      <c r="BH1089" s="195">
        <f>IF(N1089="sníž. přenesená",J1089,0)</f>
        <v>0</v>
      </c>
      <c r="BI1089" s="195">
        <f>IF(N1089="nulová",J1089,0)</f>
        <v>0</v>
      </c>
      <c r="BJ1089" s="21" t="s">
        <v>85</v>
      </c>
      <c r="BK1089" s="195">
        <f>ROUND(I1089*H1089,2)</f>
        <v>0</v>
      </c>
      <c r="BL1089" s="21" t="s">
        <v>273</v>
      </c>
      <c r="BM1089" s="194" t="s">
        <v>1232</v>
      </c>
    </row>
    <row r="1090" spans="1:65" s="13" customFormat="1">
      <c r="B1090" s="201"/>
      <c r="C1090" s="202"/>
      <c r="D1090" s="203" t="s">
        <v>204</v>
      </c>
      <c r="E1090" s="202"/>
      <c r="F1090" s="205" t="s">
        <v>1225</v>
      </c>
      <c r="G1090" s="202"/>
      <c r="H1090" s="206">
        <v>68.113</v>
      </c>
      <c r="I1090" s="207"/>
      <c r="J1090" s="202"/>
      <c r="K1090" s="202"/>
      <c r="L1090" s="208"/>
      <c r="M1090" s="209"/>
      <c r="N1090" s="210"/>
      <c r="O1090" s="210"/>
      <c r="P1090" s="210"/>
      <c r="Q1090" s="210"/>
      <c r="R1090" s="210"/>
      <c r="S1090" s="210"/>
      <c r="T1090" s="211"/>
      <c r="AT1090" s="212" t="s">
        <v>204</v>
      </c>
      <c r="AU1090" s="212" t="s">
        <v>87</v>
      </c>
      <c r="AV1090" s="13" t="s">
        <v>87</v>
      </c>
      <c r="AW1090" s="13" t="s">
        <v>4</v>
      </c>
      <c r="AX1090" s="13" t="s">
        <v>85</v>
      </c>
      <c r="AY1090" s="212" t="s">
        <v>183</v>
      </c>
    </row>
    <row r="1091" spans="1:65" s="2" customFormat="1" ht="24.15" customHeight="1">
      <c r="A1091" s="38"/>
      <c r="B1091" s="39"/>
      <c r="C1091" s="183" t="s">
        <v>1233</v>
      </c>
      <c r="D1091" s="183" t="s">
        <v>185</v>
      </c>
      <c r="E1091" s="184" t="s">
        <v>1227</v>
      </c>
      <c r="F1091" s="185" t="s">
        <v>1228</v>
      </c>
      <c r="G1091" s="186" t="s">
        <v>188</v>
      </c>
      <c r="H1091" s="187">
        <v>83.700999999999993</v>
      </c>
      <c r="I1091" s="188"/>
      <c r="J1091" s="189">
        <f>ROUND(I1091*H1091,2)</f>
        <v>0</v>
      </c>
      <c r="K1091" s="185" t="s">
        <v>189</v>
      </c>
      <c r="L1091" s="43"/>
      <c r="M1091" s="190" t="s">
        <v>19</v>
      </c>
      <c r="N1091" s="191" t="s">
        <v>49</v>
      </c>
      <c r="O1091" s="68"/>
      <c r="P1091" s="192">
        <f>O1091*H1091</f>
        <v>0</v>
      </c>
      <c r="Q1091" s="192">
        <v>8.8312999999999998E-4</v>
      </c>
      <c r="R1091" s="192">
        <f>Q1091*H1091</f>
        <v>7.3918864129999998E-2</v>
      </c>
      <c r="S1091" s="192">
        <v>0</v>
      </c>
      <c r="T1091" s="193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194" t="s">
        <v>273</v>
      </c>
      <c r="AT1091" s="194" t="s">
        <v>185</v>
      </c>
      <c r="AU1091" s="194" t="s">
        <v>87</v>
      </c>
      <c r="AY1091" s="21" t="s">
        <v>183</v>
      </c>
      <c r="BE1091" s="195">
        <f>IF(N1091="základní",J1091,0)</f>
        <v>0</v>
      </c>
      <c r="BF1091" s="195">
        <f>IF(N1091="snížená",J1091,0)</f>
        <v>0</v>
      </c>
      <c r="BG1091" s="195">
        <f>IF(N1091="zákl. přenesená",J1091,0)</f>
        <v>0</v>
      </c>
      <c r="BH1091" s="195">
        <f>IF(N1091="sníž. přenesená",J1091,0)</f>
        <v>0</v>
      </c>
      <c r="BI1091" s="195">
        <f>IF(N1091="nulová",J1091,0)</f>
        <v>0</v>
      </c>
      <c r="BJ1091" s="21" t="s">
        <v>85</v>
      </c>
      <c r="BK1091" s="195">
        <f>ROUND(I1091*H1091,2)</f>
        <v>0</v>
      </c>
      <c r="BL1091" s="21" t="s">
        <v>273</v>
      </c>
      <c r="BM1091" s="194" t="s">
        <v>1234</v>
      </c>
    </row>
    <row r="1092" spans="1:65" s="2" customFormat="1">
      <c r="A1092" s="38"/>
      <c r="B1092" s="39"/>
      <c r="C1092" s="40"/>
      <c r="D1092" s="196" t="s">
        <v>192</v>
      </c>
      <c r="E1092" s="40"/>
      <c r="F1092" s="197" t="s">
        <v>1230</v>
      </c>
      <c r="G1092" s="40"/>
      <c r="H1092" s="40"/>
      <c r="I1092" s="198"/>
      <c r="J1092" s="40"/>
      <c r="K1092" s="40"/>
      <c r="L1092" s="43"/>
      <c r="M1092" s="199"/>
      <c r="N1092" s="200"/>
      <c r="O1092" s="68"/>
      <c r="P1092" s="68"/>
      <c r="Q1092" s="68"/>
      <c r="R1092" s="68"/>
      <c r="S1092" s="68"/>
      <c r="T1092" s="69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T1092" s="21" t="s">
        <v>192</v>
      </c>
      <c r="AU1092" s="21" t="s">
        <v>87</v>
      </c>
    </row>
    <row r="1093" spans="1:65" s="13" customFormat="1">
      <c r="B1093" s="201"/>
      <c r="C1093" s="202"/>
      <c r="D1093" s="203" t="s">
        <v>204</v>
      </c>
      <c r="E1093" s="204" t="s">
        <v>19</v>
      </c>
      <c r="F1093" s="205" t="s">
        <v>310</v>
      </c>
      <c r="G1093" s="202"/>
      <c r="H1093" s="206">
        <v>58.441000000000003</v>
      </c>
      <c r="I1093" s="207"/>
      <c r="J1093" s="202"/>
      <c r="K1093" s="202"/>
      <c r="L1093" s="208"/>
      <c r="M1093" s="209"/>
      <c r="N1093" s="210"/>
      <c r="O1093" s="210"/>
      <c r="P1093" s="210"/>
      <c r="Q1093" s="210"/>
      <c r="R1093" s="210"/>
      <c r="S1093" s="210"/>
      <c r="T1093" s="211"/>
      <c r="AT1093" s="212" t="s">
        <v>204</v>
      </c>
      <c r="AU1093" s="212" t="s">
        <v>87</v>
      </c>
      <c r="AV1093" s="13" t="s">
        <v>87</v>
      </c>
      <c r="AW1093" s="13" t="s">
        <v>33</v>
      </c>
      <c r="AX1093" s="13" t="s">
        <v>78</v>
      </c>
      <c r="AY1093" s="212" t="s">
        <v>183</v>
      </c>
    </row>
    <row r="1094" spans="1:65" s="13" customFormat="1">
      <c r="B1094" s="201"/>
      <c r="C1094" s="202"/>
      <c r="D1094" s="203" t="s">
        <v>204</v>
      </c>
      <c r="E1094" s="204" t="s">
        <v>19</v>
      </c>
      <c r="F1094" s="205" t="s">
        <v>311</v>
      </c>
      <c r="G1094" s="202"/>
      <c r="H1094" s="206">
        <v>25.26</v>
      </c>
      <c r="I1094" s="207"/>
      <c r="J1094" s="202"/>
      <c r="K1094" s="202"/>
      <c r="L1094" s="208"/>
      <c r="M1094" s="209"/>
      <c r="N1094" s="210"/>
      <c r="O1094" s="210"/>
      <c r="P1094" s="210"/>
      <c r="Q1094" s="210"/>
      <c r="R1094" s="210"/>
      <c r="S1094" s="210"/>
      <c r="T1094" s="211"/>
      <c r="AT1094" s="212" t="s">
        <v>204</v>
      </c>
      <c r="AU1094" s="212" t="s">
        <v>87</v>
      </c>
      <c r="AV1094" s="13" t="s">
        <v>87</v>
      </c>
      <c r="AW1094" s="13" t="s">
        <v>33</v>
      </c>
      <c r="AX1094" s="13" t="s">
        <v>78</v>
      </c>
      <c r="AY1094" s="212" t="s">
        <v>183</v>
      </c>
    </row>
    <row r="1095" spans="1:65" s="2" customFormat="1" ht="44.25" customHeight="1">
      <c r="A1095" s="38"/>
      <c r="B1095" s="39"/>
      <c r="C1095" s="224" t="s">
        <v>1235</v>
      </c>
      <c r="D1095" s="224" t="s">
        <v>240</v>
      </c>
      <c r="E1095" s="225" t="s">
        <v>1236</v>
      </c>
      <c r="F1095" s="226" t="s">
        <v>1237</v>
      </c>
      <c r="G1095" s="227" t="s">
        <v>188</v>
      </c>
      <c r="H1095" s="228">
        <v>97.554000000000002</v>
      </c>
      <c r="I1095" s="229"/>
      <c r="J1095" s="230">
        <f>ROUND(I1095*H1095,2)</f>
        <v>0</v>
      </c>
      <c r="K1095" s="226" t="s">
        <v>189</v>
      </c>
      <c r="L1095" s="231"/>
      <c r="M1095" s="232" t="s">
        <v>19</v>
      </c>
      <c r="N1095" s="233" t="s">
        <v>49</v>
      </c>
      <c r="O1095" s="68"/>
      <c r="P1095" s="192">
        <f>O1095*H1095</f>
        <v>0</v>
      </c>
      <c r="Q1095" s="192">
        <v>5.1999999999999998E-3</v>
      </c>
      <c r="R1095" s="192">
        <f>Q1095*H1095</f>
        <v>0.50728079999999998</v>
      </c>
      <c r="S1095" s="192">
        <v>0</v>
      </c>
      <c r="T1095" s="193">
        <f>S1095*H1095</f>
        <v>0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194" t="s">
        <v>365</v>
      </c>
      <c r="AT1095" s="194" t="s">
        <v>240</v>
      </c>
      <c r="AU1095" s="194" t="s">
        <v>87</v>
      </c>
      <c r="AY1095" s="21" t="s">
        <v>183</v>
      </c>
      <c r="BE1095" s="195">
        <f>IF(N1095="základní",J1095,0)</f>
        <v>0</v>
      </c>
      <c r="BF1095" s="195">
        <f>IF(N1095="snížená",J1095,0)</f>
        <v>0</v>
      </c>
      <c r="BG1095" s="195">
        <f>IF(N1095="zákl. přenesená",J1095,0)</f>
        <v>0</v>
      </c>
      <c r="BH1095" s="195">
        <f>IF(N1095="sníž. přenesená",J1095,0)</f>
        <v>0</v>
      </c>
      <c r="BI1095" s="195">
        <f>IF(N1095="nulová",J1095,0)</f>
        <v>0</v>
      </c>
      <c r="BJ1095" s="21" t="s">
        <v>85</v>
      </c>
      <c r="BK1095" s="195">
        <f>ROUND(I1095*H1095,2)</f>
        <v>0</v>
      </c>
      <c r="BL1095" s="21" t="s">
        <v>273</v>
      </c>
      <c r="BM1095" s="194" t="s">
        <v>1238</v>
      </c>
    </row>
    <row r="1096" spans="1:65" s="13" customFormat="1">
      <c r="B1096" s="201"/>
      <c r="C1096" s="202"/>
      <c r="D1096" s="203" t="s">
        <v>204</v>
      </c>
      <c r="E1096" s="202"/>
      <c r="F1096" s="205" t="s">
        <v>1239</v>
      </c>
      <c r="G1096" s="202"/>
      <c r="H1096" s="206">
        <v>97.554000000000002</v>
      </c>
      <c r="I1096" s="207"/>
      <c r="J1096" s="202"/>
      <c r="K1096" s="202"/>
      <c r="L1096" s="208"/>
      <c r="M1096" s="209"/>
      <c r="N1096" s="210"/>
      <c r="O1096" s="210"/>
      <c r="P1096" s="210"/>
      <c r="Q1096" s="210"/>
      <c r="R1096" s="210"/>
      <c r="S1096" s="210"/>
      <c r="T1096" s="211"/>
      <c r="AT1096" s="212" t="s">
        <v>204</v>
      </c>
      <c r="AU1096" s="212" t="s">
        <v>87</v>
      </c>
      <c r="AV1096" s="13" t="s">
        <v>87</v>
      </c>
      <c r="AW1096" s="13" t="s">
        <v>4</v>
      </c>
      <c r="AX1096" s="13" t="s">
        <v>85</v>
      </c>
      <c r="AY1096" s="212" t="s">
        <v>183</v>
      </c>
    </row>
    <row r="1097" spans="1:65" s="2" customFormat="1" ht="62.7" customHeight="1">
      <c r="A1097" s="38"/>
      <c r="B1097" s="39"/>
      <c r="C1097" s="183" t="s">
        <v>1240</v>
      </c>
      <c r="D1097" s="183" t="s">
        <v>185</v>
      </c>
      <c r="E1097" s="184" t="s">
        <v>1241</v>
      </c>
      <c r="F1097" s="185" t="s">
        <v>1242</v>
      </c>
      <c r="G1097" s="186" t="s">
        <v>430</v>
      </c>
      <c r="H1097" s="187">
        <v>1</v>
      </c>
      <c r="I1097" s="188"/>
      <c r="J1097" s="189">
        <f>ROUND(I1097*H1097,2)</f>
        <v>0</v>
      </c>
      <c r="K1097" s="185" t="s">
        <v>189</v>
      </c>
      <c r="L1097" s="43"/>
      <c r="M1097" s="190" t="s">
        <v>19</v>
      </c>
      <c r="N1097" s="191" t="s">
        <v>49</v>
      </c>
      <c r="O1097" s="68"/>
      <c r="P1097" s="192">
        <f>O1097*H1097</f>
        <v>0</v>
      </c>
      <c r="Q1097" s="192">
        <v>3.2560000000000002E-3</v>
      </c>
      <c r="R1097" s="192">
        <f>Q1097*H1097</f>
        <v>3.2560000000000002E-3</v>
      </c>
      <c r="S1097" s="192">
        <v>0</v>
      </c>
      <c r="T1097" s="193">
        <f>S1097*H1097</f>
        <v>0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194" t="s">
        <v>273</v>
      </c>
      <c r="AT1097" s="194" t="s">
        <v>185</v>
      </c>
      <c r="AU1097" s="194" t="s">
        <v>87</v>
      </c>
      <c r="AY1097" s="21" t="s">
        <v>183</v>
      </c>
      <c r="BE1097" s="195">
        <f>IF(N1097="základní",J1097,0)</f>
        <v>0</v>
      </c>
      <c r="BF1097" s="195">
        <f>IF(N1097="snížená",J1097,0)</f>
        <v>0</v>
      </c>
      <c r="BG1097" s="195">
        <f>IF(N1097="zákl. přenesená",J1097,0)</f>
        <v>0</v>
      </c>
      <c r="BH1097" s="195">
        <f>IF(N1097="sníž. přenesená",J1097,0)</f>
        <v>0</v>
      </c>
      <c r="BI1097" s="195">
        <f>IF(N1097="nulová",J1097,0)</f>
        <v>0</v>
      </c>
      <c r="BJ1097" s="21" t="s">
        <v>85</v>
      </c>
      <c r="BK1097" s="195">
        <f>ROUND(I1097*H1097,2)</f>
        <v>0</v>
      </c>
      <c r="BL1097" s="21" t="s">
        <v>273</v>
      </c>
      <c r="BM1097" s="194" t="s">
        <v>1243</v>
      </c>
    </row>
    <row r="1098" spans="1:65" s="2" customFormat="1">
      <c r="A1098" s="38"/>
      <c r="B1098" s="39"/>
      <c r="C1098" s="40"/>
      <c r="D1098" s="196" t="s">
        <v>192</v>
      </c>
      <c r="E1098" s="40"/>
      <c r="F1098" s="197" t="s">
        <v>1244</v>
      </c>
      <c r="G1098" s="40"/>
      <c r="H1098" s="40"/>
      <c r="I1098" s="198"/>
      <c r="J1098" s="40"/>
      <c r="K1098" s="40"/>
      <c r="L1098" s="43"/>
      <c r="M1098" s="199"/>
      <c r="N1098" s="200"/>
      <c r="O1098" s="68"/>
      <c r="P1098" s="68"/>
      <c r="Q1098" s="68"/>
      <c r="R1098" s="68"/>
      <c r="S1098" s="68"/>
      <c r="T1098" s="69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T1098" s="21" t="s">
        <v>192</v>
      </c>
      <c r="AU1098" s="21" t="s">
        <v>87</v>
      </c>
    </row>
    <row r="1099" spans="1:65" s="2" customFormat="1" ht="37.799999999999997" customHeight="1">
      <c r="A1099" s="38"/>
      <c r="B1099" s="39"/>
      <c r="C1099" s="224" t="s">
        <v>1245</v>
      </c>
      <c r="D1099" s="224" t="s">
        <v>240</v>
      </c>
      <c r="E1099" s="225" t="s">
        <v>1246</v>
      </c>
      <c r="F1099" s="226" t="s">
        <v>1247</v>
      </c>
      <c r="G1099" s="227" t="s">
        <v>188</v>
      </c>
      <c r="H1099" s="228">
        <v>1.1000000000000001</v>
      </c>
      <c r="I1099" s="229"/>
      <c r="J1099" s="230">
        <f>ROUND(I1099*H1099,2)</f>
        <v>0</v>
      </c>
      <c r="K1099" s="226" t="s">
        <v>189</v>
      </c>
      <c r="L1099" s="231"/>
      <c r="M1099" s="232" t="s">
        <v>19</v>
      </c>
      <c r="N1099" s="233" t="s">
        <v>49</v>
      </c>
      <c r="O1099" s="68"/>
      <c r="P1099" s="192">
        <f>O1099*H1099</f>
        <v>0</v>
      </c>
      <c r="Q1099" s="192">
        <v>4.7000000000000002E-3</v>
      </c>
      <c r="R1099" s="192">
        <f>Q1099*H1099</f>
        <v>5.170000000000001E-3</v>
      </c>
      <c r="S1099" s="192">
        <v>0</v>
      </c>
      <c r="T1099" s="193">
        <f>S1099*H1099</f>
        <v>0</v>
      </c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R1099" s="194" t="s">
        <v>365</v>
      </c>
      <c r="AT1099" s="194" t="s">
        <v>240</v>
      </c>
      <c r="AU1099" s="194" t="s">
        <v>87</v>
      </c>
      <c r="AY1099" s="21" t="s">
        <v>183</v>
      </c>
      <c r="BE1099" s="195">
        <f>IF(N1099="základní",J1099,0)</f>
        <v>0</v>
      </c>
      <c r="BF1099" s="195">
        <f>IF(N1099="snížená",J1099,0)</f>
        <v>0</v>
      </c>
      <c r="BG1099" s="195">
        <f>IF(N1099="zákl. přenesená",J1099,0)</f>
        <v>0</v>
      </c>
      <c r="BH1099" s="195">
        <f>IF(N1099="sníž. přenesená",J1099,0)</f>
        <v>0</v>
      </c>
      <c r="BI1099" s="195">
        <f>IF(N1099="nulová",J1099,0)</f>
        <v>0</v>
      </c>
      <c r="BJ1099" s="21" t="s">
        <v>85</v>
      </c>
      <c r="BK1099" s="195">
        <f>ROUND(I1099*H1099,2)</f>
        <v>0</v>
      </c>
      <c r="BL1099" s="21" t="s">
        <v>273</v>
      </c>
      <c r="BM1099" s="194" t="s">
        <v>1248</v>
      </c>
    </row>
    <row r="1100" spans="1:65" s="13" customFormat="1">
      <c r="B1100" s="201"/>
      <c r="C1100" s="202"/>
      <c r="D1100" s="203" t="s">
        <v>204</v>
      </c>
      <c r="E1100" s="204" t="s">
        <v>19</v>
      </c>
      <c r="F1100" s="205" t="s">
        <v>1249</v>
      </c>
      <c r="G1100" s="202"/>
      <c r="H1100" s="206">
        <v>1.1000000000000001</v>
      </c>
      <c r="I1100" s="207"/>
      <c r="J1100" s="202"/>
      <c r="K1100" s="202"/>
      <c r="L1100" s="208"/>
      <c r="M1100" s="209"/>
      <c r="N1100" s="210"/>
      <c r="O1100" s="210"/>
      <c r="P1100" s="210"/>
      <c r="Q1100" s="210"/>
      <c r="R1100" s="210"/>
      <c r="S1100" s="210"/>
      <c r="T1100" s="211"/>
      <c r="AT1100" s="212" t="s">
        <v>204</v>
      </c>
      <c r="AU1100" s="212" t="s">
        <v>87</v>
      </c>
      <c r="AV1100" s="13" t="s">
        <v>87</v>
      </c>
      <c r="AW1100" s="13" t="s">
        <v>33</v>
      </c>
      <c r="AX1100" s="13" t="s">
        <v>78</v>
      </c>
      <c r="AY1100" s="212" t="s">
        <v>183</v>
      </c>
    </row>
    <row r="1101" spans="1:65" s="2" customFormat="1" ht="33" customHeight="1">
      <c r="A1101" s="38"/>
      <c r="B1101" s="39"/>
      <c r="C1101" s="183" t="s">
        <v>1250</v>
      </c>
      <c r="D1101" s="183" t="s">
        <v>185</v>
      </c>
      <c r="E1101" s="184" t="s">
        <v>1251</v>
      </c>
      <c r="F1101" s="185" t="s">
        <v>1252</v>
      </c>
      <c r="G1101" s="186" t="s">
        <v>188</v>
      </c>
      <c r="H1101" s="187">
        <v>91.278999999999996</v>
      </c>
      <c r="I1101" s="188"/>
      <c r="J1101" s="189">
        <f>ROUND(I1101*H1101,2)</f>
        <v>0</v>
      </c>
      <c r="K1101" s="185" t="s">
        <v>189</v>
      </c>
      <c r="L1101" s="43"/>
      <c r="M1101" s="190" t="s">
        <v>19</v>
      </c>
      <c r="N1101" s="191" t="s">
        <v>49</v>
      </c>
      <c r="O1101" s="68"/>
      <c r="P1101" s="192">
        <f>O1101*H1101</f>
        <v>0</v>
      </c>
      <c r="Q1101" s="192">
        <v>0</v>
      </c>
      <c r="R1101" s="192">
        <f>Q1101*H1101</f>
        <v>0</v>
      </c>
      <c r="S1101" s="192">
        <v>0</v>
      </c>
      <c r="T1101" s="193">
        <f>S1101*H1101</f>
        <v>0</v>
      </c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R1101" s="194" t="s">
        <v>273</v>
      </c>
      <c r="AT1101" s="194" t="s">
        <v>185</v>
      </c>
      <c r="AU1101" s="194" t="s">
        <v>87</v>
      </c>
      <c r="AY1101" s="21" t="s">
        <v>183</v>
      </c>
      <c r="BE1101" s="195">
        <f>IF(N1101="základní",J1101,0)</f>
        <v>0</v>
      </c>
      <c r="BF1101" s="195">
        <f>IF(N1101="snížená",J1101,0)</f>
        <v>0</v>
      </c>
      <c r="BG1101" s="195">
        <f>IF(N1101="zákl. přenesená",J1101,0)</f>
        <v>0</v>
      </c>
      <c r="BH1101" s="195">
        <f>IF(N1101="sníž. přenesená",J1101,0)</f>
        <v>0</v>
      </c>
      <c r="BI1101" s="195">
        <f>IF(N1101="nulová",J1101,0)</f>
        <v>0</v>
      </c>
      <c r="BJ1101" s="21" t="s">
        <v>85</v>
      </c>
      <c r="BK1101" s="195">
        <f>ROUND(I1101*H1101,2)</f>
        <v>0</v>
      </c>
      <c r="BL1101" s="21" t="s">
        <v>273</v>
      </c>
      <c r="BM1101" s="194" t="s">
        <v>1253</v>
      </c>
    </row>
    <row r="1102" spans="1:65" s="2" customFormat="1">
      <c r="A1102" s="38"/>
      <c r="B1102" s="39"/>
      <c r="C1102" s="40"/>
      <c r="D1102" s="196" t="s">
        <v>192</v>
      </c>
      <c r="E1102" s="40"/>
      <c r="F1102" s="197" t="s">
        <v>1254</v>
      </c>
      <c r="G1102" s="40"/>
      <c r="H1102" s="40"/>
      <c r="I1102" s="198"/>
      <c r="J1102" s="40"/>
      <c r="K1102" s="40"/>
      <c r="L1102" s="43"/>
      <c r="M1102" s="199"/>
      <c r="N1102" s="200"/>
      <c r="O1102" s="68"/>
      <c r="P1102" s="68"/>
      <c r="Q1102" s="68"/>
      <c r="R1102" s="68"/>
      <c r="S1102" s="68"/>
      <c r="T1102" s="69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T1102" s="21" t="s">
        <v>192</v>
      </c>
      <c r="AU1102" s="21" t="s">
        <v>87</v>
      </c>
    </row>
    <row r="1103" spans="1:65" s="13" customFormat="1">
      <c r="B1103" s="201"/>
      <c r="C1103" s="202"/>
      <c r="D1103" s="203" t="s">
        <v>204</v>
      </c>
      <c r="E1103" s="204" t="s">
        <v>19</v>
      </c>
      <c r="F1103" s="205" t="s">
        <v>310</v>
      </c>
      <c r="G1103" s="202"/>
      <c r="H1103" s="206">
        <v>58.441000000000003</v>
      </c>
      <c r="I1103" s="207"/>
      <c r="J1103" s="202"/>
      <c r="K1103" s="202"/>
      <c r="L1103" s="208"/>
      <c r="M1103" s="209"/>
      <c r="N1103" s="210"/>
      <c r="O1103" s="210"/>
      <c r="P1103" s="210"/>
      <c r="Q1103" s="210"/>
      <c r="R1103" s="210"/>
      <c r="S1103" s="210"/>
      <c r="T1103" s="211"/>
      <c r="AT1103" s="212" t="s">
        <v>204</v>
      </c>
      <c r="AU1103" s="212" t="s">
        <v>87</v>
      </c>
      <c r="AV1103" s="13" t="s">
        <v>87</v>
      </c>
      <c r="AW1103" s="13" t="s">
        <v>33</v>
      </c>
      <c r="AX1103" s="13" t="s">
        <v>78</v>
      </c>
      <c r="AY1103" s="212" t="s">
        <v>183</v>
      </c>
    </row>
    <row r="1104" spans="1:65" s="13" customFormat="1">
      <c r="B1104" s="201"/>
      <c r="C1104" s="202"/>
      <c r="D1104" s="203" t="s">
        <v>204</v>
      </c>
      <c r="E1104" s="204" t="s">
        <v>19</v>
      </c>
      <c r="F1104" s="205" t="s">
        <v>1255</v>
      </c>
      <c r="G1104" s="202"/>
      <c r="H1104" s="206">
        <v>32.838000000000001</v>
      </c>
      <c r="I1104" s="207"/>
      <c r="J1104" s="202"/>
      <c r="K1104" s="202"/>
      <c r="L1104" s="208"/>
      <c r="M1104" s="209"/>
      <c r="N1104" s="210"/>
      <c r="O1104" s="210"/>
      <c r="P1104" s="210"/>
      <c r="Q1104" s="210"/>
      <c r="R1104" s="210"/>
      <c r="S1104" s="210"/>
      <c r="T1104" s="211"/>
      <c r="AT1104" s="212" t="s">
        <v>204</v>
      </c>
      <c r="AU1104" s="212" t="s">
        <v>87</v>
      </c>
      <c r="AV1104" s="13" t="s">
        <v>87</v>
      </c>
      <c r="AW1104" s="13" t="s">
        <v>33</v>
      </c>
      <c r="AX1104" s="13" t="s">
        <v>78</v>
      </c>
      <c r="AY1104" s="212" t="s">
        <v>183</v>
      </c>
    </row>
    <row r="1105" spans="1:65" s="2" customFormat="1" ht="16.5" customHeight="1">
      <c r="A1105" s="38"/>
      <c r="B1105" s="39"/>
      <c r="C1105" s="224" t="s">
        <v>1256</v>
      </c>
      <c r="D1105" s="224" t="s">
        <v>240</v>
      </c>
      <c r="E1105" s="225" t="s">
        <v>1257</v>
      </c>
      <c r="F1105" s="226" t="s">
        <v>1258</v>
      </c>
      <c r="G1105" s="227" t="s">
        <v>243</v>
      </c>
      <c r="H1105" s="228">
        <v>7.7590000000000003</v>
      </c>
      <c r="I1105" s="229"/>
      <c r="J1105" s="230">
        <f>ROUND(I1105*H1105,2)</f>
        <v>0</v>
      </c>
      <c r="K1105" s="226" t="s">
        <v>189</v>
      </c>
      <c r="L1105" s="231"/>
      <c r="M1105" s="232" t="s">
        <v>19</v>
      </c>
      <c r="N1105" s="233" t="s">
        <v>49</v>
      </c>
      <c r="O1105" s="68"/>
      <c r="P1105" s="192">
        <f>O1105*H1105</f>
        <v>0</v>
      </c>
      <c r="Q1105" s="192">
        <v>1</v>
      </c>
      <c r="R1105" s="192">
        <f>Q1105*H1105</f>
        <v>7.7590000000000003</v>
      </c>
      <c r="S1105" s="192">
        <v>0</v>
      </c>
      <c r="T1105" s="193">
        <f>S1105*H1105</f>
        <v>0</v>
      </c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R1105" s="194" t="s">
        <v>365</v>
      </c>
      <c r="AT1105" s="194" t="s">
        <v>240</v>
      </c>
      <c r="AU1105" s="194" t="s">
        <v>87</v>
      </c>
      <c r="AY1105" s="21" t="s">
        <v>183</v>
      </c>
      <c r="BE1105" s="195">
        <f>IF(N1105="základní",J1105,0)</f>
        <v>0</v>
      </c>
      <c r="BF1105" s="195">
        <f>IF(N1105="snížená",J1105,0)</f>
        <v>0</v>
      </c>
      <c r="BG1105" s="195">
        <f>IF(N1105="zákl. přenesená",J1105,0)</f>
        <v>0</v>
      </c>
      <c r="BH1105" s="195">
        <f>IF(N1105="sníž. přenesená",J1105,0)</f>
        <v>0</v>
      </c>
      <c r="BI1105" s="195">
        <f>IF(N1105="nulová",J1105,0)</f>
        <v>0</v>
      </c>
      <c r="BJ1105" s="21" t="s">
        <v>85</v>
      </c>
      <c r="BK1105" s="195">
        <f>ROUND(I1105*H1105,2)</f>
        <v>0</v>
      </c>
      <c r="BL1105" s="21" t="s">
        <v>273</v>
      </c>
      <c r="BM1105" s="194" t="s">
        <v>1259</v>
      </c>
    </row>
    <row r="1106" spans="1:65" s="13" customFormat="1">
      <c r="B1106" s="201"/>
      <c r="C1106" s="202"/>
      <c r="D1106" s="203" t="s">
        <v>204</v>
      </c>
      <c r="E1106" s="204" t="s">
        <v>19</v>
      </c>
      <c r="F1106" s="205" t="s">
        <v>1260</v>
      </c>
      <c r="G1106" s="202"/>
      <c r="H1106" s="206">
        <v>7.7590000000000003</v>
      </c>
      <c r="I1106" s="207"/>
      <c r="J1106" s="202"/>
      <c r="K1106" s="202"/>
      <c r="L1106" s="208"/>
      <c r="M1106" s="209"/>
      <c r="N1106" s="210"/>
      <c r="O1106" s="210"/>
      <c r="P1106" s="210"/>
      <c r="Q1106" s="210"/>
      <c r="R1106" s="210"/>
      <c r="S1106" s="210"/>
      <c r="T1106" s="211"/>
      <c r="AT1106" s="212" t="s">
        <v>204</v>
      </c>
      <c r="AU1106" s="212" t="s">
        <v>87</v>
      </c>
      <c r="AV1106" s="13" t="s">
        <v>87</v>
      </c>
      <c r="AW1106" s="13" t="s">
        <v>33</v>
      </c>
      <c r="AX1106" s="13" t="s">
        <v>85</v>
      </c>
      <c r="AY1106" s="212" t="s">
        <v>183</v>
      </c>
    </row>
    <row r="1107" spans="1:65" s="2" customFormat="1" ht="33" customHeight="1">
      <c r="A1107" s="38"/>
      <c r="B1107" s="39"/>
      <c r="C1107" s="183" t="s">
        <v>1261</v>
      </c>
      <c r="D1107" s="183" t="s">
        <v>185</v>
      </c>
      <c r="E1107" s="184" t="s">
        <v>1262</v>
      </c>
      <c r="F1107" s="185" t="s">
        <v>1263</v>
      </c>
      <c r="G1107" s="186" t="s">
        <v>237</v>
      </c>
      <c r="H1107" s="187">
        <v>12.9</v>
      </c>
      <c r="I1107" s="188"/>
      <c r="J1107" s="189">
        <f>ROUND(I1107*H1107,2)</f>
        <v>0</v>
      </c>
      <c r="K1107" s="185" t="s">
        <v>189</v>
      </c>
      <c r="L1107" s="43"/>
      <c r="M1107" s="190" t="s">
        <v>19</v>
      </c>
      <c r="N1107" s="191" t="s">
        <v>49</v>
      </c>
      <c r="O1107" s="68"/>
      <c r="P1107" s="192">
        <f>O1107*H1107</f>
        <v>0</v>
      </c>
      <c r="Q1107" s="192">
        <v>0</v>
      </c>
      <c r="R1107" s="192">
        <f>Q1107*H1107</f>
        <v>0</v>
      </c>
      <c r="S1107" s="192">
        <v>0</v>
      </c>
      <c r="T1107" s="193">
        <f>S1107*H1107</f>
        <v>0</v>
      </c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R1107" s="194" t="s">
        <v>273</v>
      </c>
      <c r="AT1107" s="194" t="s">
        <v>185</v>
      </c>
      <c r="AU1107" s="194" t="s">
        <v>87</v>
      </c>
      <c r="AY1107" s="21" t="s">
        <v>183</v>
      </c>
      <c r="BE1107" s="195">
        <f>IF(N1107="základní",J1107,0)</f>
        <v>0</v>
      </c>
      <c r="BF1107" s="195">
        <f>IF(N1107="snížená",J1107,0)</f>
        <v>0</v>
      </c>
      <c r="BG1107" s="195">
        <f>IF(N1107="zákl. přenesená",J1107,0)</f>
        <v>0</v>
      </c>
      <c r="BH1107" s="195">
        <f>IF(N1107="sníž. přenesená",J1107,0)</f>
        <v>0</v>
      </c>
      <c r="BI1107" s="195">
        <f>IF(N1107="nulová",J1107,0)</f>
        <v>0</v>
      </c>
      <c r="BJ1107" s="21" t="s">
        <v>85</v>
      </c>
      <c r="BK1107" s="195">
        <f>ROUND(I1107*H1107,2)</f>
        <v>0</v>
      </c>
      <c r="BL1107" s="21" t="s">
        <v>273</v>
      </c>
      <c r="BM1107" s="194" t="s">
        <v>1264</v>
      </c>
    </row>
    <row r="1108" spans="1:65" s="2" customFormat="1">
      <c r="A1108" s="38"/>
      <c r="B1108" s="39"/>
      <c r="C1108" s="40"/>
      <c r="D1108" s="196" t="s">
        <v>192</v>
      </c>
      <c r="E1108" s="40"/>
      <c r="F1108" s="197" t="s">
        <v>1265</v>
      </c>
      <c r="G1108" s="40"/>
      <c r="H1108" s="40"/>
      <c r="I1108" s="198"/>
      <c r="J1108" s="40"/>
      <c r="K1108" s="40"/>
      <c r="L1108" s="43"/>
      <c r="M1108" s="199"/>
      <c r="N1108" s="200"/>
      <c r="O1108" s="68"/>
      <c r="P1108" s="68"/>
      <c r="Q1108" s="68"/>
      <c r="R1108" s="68"/>
      <c r="S1108" s="68"/>
      <c r="T1108" s="69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T1108" s="21" t="s">
        <v>192</v>
      </c>
      <c r="AU1108" s="21" t="s">
        <v>87</v>
      </c>
    </row>
    <row r="1109" spans="1:65" s="2" customFormat="1" ht="16.5" customHeight="1">
      <c r="A1109" s="38"/>
      <c r="B1109" s="39"/>
      <c r="C1109" s="224" t="s">
        <v>1266</v>
      </c>
      <c r="D1109" s="224" t="s">
        <v>240</v>
      </c>
      <c r="E1109" s="225" t="s">
        <v>1267</v>
      </c>
      <c r="F1109" s="226" t="s">
        <v>1268</v>
      </c>
      <c r="G1109" s="227" t="s">
        <v>237</v>
      </c>
      <c r="H1109" s="228">
        <v>13.157999999999999</v>
      </c>
      <c r="I1109" s="229"/>
      <c r="J1109" s="230">
        <f>ROUND(I1109*H1109,2)</f>
        <v>0</v>
      </c>
      <c r="K1109" s="226" t="s">
        <v>189</v>
      </c>
      <c r="L1109" s="231"/>
      <c r="M1109" s="232" t="s">
        <v>19</v>
      </c>
      <c r="N1109" s="233" t="s">
        <v>49</v>
      </c>
      <c r="O1109" s="68"/>
      <c r="P1109" s="192">
        <f>O1109*H1109</f>
        <v>0</v>
      </c>
      <c r="Q1109" s="192">
        <v>5.0000000000000001E-4</v>
      </c>
      <c r="R1109" s="192">
        <f>Q1109*H1109</f>
        <v>6.5789999999999998E-3</v>
      </c>
      <c r="S1109" s="192">
        <v>0</v>
      </c>
      <c r="T1109" s="193">
        <f>S1109*H1109</f>
        <v>0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194" t="s">
        <v>365</v>
      </c>
      <c r="AT1109" s="194" t="s">
        <v>240</v>
      </c>
      <c r="AU1109" s="194" t="s">
        <v>87</v>
      </c>
      <c r="AY1109" s="21" t="s">
        <v>183</v>
      </c>
      <c r="BE1109" s="195">
        <f>IF(N1109="základní",J1109,0)</f>
        <v>0</v>
      </c>
      <c r="BF1109" s="195">
        <f>IF(N1109="snížená",J1109,0)</f>
        <v>0</v>
      </c>
      <c r="BG1109" s="195">
        <f>IF(N1109="zákl. přenesená",J1109,0)</f>
        <v>0</v>
      </c>
      <c r="BH1109" s="195">
        <f>IF(N1109="sníž. přenesená",J1109,0)</f>
        <v>0</v>
      </c>
      <c r="BI1109" s="195">
        <f>IF(N1109="nulová",J1109,0)</f>
        <v>0</v>
      </c>
      <c r="BJ1109" s="21" t="s">
        <v>85</v>
      </c>
      <c r="BK1109" s="195">
        <f>ROUND(I1109*H1109,2)</f>
        <v>0</v>
      </c>
      <c r="BL1109" s="21" t="s">
        <v>273</v>
      </c>
      <c r="BM1109" s="194" t="s">
        <v>1269</v>
      </c>
    </row>
    <row r="1110" spans="1:65" s="13" customFormat="1">
      <c r="B1110" s="201"/>
      <c r="C1110" s="202"/>
      <c r="D1110" s="203" t="s">
        <v>204</v>
      </c>
      <c r="E1110" s="202"/>
      <c r="F1110" s="205" t="s">
        <v>1270</v>
      </c>
      <c r="G1110" s="202"/>
      <c r="H1110" s="206">
        <v>13.157999999999999</v>
      </c>
      <c r="I1110" s="207"/>
      <c r="J1110" s="202"/>
      <c r="K1110" s="202"/>
      <c r="L1110" s="208"/>
      <c r="M1110" s="209"/>
      <c r="N1110" s="210"/>
      <c r="O1110" s="210"/>
      <c r="P1110" s="210"/>
      <c r="Q1110" s="210"/>
      <c r="R1110" s="210"/>
      <c r="S1110" s="210"/>
      <c r="T1110" s="211"/>
      <c r="AT1110" s="212" t="s">
        <v>204</v>
      </c>
      <c r="AU1110" s="212" t="s">
        <v>87</v>
      </c>
      <c r="AV1110" s="13" t="s">
        <v>87</v>
      </c>
      <c r="AW1110" s="13" t="s">
        <v>4</v>
      </c>
      <c r="AX1110" s="13" t="s">
        <v>85</v>
      </c>
      <c r="AY1110" s="212" t="s">
        <v>183</v>
      </c>
    </row>
    <row r="1111" spans="1:65" s="2" customFormat="1" ht="44.25" customHeight="1">
      <c r="A1111" s="38"/>
      <c r="B1111" s="39"/>
      <c r="C1111" s="183" t="s">
        <v>1271</v>
      </c>
      <c r="D1111" s="183" t="s">
        <v>185</v>
      </c>
      <c r="E1111" s="184" t="s">
        <v>1272</v>
      </c>
      <c r="F1111" s="185" t="s">
        <v>1273</v>
      </c>
      <c r="G1111" s="186" t="s">
        <v>1201</v>
      </c>
      <c r="H1111" s="255"/>
      <c r="I1111" s="188"/>
      <c r="J1111" s="189">
        <f>ROUND(I1111*H1111,2)</f>
        <v>0</v>
      </c>
      <c r="K1111" s="185" t="s">
        <v>189</v>
      </c>
      <c r="L1111" s="43"/>
      <c r="M1111" s="190" t="s">
        <v>19</v>
      </c>
      <c r="N1111" s="191" t="s">
        <v>49</v>
      </c>
      <c r="O1111" s="68"/>
      <c r="P1111" s="192">
        <f>O1111*H1111</f>
        <v>0</v>
      </c>
      <c r="Q1111" s="192">
        <v>0</v>
      </c>
      <c r="R1111" s="192">
        <f>Q1111*H1111</f>
        <v>0</v>
      </c>
      <c r="S1111" s="192">
        <v>0</v>
      </c>
      <c r="T1111" s="193">
        <f>S1111*H1111</f>
        <v>0</v>
      </c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R1111" s="194" t="s">
        <v>273</v>
      </c>
      <c r="AT1111" s="194" t="s">
        <v>185</v>
      </c>
      <c r="AU1111" s="194" t="s">
        <v>87</v>
      </c>
      <c r="AY1111" s="21" t="s">
        <v>183</v>
      </c>
      <c r="BE1111" s="195">
        <f>IF(N1111="základní",J1111,0)</f>
        <v>0</v>
      </c>
      <c r="BF1111" s="195">
        <f>IF(N1111="snížená",J1111,0)</f>
        <v>0</v>
      </c>
      <c r="BG1111" s="195">
        <f>IF(N1111="zákl. přenesená",J1111,0)</f>
        <v>0</v>
      </c>
      <c r="BH1111" s="195">
        <f>IF(N1111="sníž. přenesená",J1111,0)</f>
        <v>0</v>
      </c>
      <c r="BI1111" s="195">
        <f>IF(N1111="nulová",J1111,0)</f>
        <v>0</v>
      </c>
      <c r="BJ1111" s="21" t="s">
        <v>85</v>
      </c>
      <c r="BK1111" s="195">
        <f>ROUND(I1111*H1111,2)</f>
        <v>0</v>
      </c>
      <c r="BL1111" s="21" t="s">
        <v>273</v>
      </c>
      <c r="BM1111" s="194" t="s">
        <v>1274</v>
      </c>
    </row>
    <row r="1112" spans="1:65" s="2" customFormat="1">
      <c r="A1112" s="38"/>
      <c r="B1112" s="39"/>
      <c r="C1112" s="40"/>
      <c r="D1112" s="196" t="s">
        <v>192</v>
      </c>
      <c r="E1112" s="40"/>
      <c r="F1112" s="197" t="s">
        <v>1275</v>
      </c>
      <c r="G1112" s="40"/>
      <c r="H1112" s="40"/>
      <c r="I1112" s="198"/>
      <c r="J1112" s="40"/>
      <c r="K1112" s="40"/>
      <c r="L1112" s="43"/>
      <c r="M1112" s="199"/>
      <c r="N1112" s="200"/>
      <c r="O1112" s="68"/>
      <c r="P1112" s="68"/>
      <c r="Q1112" s="68"/>
      <c r="R1112" s="68"/>
      <c r="S1112" s="68"/>
      <c r="T1112" s="69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T1112" s="21" t="s">
        <v>192</v>
      </c>
      <c r="AU1112" s="21" t="s">
        <v>87</v>
      </c>
    </row>
    <row r="1113" spans="1:65" s="12" customFormat="1" ht="22.8" customHeight="1">
      <c r="B1113" s="167"/>
      <c r="C1113" s="168"/>
      <c r="D1113" s="169" t="s">
        <v>77</v>
      </c>
      <c r="E1113" s="181" t="s">
        <v>1276</v>
      </c>
      <c r="F1113" s="181" t="s">
        <v>1277</v>
      </c>
      <c r="G1113" s="168"/>
      <c r="H1113" s="168"/>
      <c r="I1113" s="171"/>
      <c r="J1113" s="182">
        <f>BK1113</f>
        <v>0</v>
      </c>
      <c r="K1113" s="168"/>
      <c r="L1113" s="173"/>
      <c r="M1113" s="174"/>
      <c r="N1113" s="175"/>
      <c r="O1113" s="175"/>
      <c r="P1113" s="176">
        <f>SUM(P1114:P1141)</f>
        <v>0</v>
      </c>
      <c r="Q1113" s="175"/>
      <c r="R1113" s="176">
        <f>SUM(R1114:R1141)</f>
        <v>0.68644597200000002</v>
      </c>
      <c r="S1113" s="175"/>
      <c r="T1113" s="177">
        <f>SUM(T1114:T1141)</f>
        <v>0</v>
      </c>
      <c r="AR1113" s="178" t="s">
        <v>87</v>
      </c>
      <c r="AT1113" s="179" t="s">
        <v>77</v>
      </c>
      <c r="AU1113" s="179" t="s">
        <v>85</v>
      </c>
      <c r="AY1113" s="178" t="s">
        <v>183</v>
      </c>
      <c r="BK1113" s="180">
        <f>SUM(BK1114:BK1141)</f>
        <v>0</v>
      </c>
    </row>
    <row r="1114" spans="1:65" s="2" customFormat="1" ht="37.799999999999997" customHeight="1">
      <c r="A1114" s="38"/>
      <c r="B1114" s="39"/>
      <c r="C1114" s="183" t="s">
        <v>1278</v>
      </c>
      <c r="D1114" s="183" t="s">
        <v>185</v>
      </c>
      <c r="E1114" s="184" t="s">
        <v>1279</v>
      </c>
      <c r="F1114" s="185" t="s">
        <v>1280</v>
      </c>
      <c r="G1114" s="186" t="s">
        <v>188</v>
      </c>
      <c r="H1114" s="187">
        <v>5.44</v>
      </c>
      <c r="I1114" s="188"/>
      <c r="J1114" s="189">
        <f>ROUND(I1114*H1114,2)</f>
        <v>0</v>
      </c>
      <c r="K1114" s="185" t="s">
        <v>189</v>
      </c>
      <c r="L1114" s="43"/>
      <c r="M1114" s="190" t="s">
        <v>19</v>
      </c>
      <c r="N1114" s="191" t="s">
        <v>49</v>
      </c>
      <c r="O1114" s="68"/>
      <c r="P1114" s="192">
        <f>O1114*H1114</f>
        <v>0</v>
      </c>
      <c r="Q1114" s="192">
        <v>0</v>
      </c>
      <c r="R1114" s="192">
        <f>Q1114*H1114</f>
        <v>0</v>
      </c>
      <c r="S1114" s="192">
        <v>0</v>
      </c>
      <c r="T1114" s="193">
        <f>S1114*H1114</f>
        <v>0</v>
      </c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R1114" s="194" t="s">
        <v>273</v>
      </c>
      <c r="AT1114" s="194" t="s">
        <v>185</v>
      </c>
      <c r="AU1114" s="194" t="s">
        <v>87</v>
      </c>
      <c r="AY1114" s="21" t="s">
        <v>183</v>
      </c>
      <c r="BE1114" s="195">
        <f>IF(N1114="základní",J1114,0)</f>
        <v>0</v>
      </c>
      <c r="BF1114" s="195">
        <f>IF(N1114="snížená",J1114,0)</f>
        <v>0</v>
      </c>
      <c r="BG1114" s="195">
        <f>IF(N1114="zákl. přenesená",J1114,0)</f>
        <v>0</v>
      </c>
      <c r="BH1114" s="195">
        <f>IF(N1114="sníž. přenesená",J1114,0)</f>
        <v>0</v>
      </c>
      <c r="BI1114" s="195">
        <f>IF(N1114="nulová",J1114,0)</f>
        <v>0</v>
      </c>
      <c r="BJ1114" s="21" t="s">
        <v>85</v>
      </c>
      <c r="BK1114" s="195">
        <f>ROUND(I1114*H1114,2)</f>
        <v>0</v>
      </c>
      <c r="BL1114" s="21" t="s">
        <v>273</v>
      </c>
      <c r="BM1114" s="194" t="s">
        <v>1281</v>
      </c>
    </row>
    <row r="1115" spans="1:65" s="2" customFormat="1">
      <c r="A1115" s="38"/>
      <c r="B1115" s="39"/>
      <c r="C1115" s="40"/>
      <c r="D1115" s="196" t="s">
        <v>192</v>
      </c>
      <c r="E1115" s="40"/>
      <c r="F1115" s="197" t="s">
        <v>1282</v>
      </c>
      <c r="G1115" s="40"/>
      <c r="H1115" s="40"/>
      <c r="I1115" s="198"/>
      <c r="J1115" s="40"/>
      <c r="K1115" s="40"/>
      <c r="L1115" s="43"/>
      <c r="M1115" s="199"/>
      <c r="N1115" s="200"/>
      <c r="O1115" s="68"/>
      <c r="P1115" s="68"/>
      <c r="Q1115" s="68"/>
      <c r="R1115" s="68"/>
      <c r="S1115" s="68"/>
      <c r="T1115" s="69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T1115" s="21" t="s">
        <v>192</v>
      </c>
      <c r="AU1115" s="21" t="s">
        <v>87</v>
      </c>
    </row>
    <row r="1116" spans="1:65" s="16" customFormat="1">
      <c r="B1116" s="245"/>
      <c r="C1116" s="246"/>
      <c r="D1116" s="203" t="s">
        <v>204</v>
      </c>
      <c r="E1116" s="247" t="s">
        <v>19</v>
      </c>
      <c r="F1116" s="248" t="s">
        <v>1283</v>
      </c>
      <c r="G1116" s="246"/>
      <c r="H1116" s="247" t="s">
        <v>19</v>
      </c>
      <c r="I1116" s="249"/>
      <c r="J1116" s="246"/>
      <c r="K1116" s="246"/>
      <c r="L1116" s="250"/>
      <c r="M1116" s="251"/>
      <c r="N1116" s="252"/>
      <c r="O1116" s="252"/>
      <c r="P1116" s="252"/>
      <c r="Q1116" s="252"/>
      <c r="R1116" s="252"/>
      <c r="S1116" s="252"/>
      <c r="T1116" s="253"/>
      <c r="AT1116" s="254" t="s">
        <v>204</v>
      </c>
      <c r="AU1116" s="254" t="s">
        <v>87</v>
      </c>
      <c r="AV1116" s="16" t="s">
        <v>85</v>
      </c>
      <c r="AW1116" s="16" t="s">
        <v>33</v>
      </c>
      <c r="AX1116" s="16" t="s">
        <v>78</v>
      </c>
      <c r="AY1116" s="254" t="s">
        <v>183</v>
      </c>
    </row>
    <row r="1117" spans="1:65" s="13" customFormat="1">
      <c r="B1117" s="201"/>
      <c r="C1117" s="202"/>
      <c r="D1117" s="203" t="s">
        <v>204</v>
      </c>
      <c r="E1117" s="204" t="s">
        <v>19</v>
      </c>
      <c r="F1117" s="205" t="s">
        <v>913</v>
      </c>
      <c r="G1117" s="202"/>
      <c r="H1117" s="206">
        <v>5.44</v>
      </c>
      <c r="I1117" s="207"/>
      <c r="J1117" s="202"/>
      <c r="K1117" s="202"/>
      <c r="L1117" s="208"/>
      <c r="M1117" s="209"/>
      <c r="N1117" s="210"/>
      <c r="O1117" s="210"/>
      <c r="P1117" s="210"/>
      <c r="Q1117" s="210"/>
      <c r="R1117" s="210"/>
      <c r="S1117" s="210"/>
      <c r="T1117" s="211"/>
      <c r="AT1117" s="212" t="s">
        <v>204</v>
      </c>
      <c r="AU1117" s="212" t="s">
        <v>87</v>
      </c>
      <c r="AV1117" s="13" t="s">
        <v>87</v>
      </c>
      <c r="AW1117" s="13" t="s">
        <v>33</v>
      </c>
      <c r="AX1117" s="13" t="s">
        <v>78</v>
      </c>
      <c r="AY1117" s="212" t="s">
        <v>183</v>
      </c>
    </row>
    <row r="1118" spans="1:65" s="15" customFormat="1">
      <c r="B1118" s="234"/>
      <c r="C1118" s="235"/>
      <c r="D1118" s="203" t="s">
        <v>204</v>
      </c>
      <c r="E1118" s="236" t="s">
        <v>19</v>
      </c>
      <c r="F1118" s="237" t="s">
        <v>266</v>
      </c>
      <c r="G1118" s="235"/>
      <c r="H1118" s="238">
        <v>5.44</v>
      </c>
      <c r="I1118" s="239"/>
      <c r="J1118" s="235"/>
      <c r="K1118" s="235"/>
      <c r="L1118" s="240"/>
      <c r="M1118" s="241"/>
      <c r="N1118" s="242"/>
      <c r="O1118" s="242"/>
      <c r="P1118" s="242"/>
      <c r="Q1118" s="242"/>
      <c r="R1118" s="242"/>
      <c r="S1118" s="242"/>
      <c r="T1118" s="243"/>
      <c r="AT1118" s="244" t="s">
        <v>204</v>
      </c>
      <c r="AU1118" s="244" t="s">
        <v>87</v>
      </c>
      <c r="AV1118" s="15" t="s">
        <v>190</v>
      </c>
      <c r="AW1118" s="15" t="s">
        <v>33</v>
      </c>
      <c r="AX1118" s="15" t="s">
        <v>85</v>
      </c>
      <c r="AY1118" s="244" t="s">
        <v>183</v>
      </c>
    </row>
    <row r="1119" spans="1:65" s="2" customFormat="1" ht="24.15" customHeight="1">
      <c r="A1119" s="38"/>
      <c r="B1119" s="39"/>
      <c r="C1119" s="224" t="s">
        <v>1284</v>
      </c>
      <c r="D1119" s="224" t="s">
        <v>240</v>
      </c>
      <c r="E1119" s="225" t="s">
        <v>1285</v>
      </c>
      <c r="F1119" s="226" t="s">
        <v>1286</v>
      </c>
      <c r="G1119" s="227" t="s">
        <v>188</v>
      </c>
      <c r="H1119" s="228">
        <v>5.7119999999999997</v>
      </c>
      <c r="I1119" s="229"/>
      <c r="J1119" s="230">
        <f>ROUND(I1119*H1119,2)</f>
        <v>0</v>
      </c>
      <c r="K1119" s="226" t="s">
        <v>189</v>
      </c>
      <c r="L1119" s="231"/>
      <c r="M1119" s="232" t="s">
        <v>19</v>
      </c>
      <c r="N1119" s="233" t="s">
        <v>49</v>
      </c>
      <c r="O1119" s="68"/>
      <c r="P1119" s="192">
        <f>O1119*H1119</f>
        <v>0</v>
      </c>
      <c r="Q1119" s="192">
        <v>4.1999999999999997E-3</v>
      </c>
      <c r="R1119" s="192">
        <f>Q1119*H1119</f>
        <v>2.3990399999999999E-2</v>
      </c>
      <c r="S1119" s="192">
        <v>0</v>
      </c>
      <c r="T1119" s="193">
        <f>S1119*H1119</f>
        <v>0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194" t="s">
        <v>365</v>
      </c>
      <c r="AT1119" s="194" t="s">
        <v>240</v>
      </c>
      <c r="AU1119" s="194" t="s">
        <v>87</v>
      </c>
      <c r="AY1119" s="21" t="s">
        <v>183</v>
      </c>
      <c r="BE1119" s="195">
        <f>IF(N1119="základní",J1119,0)</f>
        <v>0</v>
      </c>
      <c r="BF1119" s="195">
        <f>IF(N1119="snížená",J1119,0)</f>
        <v>0</v>
      </c>
      <c r="BG1119" s="195">
        <f>IF(N1119="zákl. přenesená",J1119,0)</f>
        <v>0</v>
      </c>
      <c r="BH1119" s="195">
        <f>IF(N1119="sníž. přenesená",J1119,0)</f>
        <v>0</v>
      </c>
      <c r="BI1119" s="195">
        <f>IF(N1119="nulová",J1119,0)</f>
        <v>0</v>
      </c>
      <c r="BJ1119" s="21" t="s">
        <v>85</v>
      </c>
      <c r="BK1119" s="195">
        <f>ROUND(I1119*H1119,2)</f>
        <v>0</v>
      </c>
      <c r="BL1119" s="21" t="s">
        <v>273</v>
      </c>
      <c r="BM1119" s="194" t="s">
        <v>1287</v>
      </c>
    </row>
    <row r="1120" spans="1:65" s="13" customFormat="1">
      <c r="B1120" s="201"/>
      <c r="C1120" s="202"/>
      <c r="D1120" s="203" t="s">
        <v>204</v>
      </c>
      <c r="E1120" s="202"/>
      <c r="F1120" s="205" t="s">
        <v>1288</v>
      </c>
      <c r="G1120" s="202"/>
      <c r="H1120" s="206">
        <v>5.7119999999999997</v>
      </c>
      <c r="I1120" s="207"/>
      <c r="J1120" s="202"/>
      <c r="K1120" s="202"/>
      <c r="L1120" s="208"/>
      <c r="M1120" s="209"/>
      <c r="N1120" s="210"/>
      <c r="O1120" s="210"/>
      <c r="P1120" s="210"/>
      <c r="Q1120" s="210"/>
      <c r="R1120" s="210"/>
      <c r="S1120" s="210"/>
      <c r="T1120" s="211"/>
      <c r="AT1120" s="212" t="s">
        <v>204</v>
      </c>
      <c r="AU1120" s="212" t="s">
        <v>87</v>
      </c>
      <c r="AV1120" s="13" t="s">
        <v>87</v>
      </c>
      <c r="AW1120" s="13" t="s">
        <v>4</v>
      </c>
      <c r="AX1120" s="13" t="s">
        <v>85</v>
      </c>
      <c r="AY1120" s="212" t="s">
        <v>183</v>
      </c>
    </row>
    <row r="1121" spans="1:65" s="2" customFormat="1" ht="49.05" customHeight="1">
      <c r="A1121" s="38"/>
      <c r="B1121" s="39"/>
      <c r="C1121" s="183" t="s">
        <v>1289</v>
      </c>
      <c r="D1121" s="183" t="s">
        <v>185</v>
      </c>
      <c r="E1121" s="184" t="s">
        <v>1290</v>
      </c>
      <c r="F1121" s="185" t="s">
        <v>1291</v>
      </c>
      <c r="G1121" s="186" t="s">
        <v>188</v>
      </c>
      <c r="H1121" s="187">
        <v>7.5819999999999999</v>
      </c>
      <c r="I1121" s="188"/>
      <c r="J1121" s="189">
        <f>ROUND(I1121*H1121,2)</f>
        <v>0</v>
      </c>
      <c r="K1121" s="185" t="s">
        <v>201</v>
      </c>
      <c r="L1121" s="43"/>
      <c r="M1121" s="190" t="s">
        <v>19</v>
      </c>
      <c r="N1121" s="191" t="s">
        <v>49</v>
      </c>
      <c r="O1121" s="68"/>
      <c r="P1121" s="192">
        <f>O1121*H1121</f>
        <v>0</v>
      </c>
      <c r="Q1121" s="192">
        <v>1.2E-4</v>
      </c>
      <c r="R1121" s="192">
        <f>Q1121*H1121</f>
        <v>9.0983999999999998E-4</v>
      </c>
      <c r="S1121" s="192">
        <v>0</v>
      </c>
      <c r="T1121" s="193">
        <f>S1121*H1121</f>
        <v>0</v>
      </c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R1121" s="194" t="s">
        <v>273</v>
      </c>
      <c r="AT1121" s="194" t="s">
        <v>185</v>
      </c>
      <c r="AU1121" s="194" t="s">
        <v>87</v>
      </c>
      <c r="AY1121" s="21" t="s">
        <v>183</v>
      </c>
      <c r="BE1121" s="195">
        <f>IF(N1121="základní",J1121,0)</f>
        <v>0</v>
      </c>
      <c r="BF1121" s="195">
        <f>IF(N1121="snížená",J1121,0)</f>
        <v>0</v>
      </c>
      <c r="BG1121" s="195">
        <f>IF(N1121="zákl. přenesená",J1121,0)</f>
        <v>0</v>
      </c>
      <c r="BH1121" s="195">
        <f>IF(N1121="sníž. přenesená",J1121,0)</f>
        <v>0</v>
      </c>
      <c r="BI1121" s="195">
        <f>IF(N1121="nulová",J1121,0)</f>
        <v>0</v>
      </c>
      <c r="BJ1121" s="21" t="s">
        <v>85</v>
      </c>
      <c r="BK1121" s="195">
        <f>ROUND(I1121*H1121,2)</f>
        <v>0</v>
      </c>
      <c r="BL1121" s="21" t="s">
        <v>273</v>
      </c>
      <c r="BM1121" s="194" t="s">
        <v>1292</v>
      </c>
    </row>
    <row r="1122" spans="1:65" s="2" customFormat="1">
      <c r="A1122" s="38"/>
      <c r="B1122" s="39"/>
      <c r="C1122" s="40"/>
      <c r="D1122" s="196" t="s">
        <v>192</v>
      </c>
      <c r="E1122" s="40"/>
      <c r="F1122" s="197" t="s">
        <v>1293</v>
      </c>
      <c r="G1122" s="40"/>
      <c r="H1122" s="40"/>
      <c r="I1122" s="198"/>
      <c r="J1122" s="40"/>
      <c r="K1122" s="40"/>
      <c r="L1122" s="43"/>
      <c r="M1122" s="199"/>
      <c r="N1122" s="200"/>
      <c r="O1122" s="68"/>
      <c r="P1122" s="68"/>
      <c r="Q1122" s="68"/>
      <c r="R1122" s="68"/>
      <c r="S1122" s="68"/>
      <c r="T1122" s="69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T1122" s="21" t="s">
        <v>192</v>
      </c>
      <c r="AU1122" s="21" t="s">
        <v>87</v>
      </c>
    </row>
    <row r="1123" spans="1:65" s="16" customFormat="1">
      <c r="B1123" s="245"/>
      <c r="C1123" s="246"/>
      <c r="D1123" s="203" t="s">
        <v>204</v>
      </c>
      <c r="E1123" s="247" t="s">
        <v>19</v>
      </c>
      <c r="F1123" s="248" t="s">
        <v>484</v>
      </c>
      <c r="G1123" s="246"/>
      <c r="H1123" s="247" t="s">
        <v>19</v>
      </c>
      <c r="I1123" s="249"/>
      <c r="J1123" s="246"/>
      <c r="K1123" s="246"/>
      <c r="L1123" s="250"/>
      <c r="M1123" s="251"/>
      <c r="N1123" s="252"/>
      <c r="O1123" s="252"/>
      <c r="P1123" s="252"/>
      <c r="Q1123" s="252"/>
      <c r="R1123" s="252"/>
      <c r="S1123" s="252"/>
      <c r="T1123" s="253"/>
      <c r="AT1123" s="254" t="s">
        <v>204</v>
      </c>
      <c r="AU1123" s="254" t="s">
        <v>87</v>
      </c>
      <c r="AV1123" s="16" t="s">
        <v>85</v>
      </c>
      <c r="AW1123" s="16" t="s">
        <v>33</v>
      </c>
      <c r="AX1123" s="16" t="s">
        <v>78</v>
      </c>
      <c r="AY1123" s="254" t="s">
        <v>183</v>
      </c>
    </row>
    <row r="1124" spans="1:65" s="13" customFormat="1">
      <c r="B1124" s="201"/>
      <c r="C1124" s="202"/>
      <c r="D1124" s="203" t="s">
        <v>204</v>
      </c>
      <c r="E1124" s="204" t="s">
        <v>19</v>
      </c>
      <c r="F1124" s="205" t="s">
        <v>621</v>
      </c>
      <c r="G1124" s="202"/>
      <c r="H1124" s="206">
        <v>7.5819999999999999</v>
      </c>
      <c r="I1124" s="207"/>
      <c r="J1124" s="202"/>
      <c r="K1124" s="202"/>
      <c r="L1124" s="208"/>
      <c r="M1124" s="209"/>
      <c r="N1124" s="210"/>
      <c r="O1124" s="210"/>
      <c r="P1124" s="210"/>
      <c r="Q1124" s="210"/>
      <c r="R1124" s="210"/>
      <c r="S1124" s="210"/>
      <c r="T1124" s="211"/>
      <c r="AT1124" s="212" t="s">
        <v>204</v>
      </c>
      <c r="AU1124" s="212" t="s">
        <v>87</v>
      </c>
      <c r="AV1124" s="13" t="s">
        <v>87</v>
      </c>
      <c r="AW1124" s="13" t="s">
        <v>33</v>
      </c>
      <c r="AX1124" s="13" t="s">
        <v>85</v>
      </c>
      <c r="AY1124" s="212" t="s">
        <v>183</v>
      </c>
    </row>
    <row r="1125" spans="1:65" s="2" customFormat="1" ht="24.15" customHeight="1">
      <c r="A1125" s="38"/>
      <c r="B1125" s="39"/>
      <c r="C1125" s="224" t="s">
        <v>1294</v>
      </c>
      <c r="D1125" s="224" t="s">
        <v>240</v>
      </c>
      <c r="E1125" s="225" t="s">
        <v>1295</v>
      </c>
      <c r="F1125" s="226" t="s">
        <v>1296</v>
      </c>
      <c r="G1125" s="227" t="s">
        <v>188</v>
      </c>
      <c r="H1125" s="228">
        <v>7.9610000000000003</v>
      </c>
      <c r="I1125" s="229"/>
      <c r="J1125" s="230">
        <f>ROUND(I1125*H1125,2)</f>
        <v>0</v>
      </c>
      <c r="K1125" s="226" t="s">
        <v>201</v>
      </c>
      <c r="L1125" s="231"/>
      <c r="M1125" s="232" t="s">
        <v>19</v>
      </c>
      <c r="N1125" s="233" t="s">
        <v>49</v>
      </c>
      <c r="O1125" s="68"/>
      <c r="P1125" s="192">
        <f>O1125*H1125</f>
        <v>0</v>
      </c>
      <c r="Q1125" s="192">
        <v>1.5E-3</v>
      </c>
      <c r="R1125" s="192">
        <f>Q1125*H1125</f>
        <v>1.1941500000000001E-2</v>
      </c>
      <c r="S1125" s="192">
        <v>0</v>
      </c>
      <c r="T1125" s="193">
        <f>S1125*H1125</f>
        <v>0</v>
      </c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R1125" s="194" t="s">
        <v>365</v>
      </c>
      <c r="AT1125" s="194" t="s">
        <v>240</v>
      </c>
      <c r="AU1125" s="194" t="s">
        <v>87</v>
      </c>
      <c r="AY1125" s="21" t="s">
        <v>183</v>
      </c>
      <c r="BE1125" s="195">
        <f>IF(N1125="základní",J1125,0)</f>
        <v>0</v>
      </c>
      <c r="BF1125" s="195">
        <f>IF(N1125="snížená",J1125,0)</f>
        <v>0</v>
      </c>
      <c r="BG1125" s="195">
        <f>IF(N1125="zákl. přenesená",J1125,0)</f>
        <v>0</v>
      </c>
      <c r="BH1125" s="195">
        <f>IF(N1125="sníž. přenesená",J1125,0)</f>
        <v>0</v>
      </c>
      <c r="BI1125" s="195">
        <f>IF(N1125="nulová",J1125,0)</f>
        <v>0</v>
      </c>
      <c r="BJ1125" s="21" t="s">
        <v>85</v>
      </c>
      <c r="BK1125" s="195">
        <f>ROUND(I1125*H1125,2)</f>
        <v>0</v>
      </c>
      <c r="BL1125" s="21" t="s">
        <v>273</v>
      </c>
      <c r="BM1125" s="194" t="s">
        <v>1297</v>
      </c>
    </row>
    <row r="1126" spans="1:65" s="13" customFormat="1">
      <c r="B1126" s="201"/>
      <c r="C1126" s="202"/>
      <c r="D1126" s="203" t="s">
        <v>204</v>
      </c>
      <c r="E1126" s="202"/>
      <c r="F1126" s="205" t="s">
        <v>1298</v>
      </c>
      <c r="G1126" s="202"/>
      <c r="H1126" s="206">
        <v>7.9610000000000003</v>
      </c>
      <c r="I1126" s="207"/>
      <c r="J1126" s="202"/>
      <c r="K1126" s="202"/>
      <c r="L1126" s="208"/>
      <c r="M1126" s="209"/>
      <c r="N1126" s="210"/>
      <c r="O1126" s="210"/>
      <c r="P1126" s="210"/>
      <c r="Q1126" s="210"/>
      <c r="R1126" s="210"/>
      <c r="S1126" s="210"/>
      <c r="T1126" s="211"/>
      <c r="AT1126" s="212" t="s">
        <v>204</v>
      </c>
      <c r="AU1126" s="212" t="s">
        <v>87</v>
      </c>
      <c r="AV1126" s="13" t="s">
        <v>87</v>
      </c>
      <c r="AW1126" s="13" t="s">
        <v>4</v>
      </c>
      <c r="AX1126" s="13" t="s">
        <v>85</v>
      </c>
      <c r="AY1126" s="212" t="s">
        <v>183</v>
      </c>
    </row>
    <row r="1127" spans="1:65" s="2" customFormat="1" ht="37.799999999999997" customHeight="1">
      <c r="A1127" s="38"/>
      <c r="B1127" s="39"/>
      <c r="C1127" s="183" t="s">
        <v>1299</v>
      </c>
      <c r="D1127" s="183" t="s">
        <v>185</v>
      </c>
      <c r="E1127" s="184" t="s">
        <v>1300</v>
      </c>
      <c r="F1127" s="185" t="s">
        <v>1301</v>
      </c>
      <c r="G1127" s="186" t="s">
        <v>188</v>
      </c>
      <c r="H1127" s="187">
        <v>51.55</v>
      </c>
      <c r="I1127" s="188"/>
      <c r="J1127" s="189">
        <f>ROUND(I1127*H1127,2)</f>
        <v>0</v>
      </c>
      <c r="K1127" s="185" t="s">
        <v>189</v>
      </c>
      <c r="L1127" s="43"/>
      <c r="M1127" s="190" t="s">
        <v>19</v>
      </c>
      <c r="N1127" s="191" t="s">
        <v>49</v>
      </c>
      <c r="O1127" s="68"/>
      <c r="P1127" s="192">
        <f>O1127*H1127</f>
        <v>0</v>
      </c>
      <c r="Q1127" s="192">
        <v>0</v>
      </c>
      <c r="R1127" s="192">
        <f>Q1127*H1127</f>
        <v>0</v>
      </c>
      <c r="S1127" s="192">
        <v>0</v>
      </c>
      <c r="T1127" s="193">
        <f>S1127*H1127</f>
        <v>0</v>
      </c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R1127" s="194" t="s">
        <v>273</v>
      </c>
      <c r="AT1127" s="194" t="s">
        <v>185</v>
      </c>
      <c r="AU1127" s="194" t="s">
        <v>87</v>
      </c>
      <c r="AY1127" s="21" t="s">
        <v>183</v>
      </c>
      <c r="BE1127" s="195">
        <f>IF(N1127="základní",J1127,0)</f>
        <v>0</v>
      </c>
      <c r="BF1127" s="195">
        <f>IF(N1127="snížená",J1127,0)</f>
        <v>0</v>
      </c>
      <c r="BG1127" s="195">
        <f>IF(N1127="zákl. přenesená",J1127,0)</f>
        <v>0</v>
      </c>
      <c r="BH1127" s="195">
        <f>IF(N1127="sníž. přenesená",J1127,0)</f>
        <v>0</v>
      </c>
      <c r="BI1127" s="195">
        <f>IF(N1127="nulová",J1127,0)</f>
        <v>0</v>
      </c>
      <c r="BJ1127" s="21" t="s">
        <v>85</v>
      </c>
      <c r="BK1127" s="195">
        <f>ROUND(I1127*H1127,2)</f>
        <v>0</v>
      </c>
      <c r="BL1127" s="21" t="s">
        <v>273</v>
      </c>
      <c r="BM1127" s="194" t="s">
        <v>1302</v>
      </c>
    </row>
    <row r="1128" spans="1:65" s="2" customFormat="1">
      <c r="A1128" s="38"/>
      <c r="B1128" s="39"/>
      <c r="C1128" s="40"/>
      <c r="D1128" s="196" t="s">
        <v>192</v>
      </c>
      <c r="E1128" s="40"/>
      <c r="F1128" s="197" t="s">
        <v>1303</v>
      </c>
      <c r="G1128" s="40"/>
      <c r="H1128" s="40"/>
      <c r="I1128" s="198"/>
      <c r="J1128" s="40"/>
      <c r="K1128" s="40"/>
      <c r="L1128" s="43"/>
      <c r="M1128" s="199"/>
      <c r="N1128" s="200"/>
      <c r="O1128" s="68"/>
      <c r="P1128" s="68"/>
      <c r="Q1128" s="68"/>
      <c r="R1128" s="68"/>
      <c r="S1128" s="68"/>
      <c r="T1128" s="69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T1128" s="21" t="s">
        <v>192</v>
      </c>
      <c r="AU1128" s="21" t="s">
        <v>87</v>
      </c>
    </row>
    <row r="1129" spans="1:65" s="13" customFormat="1">
      <c r="B1129" s="201"/>
      <c r="C1129" s="202"/>
      <c r="D1129" s="203" t="s">
        <v>204</v>
      </c>
      <c r="E1129" s="204" t="s">
        <v>19</v>
      </c>
      <c r="F1129" s="205" t="s">
        <v>1304</v>
      </c>
      <c r="G1129" s="202"/>
      <c r="H1129" s="206">
        <v>51.55</v>
      </c>
      <c r="I1129" s="207"/>
      <c r="J1129" s="202"/>
      <c r="K1129" s="202"/>
      <c r="L1129" s="208"/>
      <c r="M1129" s="209"/>
      <c r="N1129" s="210"/>
      <c r="O1129" s="210"/>
      <c r="P1129" s="210"/>
      <c r="Q1129" s="210"/>
      <c r="R1129" s="210"/>
      <c r="S1129" s="210"/>
      <c r="T1129" s="211"/>
      <c r="AT1129" s="212" t="s">
        <v>204</v>
      </c>
      <c r="AU1129" s="212" t="s">
        <v>87</v>
      </c>
      <c r="AV1129" s="13" t="s">
        <v>87</v>
      </c>
      <c r="AW1129" s="13" t="s">
        <v>33</v>
      </c>
      <c r="AX1129" s="13" t="s">
        <v>78</v>
      </c>
      <c r="AY1129" s="212" t="s">
        <v>183</v>
      </c>
    </row>
    <row r="1130" spans="1:65" s="2" customFormat="1" ht="24.15" customHeight="1">
      <c r="A1130" s="38"/>
      <c r="B1130" s="39"/>
      <c r="C1130" s="224" t="s">
        <v>1305</v>
      </c>
      <c r="D1130" s="224" t="s">
        <v>240</v>
      </c>
      <c r="E1130" s="225" t="s">
        <v>1306</v>
      </c>
      <c r="F1130" s="226" t="s">
        <v>1307</v>
      </c>
      <c r="G1130" s="227" t="s">
        <v>188</v>
      </c>
      <c r="H1130" s="228">
        <v>54.128</v>
      </c>
      <c r="I1130" s="229"/>
      <c r="J1130" s="230">
        <f>ROUND(I1130*H1130,2)</f>
        <v>0</v>
      </c>
      <c r="K1130" s="226" t="s">
        <v>189</v>
      </c>
      <c r="L1130" s="231"/>
      <c r="M1130" s="232" t="s">
        <v>19</v>
      </c>
      <c r="N1130" s="233" t="s">
        <v>49</v>
      </c>
      <c r="O1130" s="68"/>
      <c r="P1130" s="192">
        <f>O1130*H1130</f>
        <v>0</v>
      </c>
      <c r="Q1130" s="192">
        <v>5.0000000000000001E-3</v>
      </c>
      <c r="R1130" s="192">
        <f>Q1130*H1130</f>
        <v>0.27063999999999999</v>
      </c>
      <c r="S1130" s="192">
        <v>0</v>
      </c>
      <c r="T1130" s="193">
        <f>S1130*H1130</f>
        <v>0</v>
      </c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R1130" s="194" t="s">
        <v>365</v>
      </c>
      <c r="AT1130" s="194" t="s">
        <v>240</v>
      </c>
      <c r="AU1130" s="194" t="s">
        <v>87</v>
      </c>
      <c r="AY1130" s="21" t="s">
        <v>183</v>
      </c>
      <c r="BE1130" s="195">
        <f>IF(N1130="základní",J1130,0)</f>
        <v>0</v>
      </c>
      <c r="BF1130" s="195">
        <f>IF(N1130="snížená",J1130,0)</f>
        <v>0</v>
      </c>
      <c r="BG1130" s="195">
        <f>IF(N1130="zákl. přenesená",J1130,0)</f>
        <v>0</v>
      </c>
      <c r="BH1130" s="195">
        <f>IF(N1130="sníž. přenesená",J1130,0)</f>
        <v>0</v>
      </c>
      <c r="BI1130" s="195">
        <f>IF(N1130="nulová",J1130,0)</f>
        <v>0</v>
      </c>
      <c r="BJ1130" s="21" t="s">
        <v>85</v>
      </c>
      <c r="BK1130" s="195">
        <f>ROUND(I1130*H1130,2)</f>
        <v>0</v>
      </c>
      <c r="BL1130" s="21" t="s">
        <v>273</v>
      </c>
      <c r="BM1130" s="194" t="s">
        <v>1308</v>
      </c>
    </row>
    <row r="1131" spans="1:65" s="13" customFormat="1">
      <c r="B1131" s="201"/>
      <c r="C1131" s="202"/>
      <c r="D1131" s="203" t="s">
        <v>204</v>
      </c>
      <c r="E1131" s="202"/>
      <c r="F1131" s="205" t="s">
        <v>1309</v>
      </c>
      <c r="G1131" s="202"/>
      <c r="H1131" s="206">
        <v>54.128</v>
      </c>
      <c r="I1131" s="207"/>
      <c r="J1131" s="202"/>
      <c r="K1131" s="202"/>
      <c r="L1131" s="208"/>
      <c r="M1131" s="209"/>
      <c r="N1131" s="210"/>
      <c r="O1131" s="210"/>
      <c r="P1131" s="210"/>
      <c r="Q1131" s="210"/>
      <c r="R1131" s="210"/>
      <c r="S1131" s="210"/>
      <c r="T1131" s="211"/>
      <c r="AT1131" s="212" t="s">
        <v>204</v>
      </c>
      <c r="AU1131" s="212" t="s">
        <v>87</v>
      </c>
      <c r="AV1131" s="13" t="s">
        <v>87</v>
      </c>
      <c r="AW1131" s="13" t="s">
        <v>4</v>
      </c>
      <c r="AX1131" s="13" t="s">
        <v>85</v>
      </c>
      <c r="AY1131" s="212" t="s">
        <v>183</v>
      </c>
    </row>
    <row r="1132" spans="1:65" s="2" customFormat="1" ht="24.15" customHeight="1">
      <c r="A1132" s="38"/>
      <c r="B1132" s="39"/>
      <c r="C1132" s="183" t="s">
        <v>1310</v>
      </c>
      <c r="D1132" s="183" t="s">
        <v>185</v>
      </c>
      <c r="E1132" s="184" t="s">
        <v>1311</v>
      </c>
      <c r="F1132" s="185" t="s">
        <v>1312</v>
      </c>
      <c r="G1132" s="186" t="s">
        <v>188</v>
      </c>
      <c r="H1132" s="187">
        <v>51.55</v>
      </c>
      <c r="I1132" s="188"/>
      <c r="J1132" s="189">
        <f>ROUND(I1132*H1132,2)</f>
        <v>0</v>
      </c>
      <c r="K1132" s="185" t="s">
        <v>189</v>
      </c>
      <c r="L1132" s="43"/>
      <c r="M1132" s="190" t="s">
        <v>19</v>
      </c>
      <c r="N1132" s="191" t="s">
        <v>49</v>
      </c>
      <c r="O1132" s="68"/>
      <c r="P1132" s="192">
        <f>O1132*H1132</f>
        <v>0</v>
      </c>
      <c r="Q1132" s="192">
        <v>0</v>
      </c>
      <c r="R1132" s="192">
        <f>Q1132*H1132</f>
        <v>0</v>
      </c>
      <c r="S1132" s="192">
        <v>0</v>
      </c>
      <c r="T1132" s="193">
        <f>S1132*H1132</f>
        <v>0</v>
      </c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R1132" s="194" t="s">
        <v>273</v>
      </c>
      <c r="AT1132" s="194" t="s">
        <v>185</v>
      </c>
      <c r="AU1132" s="194" t="s">
        <v>87</v>
      </c>
      <c r="AY1132" s="21" t="s">
        <v>183</v>
      </c>
      <c r="BE1132" s="195">
        <f>IF(N1132="základní",J1132,0)</f>
        <v>0</v>
      </c>
      <c r="BF1132" s="195">
        <f>IF(N1132="snížená",J1132,0)</f>
        <v>0</v>
      </c>
      <c r="BG1132" s="195">
        <f>IF(N1132="zákl. přenesená",J1132,0)</f>
        <v>0</v>
      </c>
      <c r="BH1132" s="195">
        <f>IF(N1132="sníž. přenesená",J1132,0)</f>
        <v>0</v>
      </c>
      <c r="BI1132" s="195">
        <f>IF(N1132="nulová",J1132,0)</f>
        <v>0</v>
      </c>
      <c r="BJ1132" s="21" t="s">
        <v>85</v>
      </c>
      <c r="BK1132" s="195">
        <f>ROUND(I1132*H1132,2)</f>
        <v>0</v>
      </c>
      <c r="BL1132" s="21" t="s">
        <v>273</v>
      </c>
      <c r="BM1132" s="194" t="s">
        <v>1313</v>
      </c>
    </row>
    <row r="1133" spans="1:65" s="2" customFormat="1">
      <c r="A1133" s="38"/>
      <c r="B1133" s="39"/>
      <c r="C1133" s="40"/>
      <c r="D1133" s="196" t="s">
        <v>192</v>
      </c>
      <c r="E1133" s="40"/>
      <c r="F1133" s="197" t="s">
        <v>1314</v>
      </c>
      <c r="G1133" s="40"/>
      <c r="H1133" s="40"/>
      <c r="I1133" s="198"/>
      <c r="J1133" s="40"/>
      <c r="K1133" s="40"/>
      <c r="L1133" s="43"/>
      <c r="M1133" s="199"/>
      <c r="N1133" s="200"/>
      <c r="O1133" s="68"/>
      <c r="P1133" s="68"/>
      <c r="Q1133" s="68"/>
      <c r="R1133" s="68"/>
      <c r="S1133" s="68"/>
      <c r="T1133" s="69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T1133" s="21" t="s">
        <v>192</v>
      </c>
      <c r="AU1133" s="21" t="s">
        <v>87</v>
      </c>
    </row>
    <row r="1134" spans="1:65" s="13" customFormat="1">
      <c r="B1134" s="201"/>
      <c r="C1134" s="202"/>
      <c r="D1134" s="203" t="s">
        <v>204</v>
      </c>
      <c r="E1134" s="204" t="s">
        <v>19</v>
      </c>
      <c r="F1134" s="205" t="s">
        <v>1304</v>
      </c>
      <c r="G1134" s="202"/>
      <c r="H1134" s="206">
        <v>51.55</v>
      </c>
      <c r="I1134" s="207"/>
      <c r="J1134" s="202"/>
      <c r="K1134" s="202"/>
      <c r="L1134" s="208"/>
      <c r="M1134" s="209"/>
      <c r="N1134" s="210"/>
      <c r="O1134" s="210"/>
      <c r="P1134" s="210"/>
      <c r="Q1134" s="210"/>
      <c r="R1134" s="210"/>
      <c r="S1134" s="210"/>
      <c r="T1134" s="211"/>
      <c r="AT1134" s="212" t="s">
        <v>204</v>
      </c>
      <c r="AU1134" s="212" t="s">
        <v>87</v>
      </c>
      <c r="AV1134" s="13" t="s">
        <v>87</v>
      </c>
      <c r="AW1134" s="13" t="s">
        <v>33</v>
      </c>
      <c r="AX1134" s="13" t="s">
        <v>78</v>
      </c>
      <c r="AY1134" s="212" t="s">
        <v>183</v>
      </c>
    </row>
    <row r="1135" spans="1:65" s="2" customFormat="1" ht="16.5" customHeight="1">
      <c r="A1135" s="38"/>
      <c r="B1135" s="39"/>
      <c r="C1135" s="224" t="s">
        <v>1315</v>
      </c>
      <c r="D1135" s="224" t="s">
        <v>240</v>
      </c>
      <c r="E1135" s="225" t="s">
        <v>1316</v>
      </c>
      <c r="F1135" s="226" t="s">
        <v>1317</v>
      </c>
      <c r="G1135" s="227" t="s">
        <v>200</v>
      </c>
      <c r="H1135" s="228">
        <v>18.428999999999998</v>
      </c>
      <c r="I1135" s="229"/>
      <c r="J1135" s="230">
        <f>ROUND(I1135*H1135,2)</f>
        <v>0</v>
      </c>
      <c r="K1135" s="226" t="s">
        <v>189</v>
      </c>
      <c r="L1135" s="231"/>
      <c r="M1135" s="232" t="s">
        <v>19</v>
      </c>
      <c r="N1135" s="233" t="s">
        <v>49</v>
      </c>
      <c r="O1135" s="68"/>
      <c r="P1135" s="192">
        <f>O1135*H1135</f>
        <v>0</v>
      </c>
      <c r="Q1135" s="192">
        <v>0.02</v>
      </c>
      <c r="R1135" s="192">
        <f>Q1135*H1135</f>
        <v>0.36857999999999996</v>
      </c>
      <c r="S1135" s="192">
        <v>0</v>
      </c>
      <c r="T1135" s="193">
        <f>S1135*H1135</f>
        <v>0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194" t="s">
        <v>365</v>
      </c>
      <c r="AT1135" s="194" t="s">
        <v>240</v>
      </c>
      <c r="AU1135" s="194" t="s">
        <v>87</v>
      </c>
      <c r="AY1135" s="21" t="s">
        <v>183</v>
      </c>
      <c r="BE1135" s="195">
        <f>IF(N1135="základní",J1135,0)</f>
        <v>0</v>
      </c>
      <c r="BF1135" s="195">
        <f>IF(N1135="snížená",J1135,0)</f>
        <v>0</v>
      </c>
      <c r="BG1135" s="195">
        <f>IF(N1135="zákl. přenesená",J1135,0)</f>
        <v>0</v>
      </c>
      <c r="BH1135" s="195">
        <f>IF(N1135="sníž. přenesená",J1135,0)</f>
        <v>0</v>
      </c>
      <c r="BI1135" s="195">
        <f>IF(N1135="nulová",J1135,0)</f>
        <v>0</v>
      </c>
      <c r="BJ1135" s="21" t="s">
        <v>85</v>
      </c>
      <c r="BK1135" s="195">
        <f>ROUND(I1135*H1135,2)</f>
        <v>0</v>
      </c>
      <c r="BL1135" s="21" t="s">
        <v>273</v>
      </c>
      <c r="BM1135" s="194" t="s">
        <v>1318</v>
      </c>
    </row>
    <row r="1136" spans="1:65" s="13" customFormat="1">
      <c r="B1136" s="201"/>
      <c r="C1136" s="202"/>
      <c r="D1136" s="203" t="s">
        <v>204</v>
      </c>
      <c r="E1136" s="202"/>
      <c r="F1136" s="205" t="s">
        <v>1319</v>
      </c>
      <c r="G1136" s="202"/>
      <c r="H1136" s="206">
        <v>18.428999999999998</v>
      </c>
      <c r="I1136" s="207"/>
      <c r="J1136" s="202"/>
      <c r="K1136" s="202"/>
      <c r="L1136" s="208"/>
      <c r="M1136" s="209"/>
      <c r="N1136" s="210"/>
      <c r="O1136" s="210"/>
      <c r="P1136" s="210"/>
      <c r="Q1136" s="210"/>
      <c r="R1136" s="210"/>
      <c r="S1136" s="210"/>
      <c r="T1136" s="211"/>
      <c r="AT1136" s="212" t="s">
        <v>204</v>
      </c>
      <c r="AU1136" s="212" t="s">
        <v>87</v>
      </c>
      <c r="AV1136" s="13" t="s">
        <v>87</v>
      </c>
      <c r="AW1136" s="13" t="s">
        <v>4</v>
      </c>
      <c r="AX1136" s="13" t="s">
        <v>85</v>
      </c>
      <c r="AY1136" s="212" t="s">
        <v>183</v>
      </c>
    </row>
    <row r="1137" spans="1:65" s="2" customFormat="1" ht="76.349999999999994" customHeight="1">
      <c r="A1137" s="38"/>
      <c r="B1137" s="39"/>
      <c r="C1137" s="183" t="s">
        <v>1320</v>
      </c>
      <c r="D1137" s="183" t="s">
        <v>185</v>
      </c>
      <c r="E1137" s="184" t="s">
        <v>1321</v>
      </c>
      <c r="F1137" s="185" t="s">
        <v>1322</v>
      </c>
      <c r="G1137" s="186" t="s">
        <v>188</v>
      </c>
      <c r="H1137" s="187">
        <v>51.55</v>
      </c>
      <c r="I1137" s="188"/>
      <c r="J1137" s="189">
        <f>ROUND(I1137*H1137,2)</f>
        <v>0</v>
      </c>
      <c r="K1137" s="185" t="s">
        <v>189</v>
      </c>
      <c r="L1137" s="43"/>
      <c r="M1137" s="190" t="s">
        <v>19</v>
      </c>
      <c r="N1137" s="191" t="s">
        <v>49</v>
      </c>
      <c r="O1137" s="68"/>
      <c r="P1137" s="192">
        <f>O1137*H1137</f>
        <v>0</v>
      </c>
      <c r="Q1137" s="192">
        <v>2.0144E-4</v>
      </c>
      <c r="R1137" s="192">
        <f>Q1137*H1137</f>
        <v>1.0384231999999998E-2</v>
      </c>
      <c r="S1137" s="192">
        <v>0</v>
      </c>
      <c r="T1137" s="193">
        <f>S1137*H1137</f>
        <v>0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194" t="s">
        <v>273</v>
      </c>
      <c r="AT1137" s="194" t="s">
        <v>185</v>
      </c>
      <c r="AU1137" s="194" t="s">
        <v>87</v>
      </c>
      <c r="AY1137" s="21" t="s">
        <v>183</v>
      </c>
      <c r="BE1137" s="195">
        <f>IF(N1137="základní",J1137,0)</f>
        <v>0</v>
      </c>
      <c r="BF1137" s="195">
        <f>IF(N1137="snížená",J1137,0)</f>
        <v>0</v>
      </c>
      <c r="BG1137" s="195">
        <f>IF(N1137="zákl. přenesená",J1137,0)</f>
        <v>0</v>
      </c>
      <c r="BH1137" s="195">
        <f>IF(N1137="sníž. přenesená",J1137,0)</f>
        <v>0</v>
      </c>
      <c r="BI1137" s="195">
        <f>IF(N1137="nulová",J1137,0)</f>
        <v>0</v>
      </c>
      <c r="BJ1137" s="21" t="s">
        <v>85</v>
      </c>
      <c r="BK1137" s="195">
        <f>ROUND(I1137*H1137,2)</f>
        <v>0</v>
      </c>
      <c r="BL1137" s="21" t="s">
        <v>273</v>
      </c>
      <c r="BM1137" s="194" t="s">
        <v>1323</v>
      </c>
    </row>
    <row r="1138" spans="1:65" s="2" customFormat="1">
      <c r="A1138" s="38"/>
      <c r="B1138" s="39"/>
      <c r="C1138" s="40"/>
      <c r="D1138" s="196" t="s">
        <v>192</v>
      </c>
      <c r="E1138" s="40"/>
      <c r="F1138" s="197" t="s">
        <v>1324</v>
      </c>
      <c r="G1138" s="40"/>
      <c r="H1138" s="40"/>
      <c r="I1138" s="198"/>
      <c r="J1138" s="40"/>
      <c r="K1138" s="40"/>
      <c r="L1138" s="43"/>
      <c r="M1138" s="199"/>
      <c r="N1138" s="200"/>
      <c r="O1138" s="68"/>
      <c r="P1138" s="68"/>
      <c r="Q1138" s="68"/>
      <c r="R1138" s="68"/>
      <c r="S1138" s="68"/>
      <c r="T1138" s="69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T1138" s="21" t="s">
        <v>192</v>
      </c>
      <c r="AU1138" s="21" t="s">
        <v>87</v>
      </c>
    </row>
    <row r="1139" spans="1:65" s="13" customFormat="1">
      <c r="B1139" s="201"/>
      <c r="C1139" s="202"/>
      <c r="D1139" s="203" t="s">
        <v>204</v>
      </c>
      <c r="E1139" s="204" t="s">
        <v>19</v>
      </c>
      <c r="F1139" s="205" t="s">
        <v>1304</v>
      </c>
      <c r="G1139" s="202"/>
      <c r="H1139" s="206">
        <v>51.55</v>
      </c>
      <c r="I1139" s="207"/>
      <c r="J1139" s="202"/>
      <c r="K1139" s="202"/>
      <c r="L1139" s="208"/>
      <c r="M1139" s="209"/>
      <c r="N1139" s="210"/>
      <c r="O1139" s="210"/>
      <c r="P1139" s="210"/>
      <c r="Q1139" s="210"/>
      <c r="R1139" s="210"/>
      <c r="S1139" s="210"/>
      <c r="T1139" s="211"/>
      <c r="AT1139" s="212" t="s">
        <v>204</v>
      </c>
      <c r="AU1139" s="212" t="s">
        <v>87</v>
      </c>
      <c r="AV1139" s="13" t="s">
        <v>87</v>
      </c>
      <c r="AW1139" s="13" t="s">
        <v>33</v>
      </c>
      <c r="AX1139" s="13" t="s">
        <v>78</v>
      </c>
      <c r="AY1139" s="212" t="s">
        <v>183</v>
      </c>
    </row>
    <row r="1140" spans="1:65" s="2" customFormat="1" ht="49.05" customHeight="1">
      <c r="A1140" s="38"/>
      <c r="B1140" s="39"/>
      <c r="C1140" s="183" t="s">
        <v>1325</v>
      </c>
      <c r="D1140" s="183" t="s">
        <v>185</v>
      </c>
      <c r="E1140" s="184" t="s">
        <v>1326</v>
      </c>
      <c r="F1140" s="185" t="s">
        <v>1327</v>
      </c>
      <c r="G1140" s="186" t="s">
        <v>1201</v>
      </c>
      <c r="H1140" s="255"/>
      <c r="I1140" s="188"/>
      <c r="J1140" s="189">
        <f>ROUND(I1140*H1140,2)</f>
        <v>0</v>
      </c>
      <c r="K1140" s="185" t="s">
        <v>189</v>
      </c>
      <c r="L1140" s="43"/>
      <c r="M1140" s="190" t="s">
        <v>19</v>
      </c>
      <c r="N1140" s="191" t="s">
        <v>49</v>
      </c>
      <c r="O1140" s="68"/>
      <c r="P1140" s="192">
        <f>O1140*H1140</f>
        <v>0</v>
      </c>
      <c r="Q1140" s="192">
        <v>0</v>
      </c>
      <c r="R1140" s="192">
        <f>Q1140*H1140</f>
        <v>0</v>
      </c>
      <c r="S1140" s="192">
        <v>0</v>
      </c>
      <c r="T1140" s="193">
        <f>S1140*H1140</f>
        <v>0</v>
      </c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R1140" s="194" t="s">
        <v>273</v>
      </c>
      <c r="AT1140" s="194" t="s">
        <v>185</v>
      </c>
      <c r="AU1140" s="194" t="s">
        <v>87</v>
      </c>
      <c r="AY1140" s="21" t="s">
        <v>183</v>
      </c>
      <c r="BE1140" s="195">
        <f>IF(N1140="základní",J1140,0)</f>
        <v>0</v>
      </c>
      <c r="BF1140" s="195">
        <f>IF(N1140="snížená",J1140,0)</f>
        <v>0</v>
      </c>
      <c r="BG1140" s="195">
        <f>IF(N1140="zákl. přenesená",J1140,0)</f>
        <v>0</v>
      </c>
      <c r="BH1140" s="195">
        <f>IF(N1140="sníž. přenesená",J1140,0)</f>
        <v>0</v>
      </c>
      <c r="BI1140" s="195">
        <f>IF(N1140="nulová",J1140,0)</f>
        <v>0</v>
      </c>
      <c r="BJ1140" s="21" t="s">
        <v>85</v>
      </c>
      <c r="BK1140" s="195">
        <f>ROUND(I1140*H1140,2)</f>
        <v>0</v>
      </c>
      <c r="BL1140" s="21" t="s">
        <v>273</v>
      </c>
      <c r="BM1140" s="194" t="s">
        <v>1328</v>
      </c>
    </row>
    <row r="1141" spans="1:65" s="2" customFormat="1">
      <c r="A1141" s="38"/>
      <c r="B1141" s="39"/>
      <c r="C1141" s="40"/>
      <c r="D1141" s="196" t="s">
        <v>192</v>
      </c>
      <c r="E1141" s="40"/>
      <c r="F1141" s="197" t="s">
        <v>1329</v>
      </c>
      <c r="G1141" s="40"/>
      <c r="H1141" s="40"/>
      <c r="I1141" s="198"/>
      <c r="J1141" s="40"/>
      <c r="K1141" s="40"/>
      <c r="L1141" s="43"/>
      <c r="M1141" s="199"/>
      <c r="N1141" s="200"/>
      <c r="O1141" s="68"/>
      <c r="P1141" s="68"/>
      <c r="Q1141" s="68"/>
      <c r="R1141" s="68"/>
      <c r="S1141" s="68"/>
      <c r="T1141" s="69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T1141" s="21" t="s">
        <v>192</v>
      </c>
      <c r="AU1141" s="21" t="s">
        <v>87</v>
      </c>
    </row>
    <row r="1142" spans="1:65" s="12" customFormat="1" ht="22.8" customHeight="1">
      <c r="B1142" s="167"/>
      <c r="C1142" s="168"/>
      <c r="D1142" s="169" t="s">
        <v>77</v>
      </c>
      <c r="E1142" s="181" t="s">
        <v>1330</v>
      </c>
      <c r="F1142" s="181" t="s">
        <v>1331</v>
      </c>
      <c r="G1142" s="168"/>
      <c r="H1142" s="168"/>
      <c r="I1142" s="171"/>
      <c r="J1142" s="182">
        <f>BK1142</f>
        <v>0</v>
      </c>
      <c r="K1142" s="168"/>
      <c r="L1142" s="173"/>
      <c r="M1142" s="174"/>
      <c r="N1142" s="175"/>
      <c r="O1142" s="175"/>
      <c r="P1142" s="176">
        <f>SUM(P1143:P1173)</f>
        <v>0</v>
      </c>
      <c r="Q1142" s="175"/>
      <c r="R1142" s="176">
        <f>SUM(R1143:R1173)</f>
        <v>5.9242599999999992E-2</v>
      </c>
      <c r="S1142" s="175"/>
      <c r="T1142" s="177">
        <f>SUM(T1143:T1173)</f>
        <v>0</v>
      </c>
      <c r="AR1142" s="178" t="s">
        <v>87</v>
      </c>
      <c r="AT1142" s="179" t="s">
        <v>77</v>
      </c>
      <c r="AU1142" s="179" t="s">
        <v>85</v>
      </c>
      <c r="AY1142" s="178" t="s">
        <v>183</v>
      </c>
      <c r="BK1142" s="180">
        <f>SUM(BK1143:BK1173)</f>
        <v>0</v>
      </c>
    </row>
    <row r="1143" spans="1:65" s="2" customFormat="1" ht="37.799999999999997" customHeight="1">
      <c r="A1143" s="38"/>
      <c r="B1143" s="39"/>
      <c r="C1143" s="183" t="s">
        <v>1332</v>
      </c>
      <c r="D1143" s="183" t="s">
        <v>185</v>
      </c>
      <c r="E1143" s="184" t="s">
        <v>1333</v>
      </c>
      <c r="F1143" s="185" t="s">
        <v>1334</v>
      </c>
      <c r="G1143" s="186" t="s">
        <v>188</v>
      </c>
      <c r="H1143" s="187">
        <v>68.52</v>
      </c>
      <c r="I1143" s="188"/>
      <c r="J1143" s="189">
        <f>ROUND(I1143*H1143,2)</f>
        <v>0</v>
      </c>
      <c r="K1143" s="185" t="s">
        <v>189</v>
      </c>
      <c r="L1143" s="43"/>
      <c r="M1143" s="190" t="s">
        <v>19</v>
      </c>
      <c r="N1143" s="191" t="s">
        <v>49</v>
      </c>
      <c r="O1143" s="68"/>
      <c r="P1143" s="192">
        <f>O1143*H1143</f>
        <v>0</v>
      </c>
      <c r="Q1143" s="192">
        <v>3.0299999999999999E-4</v>
      </c>
      <c r="R1143" s="192">
        <f>Q1143*H1143</f>
        <v>2.0761559999999998E-2</v>
      </c>
      <c r="S1143" s="192">
        <v>0</v>
      </c>
      <c r="T1143" s="193">
        <f>S1143*H1143</f>
        <v>0</v>
      </c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R1143" s="194" t="s">
        <v>273</v>
      </c>
      <c r="AT1143" s="194" t="s">
        <v>185</v>
      </c>
      <c r="AU1143" s="194" t="s">
        <v>87</v>
      </c>
      <c r="AY1143" s="21" t="s">
        <v>183</v>
      </c>
      <c r="BE1143" s="195">
        <f>IF(N1143="základní",J1143,0)</f>
        <v>0</v>
      </c>
      <c r="BF1143" s="195">
        <f>IF(N1143="snížená",J1143,0)</f>
        <v>0</v>
      </c>
      <c r="BG1143" s="195">
        <f>IF(N1143="zákl. přenesená",J1143,0)</f>
        <v>0</v>
      </c>
      <c r="BH1143" s="195">
        <f>IF(N1143="sníž. přenesená",J1143,0)</f>
        <v>0</v>
      </c>
      <c r="BI1143" s="195">
        <f>IF(N1143="nulová",J1143,0)</f>
        <v>0</v>
      </c>
      <c r="BJ1143" s="21" t="s">
        <v>85</v>
      </c>
      <c r="BK1143" s="195">
        <f>ROUND(I1143*H1143,2)</f>
        <v>0</v>
      </c>
      <c r="BL1143" s="21" t="s">
        <v>273</v>
      </c>
      <c r="BM1143" s="194" t="s">
        <v>1335</v>
      </c>
    </row>
    <row r="1144" spans="1:65" s="2" customFormat="1">
      <c r="A1144" s="38"/>
      <c r="B1144" s="39"/>
      <c r="C1144" s="40"/>
      <c r="D1144" s="196" t="s">
        <v>192</v>
      </c>
      <c r="E1144" s="40"/>
      <c r="F1144" s="197" t="s">
        <v>1336</v>
      </c>
      <c r="G1144" s="40"/>
      <c r="H1144" s="40"/>
      <c r="I1144" s="198"/>
      <c r="J1144" s="40"/>
      <c r="K1144" s="40"/>
      <c r="L1144" s="43"/>
      <c r="M1144" s="199"/>
      <c r="N1144" s="200"/>
      <c r="O1144" s="68"/>
      <c r="P1144" s="68"/>
      <c r="Q1144" s="68"/>
      <c r="R1144" s="68"/>
      <c r="S1144" s="68"/>
      <c r="T1144" s="69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T1144" s="21" t="s">
        <v>192</v>
      </c>
      <c r="AU1144" s="21" t="s">
        <v>87</v>
      </c>
    </row>
    <row r="1145" spans="1:65" s="16" customFormat="1">
      <c r="B1145" s="245"/>
      <c r="C1145" s="246"/>
      <c r="D1145" s="203" t="s">
        <v>204</v>
      </c>
      <c r="E1145" s="247" t="s">
        <v>19</v>
      </c>
      <c r="F1145" s="248" t="s">
        <v>908</v>
      </c>
      <c r="G1145" s="246"/>
      <c r="H1145" s="247" t="s">
        <v>19</v>
      </c>
      <c r="I1145" s="249"/>
      <c r="J1145" s="246"/>
      <c r="K1145" s="246"/>
      <c r="L1145" s="250"/>
      <c r="M1145" s="251"/>
      <c r="N1145" s="252"/>
      <c r="O1145" s="252"/>
      <c r="P1145" s="252"/>
      <c r="Q1145" s="252"/>
      <c r="R1145" s="252"/>
      <c r="S1145" s="252"/>
      <c r="T1145" s="253"/>
      <c r="AT1145" s="254" t="s">
        <v>204</v>
      </c>
      <c r="AU1145" s="254" t="s">
        <v>87</v>
      </c>
      <c r="AV1145" s="16" t="s">
        <v>85</v>
      </c>
      <c r="AW1145" s="16" t="s">
        <v>33</v>
      </c>
      <c r="AX1145" s="16" t="s">
        <v>78</v>
      </c>
      <c r="AY1145" s="254" t="s">
        <v>183</v>
      </c>
    </row>
    <row r="1146" spans="1:65" s="13" customFormat="1">
      <c r="B1146" s="201"/>
      <c r="C1146" s="202"/>
      <c r="D1146" s="203" t="s">
        <v>204</v>
      </c>
      <c r="E1146" s="204" t="s">
        <v>19</v>
      </c>
      <c r="F1146" s="205" t="s">
        <v>909</v>
      </c>
      <c r="G1146" s="202"/>
      <c r="H1146" s="206">
        <v>4.9000000000000004</v>
      </c>
      <c r="I1146" s="207"/>
      <c r="J1146" s="202"/>
      <c r="K1146" s="202"/>
      <c r="L1146" s="208"/>
      <c r="M1146" s="209"/>
      <c r="N1146" s="210"/>
      <c r="O1146" s="210"/>
      <c r="P1146" s="210"/>
      <c r="Q1146" s="210"/>
      <c r="R1146" s="210"/>
      <c r="S1146" s="210"/>
      <c r="T1146" s="211"/>
      <c r="AT1146" s="212" t="s">
        <v>204</v>
      </c>
      <c r="AU1146" s="212" t="s">
        <v>87</v>
      </c>
      <c r="AV1146" s="13" t="s">
        <v>87</v>
      </c>
      <c r="AW1146" s="13" t="s">
        <v>33</v>
      </c>
      <c r="AX1146" s="13" t="s">
        <v>78</v>
      </c>
      <c r="AY1146" s="212" t="s">
        <v>183</v>
      </c>
    </row>
    <row r="1147" spans="1:65" s="16" customFormat="1">
      <c r="B1147" s="245"/>
      <c r="C1147" s="246"/>
      <c r="D1147" s="203" t="s">
        <v>204</v>
      </c>
      <c r="E1147" s="247" t="s">
        <v>19</v>
      </c>
      <c r="F1147" s="248" t="s">
        <v>722</v>
      </c>
      <c r="G1147" s="246"/>
      <c r="H1147" s="247" t="s">
        <v>19</v>
      </c>
      <c r="I1147" s="249"/>
      <c r="J1147" s="246"/>
      <c r="K1147" s="246"/>
      <c r="L1147" s="250"/>
      <c r="M1147" s="251"/>
      <c r="N1147" s="252"/>
      <c r="O1147" s="252"/>
      <c r="P1147" s="252"/>
      <c r="Q1147" s="252"/>
      <c r="R1147" s="252"/>
      <c r="S1147" s="252"/>
      <c r="T1147" s="253"/>
      <c r="AT1147" s="254" t="s">
        <v>204</v>
      </c>
      <c r="AU1147" s="254" t="s">
        <v>87</v>
      </c>
      <c r="AV1147" s="16" t="s">
        <v>85</v>
      </c>
      <c r="AW1147" s="16" t="s">
        <v>33</v>
      </c>
      <c r="AX1147" s="16" t="s">
        <v>78</v>
      </c>
      <c r="AY1147" s="254" t="s">
        <v>183</v>
      </c>
    </row>
    <row r="1148" spans="1:65" s="13" customFormat="1">
      <c r="B1148" s="201"/>
      <c r="C1148" s="202"/>
      <c r="D1148" s="203" t="s">
        <v>204</v>
      </c>
      <c r="E1148" s="204" t="s">
        <v>19</v>
      </c>
      <c r="F1148" s="205" t="s">
        <v>910</v>
      </c>
      <c r="G1148" s="202"/>
      <c r="H1148" s="206">
        <v>1.8</v>
      </c>
      <c r="I1148" s="207"/>
      <c r="J1148" s="202"/>
      <c r="K1148" s="202"/>
      <c r="L1148" s="208"/>
      <c r="M1148" s="209"/>
      <c r="N1148" s="210"/>
      <c r="O1148" s="210"/>
      <c r="P1148" s="210"/>
      <c r="Q1148" s="210"/>
      <c r="R1148" s="210"/>
      <c r="S1148" s="210"/>
      <c r="T1148" s="211"/>
      <c r="AT1148" s="212" t="s">
        <v>204</v>
      </c>
      <c r="AU1148" s="212" t="s">
        <v>87</v>
      </c>
      <c r="AV1148" s="13" t="s">
        <v>87</v>
      </c>
      <c r="AW1148" s="13" t="s">
        <v>33</v>
      </c>
      <c r="AX1148" s="13" t="s">
        <v>78</v>
      </c>
      <c r="AY1148" s="212" t="s">
        <v>183</v>
      </c>
    </row>
    <row r="1149" spans="1:65" s="16" customFormat="1">
      <c r="B1149" s="245"/>
      <c r="C1149" s="246"/>
      <c r="D1149" s="203" t="s">
        <v>204</v>
      </c>
      <c r="E1149" s="247" t="s">
        <v>19</v>
      </c>
      <c r="F1149" s="248" t="s">
        <v>911</v>
      </c>
      <c r="G1149" s="246"/>
      <c r="H1149" s="247" t="s">
        <v>19</v>
      </c>
      <c r="I1149" s="249"/>
      <c r="J1149" s="246"/>
      <c r="K1149" s="246"/>
      <c r="L1149" s="250"/>
      <c r="M1149" s="251"/>
      <c r="N1149" s="252"/>
      <c r="O1149" s="252"/>
      <c r="P1149" s="252"/>
      <c r="Q1149" s="252"/>
      <c r="R1149" s="252"/>
      <c r="S1149" s="252"/>
      <c r="T1149" s="253"/>
      <c r="AT1149" s="254" t="s">
        <v>204</v>
      </c>
      <c r="AU1149" s="254" t="s">
        <v>87</v>
      </c>
      <c r="AV1149" s="16" t="s">
        <v>85</v>
      </c>
      <c r="AW1149" s="16" t="s">
        <v>33</v>
      </c>
      <c r="AX1149" s="16" t="s">
        <v>78</v>
      </c>
      <c r="AY1149" s="254" t="s">
        <v>183</v>
      </c>
    </row>
    <row r="1150" spans="1:65" s="13" customFormat="1">
      <c r="B1150" s="201"/>
      <c r="C1150" s="202"/>
      <c r="D1150" s="203" t="s">
        <v>204</v>
      </c>
      <c r="E1150" s="204" t="s">
        <v>19</v>
      </c>
      <c r="F1150" s="205" t="s">
        <v>912</v>
      </c>
      <c r="G1150" s="202"/>
      <c r="H1150" s="206">
        <v>7.28</v>
      </c>
      <c r="I1150" s="207"/>
      <c r="J1150" s="202"/>
      <c r="K1150" s="202"/>
      <c r="L1150" s="208"/>
      <c r="M1150" s="209"/>
      <c r="N1150" s="210"/>
      <c r="O1150" s="210"/>
      <c r="P1150" s="210"/>
      <c r="Q1150" s="210"/>
      <c r="R1150" s="210"/>
      <c r="S1150" s="210"/>
      <c r="T1150" s="211"/>
      <c r="AT1150" s="212" t="s">
        <v>204</v>
      </c>
      <c r="AU1150" s="212" t="s">
        <v>87</v>
      </c>
      <c r="AV1150" s="13" t="s">
        <v>87</v>
      </c>
      <c r="AW1150" s="13" t="s">
        <v>33</v>
      </c>
      <c r="AX1150" s="13" t="s">
        <v>78</v>
      </c>
      <c r="AY1150" s="212" t="s">
        <v>183</v>
      </c>
    </row>
    <row r="1151" spans="1:65" s="16" customFormat="1">
      <c r="B1151" s="245"/>
      <c r="C1151" s="246"/>
      <c r="D1151" s="203" t="s">
        <v>204</v>
      </c>
      <c r="E1151" s="247" t="s">
        <v>19</v>
      </c>
      <c r="F1151" s="248" t="s">
        <v>914</v>
      </c>
      <c r="G1151" s="246"/>
      <c r="H1151" s="247" t="s">
        <v>19</v>
      </c>
      <c r="I1151" s="249"/>
      <c r="J1151" s="246"/>
      <c r="K1151" s="246"/>
      <c r="L1151" s="250"/>
      <c r="M1151" s="251"/>
      <c r="N1151" s="252"/>
      <c r="O1151" s="252"/>
      <c r="P1151" s="252"/>
      <c r="Q1151" s="252"/>
      <c r="R1151" s="252"/>
      <c r="S1151" s="252"/>
      <c r="T1151" s="253"/>
      <c r="AT1151" s="254" t="s">
        <v>204</v>
      </c>
      <c r="AU1151" s="254" t="s">
        <v>87</v>
      </c>
      <c r="AV1151" s="16" t="s">
        <v>85</v>
      </c>
      <c r="AW1151" s="16" t="s">
        <v>33</v>
      </c>
      <c r="AX1151" s="16" t="s">
        <v>78</v>
      </c>
      <c r="AY1151" s="254" t="s">
        <v>183</v>
      </c>
    </row>
    <row r="1152" spans="1:65" s="13" customFormat="1">
      <c r="B1152" s="201"/>
      <c r="C1152" s="202"/>
      <c r="D1152" s="203" t="s">
        <v>204</v>
      </c>
      <c r="E1152" s="204" t="s">
        <v>19</v>
      </c>
      <c r="F1152" s="205" t="s">
        <v>909</v>
      </c>
      <c r="G1152" s="202"/>
      <c r="H1152" s="206">
        <v>4.9000000000000004</v>
      </c>
      <c r="I1152" s="207"/>
      <c r="J1152" s="202"/>
      <c r="K1152" s="202"/>
      <c r="L1152" s="208"/>
      <c r="M1152" s="209"/>
      <c r="N1152" s="210"/>
      <c r="O1152" s="210"/>
      <c r="P1152" s="210"/>
      <c r="Q1152" s="210"/>
      <c r="R1152" s="210"/>
      <c r="S1152" s="210"/>
      <c r="T1152" s="211"/>
      <c r="AT1152" s="212" t="s">
        <v>204</v>
      </c>
      <c r="AU1152" s="212" t="s">
        <v>87</v>
      </c>
      <c r="AV1152" s="13" t="s">
        <v>87</v>
      </c>
      <c r="AW1152" s="13" t="s">
        <v>33</v>
      </c>
      <c r="AX1152" s="13" t="s">
        <v>78</v>
      </c>
      <c r="AY1152" s="212" t="s">
        <v>183</v>
      </c>
    </row>
    <row r="1153" spans="2:51" s="16" customFormat="1">
      <c r="B1153" s="245"/>
      <c r="C1153" s="246"/>
      <c r="D1153" s="203" t="s">
        <v>204</v>
      </c>
      <c r="E1153" s="247" t="s">
        <v>19</v>
      </c>
      <c r="F1153" s="248" t="s">
        <v>915</v>
      </c>
      <c r="G1153" s="246"/>
      <c r="H1153" s="247" t="s">
        <v>19</v>
      </c>
      <c r="I1153" s="249"/>
      <c r="J1153" s="246"/>
      <c r="K1153" s="246"/>
      <c r="L1153" s="250"/>
      <c r="M1153" s="251"/>
      <c r="N1153" s="252"/>
      <c r="O1153" s="252"/>
      <c r="P1153" s="252"/>
      <c r="Q1153" s="252"/>
      <c r="R1153" s="252"/>
      <c r="S1153" s="252"/>
      <c r="T1153" s="253"/>
      <c r="AT1153" s="254" t="s">
        <v>204</v>
      </c>
      <c r="AU1153" s="254" t="s">
        <v>87</v>
      </c>
      <c r="AV1153" s="16" t="s">
        <v>85</v>
      </c>
      <c r="AW1153" s="16" t="s">
        <v>33</v>
      </c>
      <c r="AX1153" s="16" t="s">
        <v>78</v>
      </c>
      <c r="AY1153" s="254" t="s">
        <v>183</v>
      </c>
    </row>
    <row r="1154" spans="2:51" s="13" customFormat="1">
      <c r="B1154" s="201"/>
      <c r="C1154" s="202"/>
      <c r="D1154" s="203" t="s">
        <v>204</v>
      </c>
      <c r="E1154" s="204" t="s">
        <v>19</v>
      </c>
      <c r="F1154" s="205" t="s">
        <v>910</v>
      </c>
      <c r="G1154" s="202"/>
      <c r="H1154" s="206">
        <v>1.8</v>
      </c>
      <c r="I1154" s="207"/>
      <c r="J1154" s="202"/>
      <c r="K1154" s="202"/>
      <c r="L1154" s="208"/>
      <c r="M1154" s="209"/>
      <c r="N1154" s="210"/>
      <c r="O1154" s="210"/>
      <c r="P1154" s="210"/>
      <c r="Q1154" s="210"/>
      <c r="R1154" s="210"/>
      <c r="S1154" s="210"/>
      <c r="T1154" s="211"/>
      <c r="AT1154" s="212" t="s">
        <v>204</v>
      </c>
      <c r="AU1154" s="212" t="s">
        <v>87</v>
      </c>
      <c r="AV1154" s="13" t="s">
        <v>87</v>
      </c>
      <c r="AW1154" s="13" t="s">
        <v>33</v>
      </c>
      <c r="AX1154" s="13" t="s">
        <v>78</v>
      </c>
      <c r="AY1154" s="212" t="s">
        <v>183</v>
      </c>
    </row>
    <row r="1155" spans="2:51" s="16" customFormat="1">
      <c r="B1155" s="245"/>
      <c r="C1155" s="246"/>
      <c r="D1155" s="203" t="s">
        <v>204</v>
      </c>
      <c r="E1155" s="247" t="s">
        <v>19</v>
      </c>
      <c r="F1155" s="248" t="s">
        <v>916</v>
      </c>
      <c r="G1155" s="246"/>
      <c r="H1155" s="247" t="s">
        <v>19</v>
      </c>
      <c r="I1155" s="249"/>
      <c r="J1155" s="246"/>
      <c r="K1155" s="246"/>
      <c r="L1155" s="250"/>
      <c r="M1155" s="251"/>
      <c r="N1155" s="252"/>
      <c r="O1155" s="252"/>
      <c r="P1155" s="252"/>
      <c r="Q1155" s="252"/>
      <c r="R1155" s="252"/>
      <c r="S1155" s="252"/>
      <c r="T1155" s="253"/>
      <c r="AT1155" s="254" t="s">
        <v>204</v>
      </c>
      <c r="AU1155" s="254" t="s">
        <v>87</v>
      </c>
      <c r="AV1155" s="16" t="s">
        <v>85</v>
      </c>
      <c r="AW1155" s="16" t="s">
        <v>33</v>
      </c>
      <c r="AX1155" s="16" t="s">
        <v>78</v>
      </c>
      <c r="AY1155" s="254" t="s">
        <v>183</v>
      </c>
    </row>
    <row r="1156" spans="2:51" s="13" customFormat="1">
      <c r="B1156" s="201"/>
      <c r="C1156" s="202"/>
      <c r="D1156" s="203" t="s">
        <v>204</v>
      </c>
      <c r="E1156" s="204" t="s">
        <v>19</v>
      </c>
      <c r="F1156" s="205" t="s">
        <v>917</v>
      </c>
      <c r="G1156" s="202"/>
      <c r="H1156" s="206">
        <v>11.48</v>
      </c>
      <c r="I1156" s="207"/>
      <c r="J1156" s="202"/>
      <c r="K1156" s="202"/>
      <c r="L1156" s="208"/>
      <c r="M1156" s="209"/>
      <c r="N1156" s="210"/>
      <c r="O1156" s="210"/>
      <c r="P1156" s="210"/>
      <c r="Q1156" s="210"/>
      <c r="R1156" s="210"/>
      <c r="S1156" s="210"/>
      <c r="T1156" s="211"/>
      <c r="AT1156" s="212" t="s">
        <v>204</v>
      </c>
      <c r="AU1156" s="212" t="s">
        <v>87</v>
      </c>
      <c r="AV1156" s="13" t="s">
        <v>87</v>
      </c>
      <c r="AW1156" s="13" t="s">
        <v>33</v>
      </c>
      <c r="AX1156" s="13" t="s">
        <v>78</v>
      </c>
      <c r="AY1156" s="212" t="s">
        <v>183</v>
      </c>
    </row>
    <row r="1157" spans="2:51" s="16" customFormat="1">
      <c r="B1157" s="245"/>
      <c r="C1157" s="246"/>
      <c r="D1157" s="203" t="s">
        <v>204</v>
      </c>
      <c r="E1157" s="247" t="s">
        <v>19</v>
      </c>
      <c r="F1157" s="248" t="s">
        <v>918</v>
      </c>
      <c r="G1157" s="246"/>
      <c r="H1157" s="247" t="s">
        <v>19</v>
      </c>
      <c r="I1157" s="249"/>
      <c r="J1157" s="246"/>
      <c r="K1157" s="246"/>
      <c r="L1157" s="250"/>
      <c r="M1157" s="251"/>
      <c r="N1157" s="252"/>
      <c r="O1157" s="252"/>
      <c r="P1157" s="252"/>
      <c r="Q1157" s="252"/>
      <c r="R1157" s="252"/>
      <c r="S1157" s="252"/>
      <c r="T1157" s="253"/>
      <c r="AT1157" s="254" t="s">
        <v>204</v>
      </c>
      <c r="AU1157" s="254" t="s">
        <v>87</v>
      </c>
      <c r="AV1157" s="16" t="s">
        <v>85</v>
      </c>
      <c r="AW1157" s="16" t="s">
        <v>33</v>
      </c>
      <c r="AX1157" s="16" t="s">
        <v>78</v>
      </c>
      <c r="AY1157" s="254" t="s">
        <v>183</v>
      </c>
    </row>
    <row r="1158" spans="2:51" s="13" customFormat="1">
      <c r="B1158" s="201"/>
      <c r="C1158" s="202"/>
      <c r="D1158" s="203" t="s">
        <v>204</v>
      </c>
      <c r="E1158" s="204" t="s">
        <v>19</v>
      </c>
      <c r="F1158" s="205" t="s">
        <v>909</v>
      </c>
      <c r="G1158" s="202"/>
      <c r="H1158" s="206">
        <v>4.9000000000000004</v>
      </c>
      <c r="I1158" s="207"/>
      <c r="J1158" s="202"/>
      <c r="K1158" s="202"/>
      <c r="L1158" s="208"/>
      <c r="M1158" s="209"/>
      <c r="N1158" s="210"/>
      <c r="O1158" s="210"/>
      <c r="P1158" s="210"/>
      <c r="Q1158" s="210"/>
      <c r="R1158" s="210"/>
      <c r="S1158" s="210"/>
      <c r="T1158" s="211"/>
      <c r="AT1158" s="212" t="s">
        <v>204</v>
      </c>
      <c r="AU1158" s="212" t="s">
        <v>87</v>
      </c>
      <c r="AV1158" s="13" t="s">
        <v>87</v>
      </c>
      <c r="AW1158" s="13" t="s">
        <v>33</v>
      </c>
      <c r="AX1158" s="13" t="s">
        <v>78</v>
      </c>
      <c r="AY1158" s="212" t="s">
        <v>183</v>
      </c>
    </row>
    <row r="1159" spans="2:51" s="16" customFormat="1">
      <c r="B1159" s="245"/>
      <c r="C1159" s="246"/>
      <c r="D1159" s="203" t="s">
        <v>204</v>
      </c>
      <c r="E1159" s="247" t="s">
        <v>19</v>
      </c>
      <c r="F1159" s="248" t="s">
        <v>919</v>
      </c>
      <c r="G1159" s="246"/>
      <c r="H1159" s="247" t="s">
        <v>19</v>
      </c>
      <c r="I1159" s="249"/>
      <c r="J1159" s="246"/>
      <c r="K1159" s="246"/>
      <c r="L1159" s="250"/>
      <c r="M1159" s="251"/>
      <c r="N1159" s="252"/>
      <c r="O1159" s="252"/>
      <c r="P1159" s="252"/>
      <c r="Q1159" s="252"/>
      <c r="R1159" s="252"/>
      <c r="S1159" s="252"/>
      <c r="T1159" s="253"/>
      <c r="AT1159" s="254" t="s">
        <v>204</v>
      </c>
      <c r="AU1159" s="254" t="s">
        <v>87</v>
      </c>
      <c r="AV1159" s="16" t="s">
        <v>85</v>
      </c>
      <c r="AW1159" s="16" t="s">
        <v>33</v>
      </c>
      <c r="AX1159" s="16" t="s">
        <v>78</v>
      </c>
      <c r="AY1159" s="254" t="s">
        <v>183</v>
      </c>
    </row>
    <row r="1160" spans="2:51" s="13" customFormat="1">
      <c r="B1160" s="201"/>
      <c r="C1160" s="202"/>
      <c r="D1160" s="203" t="s">
        <v>204</v>
      </c>
      <c r="E1160" s="204" t="s">
        <v>19</v>
      </c>
      <c r="F1160" s="205" t="s">
        <v>910</v>
      </c>
      <c r="G1160" s="202"/>
      <c r="H1160" s="206">
        <v>1.8</v>
      </c>
      <c r="I1160" s="207"/>
      <c r="J1160" s="202"/>
      <c r="K1160" s="202"/>
      <c r="L1160" s="208"/>
      <c r="M1160" s="209"/>
      <c r="N1160" s="210"/>
      <c r="O1160" s="210"/>
      <c r="P1160" s="210"/>
      <c r="Q1160" s="210"/>
      <c r="R1160" s="210"/>
      <c r="S1160" s="210"/>
      <c r="T1160" s="211"/>
      <c r="AT1160" s="212" t="s">
        <v>204</v>
      </c>
      <c r="AU1160" s="212" t="s">
        <v>87</v>
      </c>
      <c r="AV1160" s="13" t="s">
        <v>87</v>
      </c>
      <c r="AW1160" s="13" t="s">
        <v>33</v>
      </c>
      <c r="AX1160" s="13" t="s">
        <v>78</v>
      </c>
      <c r="AY1160" s="212" t="s">
        <v>183</v>
      </c>
    </row>
    <row r="1161" spans="2:51" s="16" customFormat="1">
      <c r="B1161" s="245"/>
      <c r="C1161" s="246"/>
      <c r="D1161" s="203" t="s">
        <v>204</v>
      </c>
      <c r="E1161" s="247" t="s">
        <v>19</v>
      </c>
      <c r="F1161" s="248" t="s">
        <v>920</v>
      </c>
      <c r="G1161" s="246"/>
      <c r="H1161" s="247" t="s">
        <v>19</v>
      </c>
      <c r="I1161" s="249"/>
      <c r="J1161" s="246"/>
      <c r="K1161" s="246"/>
      <c r="L1161" s="250"/>
      <c r="M1161" s="251"/>
      <c r="N1161" s="252"/>
      <c r="O1161" s="252"/>
      <c r="P1161" s="252"/>
      <c r="Q1161" s="252"/>
      <c r="R1161" s="252"/>
      <c r="S1161" s="252"/>
      <c r="T1161" s="253"/>
      <c r="AT1161" s="254" t="s">
        <v>204</v>
      </c>
      <c r="AU1161" s="254" t="s">
        <v>87</v>
      </c>
      <c r="AV1161" s="16" t="s">
        <v>85</v>
      </c>
      <c r="AW1161" s="16" t="s">
        <v>33</v>
      </c>
      <c r="AX1161" s="16" t="s">
        <v>78</v>
      </c>
      <c r="AY1161" s="254" t="s">
        <v>183</v>
      </c>
    </row>
    <row r="1162" spans="2:51" s="13" customFormat="1">
      <c r="B1162" s="201"/>
      <c r="C1162" s="202"/>
      <c r="D1162" s="203" t="s">
        <v>204</v>
      </c>
      <c r="E1162" s="204" t="s">
        <v>19</v>
      </c>
      <c r="F1162" s="205" t="s">
        <v>917</v>
      </c>
      <c r="G1162" s="202"/>
      <c r="H1162" s="206">
        <v>11.48</v>
      </c>
      <c r="I1162" s="207"/>
      <c r="J1162" s="202"/>
      <c r="K1162" s="202"/>
      <c r="L1162" s="208"/>
      <c r="M1162" s="209"/>
      <c r="N1162" s="210"/>
      <c r="O1162" s="210"/>
      <c r="P1162" s="210"/>
      <c r="Q1162" s="210"/>
      <c r="R1162" s="210"/>
      <c r="S1162" s="210"/>
      <c r="T1162" s="211"/>
      <c r="AT1162" s="212" t="s">
        <v>204</v>
      </c>
      <c r="AU1162" s="212" t="s">
        <v>87</v>
      </c>
      <c r="AV1162" s="13" t="s">
        <v>87</v>
      </c>
      <c r="AW1162" s="13" t="s">
        <v>33</v>
      </c>
      <c r="AX1162" s="13" t="s">
        <v>78</v>
      </c>
      <c r="AY1162" s="212" t="s">
        <v>183</v>
      </c>
    </row>
    <row r="1163" spans="2:51" s="16" customFormat="1">
      <c r="B1163" s="245"/>
      <c r="C1163" s="246"/>
      <c r="D1163" s="203" t="s">
        <v>204</v>
      </c>
      <c r="E1163" s="247" t="s">
        <v>19</v>
      </c>
      <c r="F1163" s="248" t="s">
        <v>921</v>
      </c>
      <c r="G1163" s="246"/>
      <c r="H1163" s="247" t="s">
        <v>19</v>
      </c>
      <c r="I1163" s="249"/>
      <c r="J1163" s="246"/>
      <c r="K1163" s="246"/>
      <c r="L1163" s="250"/>
      <c r="M1163" s="251"/>
      <c r="N1163" s="252"/>
      <c r="O1163" s="252"/>
      <c r="P1163" s="252"/>
      <c r="Q1163" s="252"/>
      <c r="R1163" s="252"/>
      <c r="S1163" s="252"/>
      <c r="T1163" s="253"/>
      <c r="AT1163" s="254" t="s">
        <v>204</v>
      </c>
      <c r="AU1163" s="254" t="s">
        <v>87</v>
      </c>
      <c r="AV1163" s="16" t="s">
        <v>85</v>
      </c>
      <c r="AW1163" s="16" t="s">
        <v>33</v>
      </c>
      <c r="AX1163" s="16" t="s">
        <v>78</v>
      </c>
      <c r="AY1163" s="254" t="s">
        <v>183</v>
      </c>
    </row>
    <row r="1164" spans="2:51" s="13" customFormat="1">
      <c r="B1164" s="201"/>
      <c r="C1164" s="202"/>
      <c r="D1164" s="203" t="s">
        <v>204</v>
      </c>
      <c r="E1164" s="204" t="s">
        <v>19</v>
      </c>
      <c r="F1164" s="205" t="s">
        <v>909</v>
      </c>
      <c r="G1164" s="202"/>
      <c r="H1164" s="206">
        <v>4.9000000000000004</v>
      </c>
      <c r="I1164" s="207"/>
      <c r="J1164" s="202"/>
      <c r="K1164" s="202"/>
      <c r="L1164" s="208"/>
      <c r="M1164" s="209"/>
      <c r="N1164" s="210"/>
      <c r="O1164" s="210"/>
      <c r="P1164" s="210"/>
      <c r="Q1164" s="210"/>
      <c r="R1164" s="210"/>
      <c r="S1164" s="210"/>
      <c r="T1164" s="211"/>
      <c r="AT1164" s="212" t="s">
        <v>204</v>
      </c>
      <c r="AU1164" s="212" t="s">
        <v>87</v>
      </c>
      <c r="AV1164" s="13" t="s">
        <v>87</v>
      </c>
      <c r="AW1164" s="13" t="s">
        <v>33</v>
      </c>
      <c r="AX1164" s="13" t="s">
        <v>78</v>
      </c>
      <c r="AY1164" s="212" t="s">
        <v>183</v>
      </c>
    </row>
    <row r="1165" spans="2:51" s="16" customFormat="1">
      <c r="B1165" s="245"/>
      <c r="C1165" s="246"/>
      <c r="D1165" s="203" t="s">
        <v>204</v>
      </c>
      <c r="E1165" s="247" t="s">
        <v>19</v>
      </c>
      <c r="F1165" s="248" t="s">
        <v>922</v>
      </c>
      <c r="G1165" s="246"/>
      <c r="H1165" s="247" t="s">
        <v>19</v>
      </c>
      <c r="I1165" s="249"/>
      <c r="J1165" s="246"/>
      <c r="K1165" s="246"/>
      <c r="L1165" s="250"/>
      <c r="M1165" s="251"/>
      <c r="N1165" s="252"/>
      <c r="O1165" s="252"/>
      <c r="P1165" s="252"/>
      <c r="Q1165" s="252"/>
      <c r="R1165" s="252"/>
      <c r="S1165" s="252"/>
      <c r="T1165" s="253"/>
      <c r="AT1165" s="254" t="s">
        <v>204</v>
      </c>
      <c r="AU1165" s="254" t="s">
        <v>87</v>
      </c>
      <c r="AV1165" s="16" t="s">
        <v>85</v>
      </c>
      <c r="AW1165" s="16" t="s">
        <v>33</v>
      </c>
      <c r="AX1165" s="16" t="s">
        <v>78</v>
      </c>
      <c r="AY1165" s="254" t="s">
        <v>183</v>
      </c>
    </row>
    <row r="1166" spans="2:51" s="13" customFormat="1">
      <c r="B1166" s="201"/>
      <c r="C1166" s="202"/>
      <c r="D1166" s="203" t="s">
        <v>204</v>
      </c>
      <c r="E1166" s="204" t="s">
        <v>19</v>
      </c>
      <c r="F1166" s="205" t="s">
        <v>910</v>
      </c>
      <c r="G1166" s="202"/>
      <c r="H1166" s="206">
        <v>1.8</v>
      </c>
      <c r="I1166" s="207"/>
      <c r="J1166" s="202"/>
      <c r="K1166" s="202"/>
      <c r="L1166" s="208"/>
      <c r="M1166" s="209"/>
      <c r="N1166" s="210"/>
      <c r="O1166" s="210"/>
      <c r="P1166" s="210"/>
      <c r="Q1166" s="210"/>
      <c r="R1166" s="210"/>
      <c r="S1166" s="210"/>
      <c r="T1166" s="211"/>
      <c r="AT1166" s="212" t="s">
        <v>204</v>
      </c>
      <c r="AU1166" s="212" t="s">
        <v>87</v>
      </c>
      <c r="AV1166" s="13" t="s">
        <v>87</v>
      </c>
      <c r="AW1166" s="13" t="s">
        <v>33</v>
      </c>
      <c r="AX1166" s="13" t="s">
        <v>78</v>
      </c>
      <c r="AY1166" s="212" t="s">
        <v>183</v>
      </c>
    </row>
    <row r="1167" spans="2:51" s="16" customFormat="1">
      <c r="B1167" s="245"/>
      <c r="C1167" s="246"/>
      <c r="D1167" s="203" t="s">
        <v>204</v>
      </c>
      <c r="E1167" s="247" t="s">
        <v>19</v>
      </c>
      <c r="F1167" s="248" t="s">
        <v>923</v>
      </c>
      <c r="G1167" s="246"/>
      <c r="H1167" s="247" t="s">
        <v>19</v>
      </c>
      <c r="I1167" s="249"/>
      <c r="J1167" s="246"/>
      <c r="K1167" s="246"/>
      <c r="L1167" s="250"/>
      <c r="M1167" s="251"/>
      <c r="N1167" s="252"/>
      <c r="O1167" s="252"/>
      <c r="P1167" s="252"/>
      <c r="Q1167" s="252"/>
      <c r="R1167" s="252"/>
      <c r="S1167" s="252"/>
      <c r="T1167" s="253"/>
      <c r="AT1167" s="254" t="s">
        <v>204</v>
      </c>
      <c r="AU1167" s="254" t="s">
        <v>87</v>
      </c>
      <c r="AV1167" s="16" t="s">
        <v>85</v>
      </c>
      <c r="AW1167" s="16" t="s">
        <v>33</v>
      </c>
      <c r="AX1167" s="16" t="s">
        <v>78</v>
      </c>
      <c r="AY1167" s="254" t="s">
        <v>183</v>
      </c>
    </row>
    <row r="1168" spans="2:51" s="13" customFormat="1">
      <c r="B1168" s="201"/>
      <c r="C1168" s="202"/>
      <c r="D1168" s="203" t="s">
        <v>204</v>
      </c>
      <c r="E1168" s="204" t="s">
        <v>19</v>
      </c>
      <c r="F1168" s="205" t="s">
        <v>917</v>
      </c>
      <c r="G1168" s="202"/>
      <c r="H1168" s="206">
        <v>11.48</v>
      </c>
      <c r="I1168" s="207"/>
      <c r="J1168" s="202"/>
      <c r="K1168" s="202"/>
      <c r="L1168" s="208"/>
      <c r="M1168" s="209"/>
      <c r="N1168" s="210"/>
      <c r="O1168" s="210"/>
      <c r="P1168" s="210"/>
      <c r="Q1168" s="210"/>
      <c r="R1168" s="210"/>
      <c r="S1168" s="210"/>
      <c r="T1168" s="211"/>
      <c r="AT1168" s="212" t="s">
        <v>204</v>
      </c>
      <c r="AU1168" s="212" t="s">
        <v>87</v>
      </c>
      <c r="AV1168" s="13" t="s">
        <v>87</v>
      </c>
      <c r="AW1168" s="13" t="s">
        <v>33</v>
      </c>
      <c r="AX1168" s="13" t="s">
        <v>78</v>
      </c>
      <c r="AY1168" s="212" t="s">
        <v>183</v>
      </c>
    </row>
    <row r="1169" spans="1:65" s="15" customFormat="1">
      <c r="B1169" s="234"/>
      <c r="C1169" s="235"/>
      <c r="D1169" s="203" t="s">
        <v>204</v>
      </c>
      <c r="E1169" s="236" t="s">
        <v>19</v>
      </c>
      <c r="F1169" s="237" t="s">
        <v>266</v>
      </c>
      <c r="G1169" s="235"/>
      <c r="H1169" s="238">
        <v>68.52</v>
      </c>
      <c r="I1169" s="239"/>
      <c r="J1169" s="235"/>
      <c r="K1169" s="235"/>
      <c r="L1169" s="240"/>
      <c r="M1169" s="241"/>
      <c r="N1169" s="242"/>
      <c r="O1169" s="242"/>
      <c r="P1169" s="242"/>
      <c r="Q1169" s="242"/>
      <c r="R1169" s="242"/>
      <c r="S1169" s="242"/>
      <c r="T1169" s="243"/>
      <c r="AT1169" s="244" t="s">
        <v>204</v>
      </c>
      <c r="AU1169" s="244" t="s">
        <v>87</v>
      </c>
      <c r="AV1169" s="15" t="s">
        <v>190</v>
      </c>
      <c r="AW1169" s="15" t="s">
        <v>33</v>
      </c>
      <c r="AX1169" s="15" t="s">
        <v>85</v>
      </c>
      <c r="AY1169" s="244" t="s">
        <v>183</v>
      </c>
    </row>
    <row r="1170" spans="1:65" s="2" customFormat="1" ht="24.15" customHeight="1">
      <c r="A1170" s="38"/>
      <c r="B1170" s="39"/>
      <c r="C1170" s="224" t="s">
        <v>1337</v>
      </c>
      <c r="D1170" s="224" t="s">
        <v>240</v>
      </c>
      <c r="E1170" s="225" t="s">
        <v>1338</v>
      </c>
      <c r="F1170" s="226" t="s">
        <v>1339</v>
      </c>
      <c r="G1170" s="227" t="s">
        <v>188</v>
      </c>
      <c r="H1170" s="228">
        <v>74.001999999999995</v>
      </c>
      <c r="I1170" s="229"/>
      <c r="J1170" s="230">
        <f>ROUND(I1170*H1170,2)</f>
        <v>0</v>
      </c>
      <c r="K1170" s="226" t="s">
        <v>189</v>
      </c>
      <c r="L1170" s="231"/>
      <c r="M1170" s="232" t="s">
        <v>19</v>
      </c>
      <c r="N1170" s="233" t="s">
        <v>49</v>
      </c>
      <c r="O1170" s="68"/>
      <c r="P1170" s="192">
        <f>O1170*H1170</f>
        <v>0</v>
      </c>
      <c r="Q1170" s="192">
        <v>5.1999999999999995E-4</v>
      </c>
      <c r="R1170" s="192">
        <f>Q1170*H1170</f>
        <v>3.8481039999999994E-2</v>
      </c>
      <c r="S1170" s="192">
        <v>0</v>
      </c>
      <c r="T1170" s="193">
        <f>S1170*H1170</f>
        <v>0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R1170" s="194" t="s">
        <v>365</v>
      </c>
      <c r="AT1170" s="194" t="s">
        <v>240</v>
      </c>
      <c r="AU1170" s="194" t="s">
        <v>87</v>
      </c>
      <c r="AY1170" s="21" t="s">
        <v>183</v>
      </c>
      <c r="BE1170" s="195">
        <f>IF(N1170="základní",J1170,0)</f>
        <v>0</v>
      </c>
      <c r="BF1170" s="195">
        <f>IF(N1170="snížená",J1170,0)</f>
        <v>0</v>
      </c>
      <c r="BG1170" s="195">
        <f>IF(N1170="zákl. přenesená",J1170,0)</f>
        <v>0</v>
      </c>
      <c r="BH1170" s="195">
        <f>IF(N1170="sníž. přenesená",J1170,0)</f>
        <v>0</v>
      </c>
      <c r="BI1170" s="195">
        <f>IF(N1170="nulová",J1170,0)</f>
        <v>0</v>
      </c>
      <c r="BJ1170" s="21" t="s">
        <v>85</v>
      </c>
      <c r="BK1170" s="195">
        <f>ROUND(I1170*H1170,2)</f>
        <v>0</v>
      </c>
      <c r="BL1170" s="21" t="s">
        <v>273</v>
      </c>
      <c r="BM1170" s="194" t="s">
        <v>1340</v>
      </c>
    </row>
    <row r="1171" spans="1:65" s="13" customFormat="1">
      <c r="B1171" s="201"/>
      <c r="C1171" s="202"/>
      <c r="D1171" s="203" t="s">
        <v>204</v>
      </c>
      <c r="E1171" s="202"/>
      <c r="F1171" s="205" t="s">
        <v>1341</v>
      </c>
      <c r="G1171" s="202"/>
      <c r="H1171" s="206">
        <v>74.001999999999995</v>
      </c>
      <c r="I1171" s="207"/>
      <c r="J1171" s="202"/>
      <c r="K1171" s="202"/>
      <c r="L1171" s="208"/>
      <c r="M1171" s="209"/>
      <c r="N1171" s="210"/>
      <c r="O1171" s="210"/>
      <c r="P1171" s="210"/>
      <c r="Q1171" s="210"/>
      <c r="R1171" s="210"/>
      <c r="S1171" s="210"/>
      <c r="T1171" s="211"/>
      <c r="AT1171" s="212" t="s">
        <v>204</v>
      </c>
      <c r="AU1171" s="212" t="s">
        <v>87</v>
      </c>
      <c r="AV1171" s="13" t="s">
        <v>87</v>
      </c>
      <c r="AW1171" s="13" t="s">
        <v>4</v>
      </c>
      <c r="AX1171" s="13" t="s">
        <v>85</v>
      </c>
      <c r="AY1171" s="212" t="s">
        <v>183</v>
      </c>
    </row>
    <row r="1172" spans="1:65" s="2" customFormat="1" ht="49.05" customHeight="1">
      <c r="A1172" s="38"/>
      <c r="B1172" s="39"/>
      <c r="C1172" s="183" t="s">
        <v>1342</v>
      </c>
      <c r="D1172" s="183" t="s">
        <v>185</v>
      </c>
      <c r="E1172" s="184" t="s">
        <v>1343</v>
      </c>
      <c r="F1172" s="185" t="s">
        <v>1344</v>
      </c>
      <c r="G1172" s="186" t="s">
        <v>1201</v>
      </c>
      <c r="H1172" s="255"/>
      <c r="I1172" s="188"/>
      <c r="J1172" s="189">
        <f>ROUND(I1172*H1172,2)</f>
        <v>0</v>
      </c>
      <c r="K1172" s="185" t="s">
        <v>189</v>
      </c>
      <c r="L1172" s="43"/>
      <c r="M1172" s="190" t="s">
        <v>19</v>
      </c>
      <c r="N1172" s="191" t="s">
        <v>49</v>
      </c>
      <c r="O1172" s="68"/>
      <c r="P1172" s="192">
        <f>O1172*H1172</f>
        <v>0</v>
      </c>
      <c r="Q1172" s="192">
        <v>0</v>
      </c>
      <c r="R1172" s="192">
        <f>Q1172*H1172</f>
        <v>0</v>
      </c>
      <c r="S1172" s="192">
        <v>0</v>
      </c>
      <c r="T1172" s="193">
        <f>S1172*H1172</f>
        <v>0</v>
      </c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R1172" s="194" t="s">
        <v>273</v>
      </c>
      <c r="AT1172" s="194" t="s">
        <v>185</v>
      </c>
      <c r="AU1172" s="194" t="s">
        <v>87</v>
      </c>
      <c r="AY1172" s="21" t="s">
        <v>183</v>
      </c>
      <c r="BE1172" s="195">
        <f>IF(N1172="základní",J1172,0)</f>
        <v>0</v>
      </c>
      <c r="BF1172" s="195">
        <f>IF(N1172="snížená",J1172,0)</f>
        <v>0</v>
      </c>
      <c r="BG1172" s="195">
        <f>IF(N1172="zákl. přenesená",J1172,0)</f>
        <v>0</v>
      </c>
      <c r="BH1172" s="195">
        <f>IF(N1172="sníž. přenesená",J1172,0)</f>
        <v>0</v>
      </c>
      <c r="BI1172" s="195">
        <f>IF(N1172="nulová",J1172,0)</f>
        <v>0</v>
      </c>
      <c r="BJ1172" s="21" t="s">
        <v>85</v>
      </c>
      <c r="BK1172" s="195">
        <f>ROUND(I1172*H1172,2)</f>
        <v>0</v>
      </c>
      <c r="BL1172" s="21" t="s">
        <v>273</v>
      </c>
      <c r="BM1172" s="194" t="s">
        <v>1345</v>
      </c>
    </row>
    <row r="1173" spans="1:65" s="2" customFormat="1">
      <c r="A1173" s="38"/>
      <c r="B1173" s="39"/>
      <c r="C1173" s="40"/>
      <c r="D1173" s="196" t="s">
        <v>192</v>
      </c>
      <c r="E1173" s="40"/>
      <c r="F1173" s="197" t="s">
        <v>1346</v>
      </c>
      <c r="G1173" s="40"/>
      <c r="H1173" s="40"/>
      <c r="I1173" s="198"/>
      <c r="J1173" s="40"/>
      <c r="K1173" s="40"/>
      <c r="L1173" s="43"/>
      <c r="M1173" s="199"/>
      <c r="N1173" s="200"/>
      <c r="O1173" s="68"/>
      <c r="P1173" s="68"/>
      <c r="Q1173" s="68"/>
      <c r="R1173" s="68"/>
      <c r="S1173" s="68"/>
      <c r="T1173" s="69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T1173" s="21" t="s">
        <v>192</v>
      </c>
      <c r="AU1173" s="21" t="s">
        <v>87</v>
      </c>
    </row>
    <row r="1174" spans="1:65" s="12" customFormat="1" ht="22.8" customHeight="1">
      <c r="B1174" s="167"/>
      <c r="C1174" s="168"/>
      <c r="D1174" s="169" t="s">
        <v>77</v>
      </c>
      <c r="E1174" s="181" t="s">
        <v>1347</v>
      </c>
      <c r="F1174" s="181" t="s">
        <v>1348</v>
      </c>
      <c r="G1174" s="168"/>
      <c r="H1174" s="168"/>
      <c r="I1174" s="171"/>
      <c r="J1174" s="182">
        <f>BK1174</f>
        <v>0</v>
      </c>
      <c r="K1174" s="168"/>
      <c r="L1174" s="173"/>
      <c r="M1174" s="174"/>
      <c r="N1174" s="175"/>
      <c r="O1174" s="175"/>
      <c r="P1174" s="176">
        <f>SUM(P1175:P1178)</f>
        <v>0</v>
      </c>
      <c r="Q1174" s="175"/>
      <c r="R1174" s="176">
        <f>SUM(R1175:R1178)</f>
        <v>4.1230000000000002</v>
      </c>
      <c r="S1174" s="175"/>
      <c r="T1174" s="177">
        <f>SUM(T1175:T1178)</f>
        <v>0</v>
      </c>
      <c r="AR1174" s="178" t="s">
        <v>87</v>
      </c>
      <c r="AT1174" s="179" t="s">
        <v>77</v>
      </c>
      <c r="AU1174" s="179" t="s">
        <v>85</v>
      </c>
      <c r="AY1174" s="178" t="s">
        <v>183</v>
      </c>
      <c r="BK1174" s="180">
        <f>SUM(BK1175:BK1178)</f>
        <v>0</v>
      </c>
    </row>
    <row r="1175" spans="1:65" s="2" customFormat="1" ht="24.15" customHeight="1">
      <c r="A1175" s="38"/>
      <c r="B1175" s="39"/>
      <c r="C1175" s="183" t="s">
        <v>1349</v>
      </c>
      <c r="D1175" s="183" t="s">
        <v>185</v>
      </c>
      <c r="E1175" s="184" t="s">
        <v>1350</v>
      </c>
      <c r="F1175" s="185" t="s">
        <v>1351</v>
      </c>
      <c r="G1175" s="186" t="s">
        <v>430</v>
      </c>
      <c r="H1175" s="187">
        <v>1</v>
      </c>
      <c r="I1175" s="188"/>
      <c r="J1175" s="189">
        <f>ROUND(I1175*H1175,2)</f>
        <v>0</v>
      </c>
      <c r="K1175" s="185" t="s">
        <v>189</v>
      </c>
      <c r="L1175" s="43"/>
      <c r="M1175" s="190" t="s">
        <v>19</v>
      </c>
      <c r="N1175" s="191" t="s">
        <v>49</v>
      </c>
      <c r="O1175" s="68"/>
      <c r="P1175" s="192">
        <f>O1175*H1175</f>
        <v>0</v>
      </c>
      <c r="Q1175" s="192">
        <v>0</v>
      </c>
      <c r="R1175" s="192">
        <f>Q1175*H1175</f>
        <v>0</v>
      </c>
      <c r="S1175" s="192">
        <v>0</v>
      </c>
      <c r="T1175" s="193">
        <f>S1175*H1175</f>
        <v>0</v>
      </c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R1175" s="194" t="s">
        <v>273</v>
      </c>
      <c r="AT1175" s="194" t="s">
        <v>185</v>
      </c>
      <c r="AU1175" s="194" t="s">
        <v>87</v>
      </c>
      <c r="AY1175" s="21" t="s">
        <v>183</v>
      </c>
      <c r="BE1175" s="195">
        <f>IF(N1175="základní",J1175,0)</f>
        <v>0</v>
      </c>
      <c r="BF1175" s="195">
        <f>IF(N1175="snížená",J1175,0)</f>
        <v>0</v>
      </c>
      <c r="BG1175" s="195">
        <f>IF(N1175="zákl. přenesená",J1175,0)</f>
        <v>0</v>
      </c>
      <c r="BH1175" s="195">
        <f>IF(N1175="sníž. přenesená",J1175,0)</f>
        <v>0</v>
      </c>
      <c r="BI1175" s="195">
        <f>IF(N1175="nulová",J1175,0)</f>
        <v>0</v>
      </c>
      <c r="BJ1175" s="21" t="s">
        <v>85</v>
      </c>
      <c r="BK1175" s="195">
        <f>ROUND(I1175*H1175,2)</f>
        <v>0</v>
      </c>
      <c r="BL1175" s="21" t="s">
        <v>273</v>
      </c>
      <c r="BM1175" s="194" t="s">
        <v>1352</v>
      </c>
    </row>
    <row r="1176" spans="1:65" s="2" customFormat="1">
      <c r="A1176" s="38"/>
      <c r="B1176" s="39"/>
      <c r="C1176" s="40"/>
      <c r="D1176" s="196" t="s">
        <v>192</v>
      </c>
      <c r="E1176" s="40"/>
      <c r="F1176" s="197" t="s">
        <v>1353</v>
      </c>
      <c r="G1176" s="40"/>
      <c r="H1176" s="40"/>
      <c r="I1176" s="198"/>
      <c r="J1176" s="40"/>
      <c r="K1176" s="40"/>
      <c r="L1176" s="43"/>
      <c r="M1176" s="199"/>
      <c r="N1176" s="200"/>
      <c r="O1176" s="68"/>
      <c r="P1176" s="68"/>
      <c r="Q1176" s="68"/>
      <c r="R1176" s="68"/>
      <c r="S1176" s="68"/>
      <c r="T1176" s="69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T1176" s="21" t="s">
        <v>192</v>
      </c>
      <c r="AU1176" s="21" t="s">
        <v>87</v>
      </c>
    </row>
    <row r="1177" spans="1:65" s="2" customFormat="1" ht="37.799999999999997" customHeight="1">
      <c r="A1177" s="38"/>
      <c r="B1177" s="39"/>
      <c r="C1177" s="224" t="s">
        <v>1354</v>
      </c>
      <c r="D1177" s="224" t="s">
        <v>240</v>
      </c>
      <c r="E1177" s="225" t="s">
        <v>1355</v>
      </c>
      <c r="F1177" s="226" t="s">
        <v>1356</v>
      </c>
      <c r="G1177" s="227" t="s">
        <v>1357</v>
      </c>
      <c r="H1177" s="228">
        <v>1</v>
      </c>
      <c r="I1177" s="229"/>
      <c r="J1177" s="230">
        <f>ROUND(I1177*H1177,2)</f>
        <v>0</v>
      </c>
      <c r="K1177" s="226" t="s">
        <v>19</v>
      </c>
      <c r="L1177" s="231"/>
      <c r="M1177" s="232" t="s">
        <v>19</v>
      </c>
      <c r="N1177" s="233" t="s">
        <v>49</v>
      </c>
      <c r="O1177" s="68"/>
      <c r="P1177" s="192">
        <f>O1177*H1177</f>
        <v>0</v>
      </c>
      <c r="Q1177" s="192">
        <v>4.1230000000000002</v>
      </c>
      <c r="R1177" s="192">
        <f>Q1177*H1177</f>
        <v>4.1230000000000002</v>
      </c>
      <c r="S1177" s="192">
        <v>0</v>
      </c>
      <c r="T1177" s="193">
        <f>S1177*H1177</f>
        <v>0</v>
      </c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R1177" s="194" t="s">
        <v>365</v>
      </c>
      <c r="AT1177" s="194" t="s">
        <v>240</v>
      </c>
      <c r="AU1177" s="194" t="s">
        <v>87</v>
      </c>
      <c r="AY1177" s="21" t="s">
        <v>183</v>
      </c>
      <c r="BE1177" s="195">
        <f>IF(N1177="základní",J1177,0)</f>
        <v>0</v>
      </c>
      <c r="BF1177" s="195">
        <f>IF(N1177="snížená",J1177,0)</f>
        <v>0</v>
      </c>
      <c r="BG1177" s="195">
        <f>IF(N1177="zákl. přenesená",J1177,0)</f>
        <v>0</v>
      </c>
      <c r="BH1177" s="195">
        <f>IF(N1177="sníž. přenesená",J1177,0)</f>
        <v>0</v>
      </c>
      <c r="BI1177" s="195">
        <f>IF(N1177="nulová",J1177,0)</f>
        <v>0</v>
      </c>
      <c r="BJ1177" s="21" t="s">
        <v>85</v>
      </c>
      <c r="BK1177" s="195">
        <f>ROUND(I1177*H1177,2)</f>
        <v>0</v>
      </c>
      <c r="BL1177" s="21" t="s">
        <v>273</v>
      </c>
      <c r="BM1177" s="194" t="s">
        <v>1358</v>
      </c>
    </row>
    <row r="1178" spans="1:65" s="2" customFormat="1" ht="16.5" customHeight="1">
      <c r="A1178" s="38"/>
      <c r="B1178" s="39"/>
      <c r="C1178" s="183" t="s">
        <v>1359</v>
      </c>
      <c r="D1178" s="183" t="s">
        <v>185</v>
      </c>
      <c r="E1178" s="184" t="s">
        <v>1360</v>
      </c>
      <c r="F1178" s="185" t="s">
        <v>1361</v>
      </c>
      <c r="G1178" s="186" t="s">
        <v>1362</v>
      </c>
      <c r="H1178" s="187">
        <v>1</v>
      </c>
      <c r="I1178" s="188"/>
      <c r="J1178" s="189">
        <f>ROUND(I1178*H1178,2)</f>
        <v>0</v>
      </c>
      <c r="K1178" s="185" t="s">
        <v>19</v>
      </c>
      <c r="L1178" s="43"/>
      <c r="M1178" s="190" t="s">
        <v>19</v>
      </c>
      <c r="N1178" s="191" t="s">
        <v>49</v>
      </c>
      <c r="O1178" s="68"/>
      <c r="P1178" s="192">
        <f>O1178*H1178</f>
        <v>0</v>
      </c>
      <c r="Q1178" s="192">
        <v>0</v>
      </c>
      <c r="R1178" s="192">
        <f>Q1178*H1178</f>
        <v>0</v>
      </c>
      <c r="S1178" s="192">
        <v>0</v>
      </c>
      <c r="T1178" s="193">
        <f>S1178*H1178</f>
        <v>0</v>
      </c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R1178" s="194" t="s">
        <v>273</v>
      </c>
      <c r="AT1178" s="194" t="s">
        <v>185</v>
      </c>
      <c r="AU1178" s="194" t="s">
        <v>87</v>
      </c>
      <c r="AY1178" s="21" t="s">
        <v>183</v>
      </c>
      <c r="BE1178" s="195">
        <f>IF(N1178="základní",J1178,0)</f>
        <v>0</v>
      </c>
      <c r="BF1178" s="195">
        <f>IF(N1178="snížená",J1178,0)</f>
        <v>0</v>
      </c>
      <c r="BG1178" s="195">
        <f>IF(N1178="zákl. přenesená",J1178,0)</f>
        <v>0</v>
      </c>
      <c r="BH1178" s="195">
        <f>IF(N1178="sníž. přenesená",J1178,0)</f>
        <v>0</v>
      </c>
      <c r="BI1178" s="195">
        <f>IF(N1178="nulová",J1178,0)</f>
        <v>0</v>
      </c>
      <c r="BJ1178" s="21" t="s">
        <v>85</v>
      </c>
      <c r="BK1178" s="195">
        <f>ROUND(I1178*H1178,2)</f>
        <v>0</v>
      </c>
      <c r="BL1178" s="21" t="s">
        <v>273</v>
      </c>
      <c r="BM1178" s="194" t="s">
        <v>1363</v>
      </c>
    </row>
    <row r="1179" spans="1:65" s="12" customFormat="1" ht="22.8" customHeight="1">
      <c r="B1179" s="167"/>
      <c r="C1179" s="168"/>
      <c r="D1179" s="169" t="s">
        <v>77</v>
      </c>
      <c r="E1179" s="181" t="s">
        <v>1364</v>
      </c>
      <c r="F1179" s="181" t="s">
        <v>1365</v>
      </c>
      <c r="G1179" s="168"/>
      <c r="H1179" s="168"/>
      <c r="I1179" s="171"/>
      <c r="J1179" s="182">
        <f>BK1179</f>
        <v>0</v>
      </c>
      <c r="K1179" s="168"/>
      <c r="L1179" s="173"/>
      <c r="M1179" s="174"/>
      <c r="N1179" s="175"/>
      <c r="O1179" s="175"/>
      <c r="P1179" s="176">
        <f>SUM(P1180:P1191)</f>
        <v>0</v>
      </c>
      <c r="Q1179" s="175"/>
      <c r="R1179" s="176">
        <f>SUM(R1180:R1191)</f>
        <v>9.458896E-2</v>
      </c>
      <c r="S1179" s="175"/>
      <c r="T1179" s="177">
        <f>SUM(T1180:T1191)</f>
        <v>0</v>
      </c>
      <c r="AR1179" s="178" t="s">
        <v>87</v>
      </c>
      <c r="AT1179" s="179" t="s">
        <v>77</v>
      </c>
      <c r="AU1179" s="179" t="s">
        <v>85</v>
      </c>
      <c r="AY1179" s="178" t="s">
        <v>183</v>
      </c>
      <c r="BK1179" s="180">
        <f>SUM(BK1180:BK1191)</f>
        <v>0</v>
      </c>
    </row>
    <row r="1180" spans="1:65" s="2" customFormat="1" ht="37.799999999999997" customHeight="1">
      <c r="A1180" s="38"/>
      <c r="B1180" s="39"/>
      <c r="C1180" s="183" t="s">
        <v>1366</v>
      </c>
      <c r="D1180" s="183" t="s">
        <v>185</v>
      </c>
      <c r="E1180" s="184" t="s">
        <v>1367</v>
      </c>
      <c r="F1180" s="185" t="s">
        <v>1368</v>
      </c>
      <c r="G1180" s="186" t="s">
        <v>188</v>
      </c>
      <c r="H1180" s="187">
        <v>7.5819999999999999</v>
      </c>
      <c r="I1180" s="188"/>
      <c r="J1180" s="189">
        <f>ROUND(I1180*H1180,2)</f>
        <v>0</v>
      </c>
      <c r="K1180" s="185" t="s">
        <v>201</v>
      </c>
      <c r="L1180" s="43"/>
      <c r="M1180" s="190" t="s">
        <v>19</v>
      </c>
      <c r="N1180" s="191" t="s">
        <v>49</v>
      </c>
      <c r="O1180" s="68"/>
      <c r="P1180" s="192">
        <f>O1180*H1180</f>
        <v>0</v>
      </c>
      <c r="Q1180" s="192">
        <v>0</v>
      </c>
      <c r="R1180" s="192">
        <f>Q1180*H1180</f>
        <v>0</v>
      </c>
      <c r="S1180" s="192">
        <v>0</v>
      </c>
      <c r="T1180" s="193">
        <f>S1180*H1180</f>
        <v>0</v>
      </c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R1180" s="194" t="s">
        <v>273</v>
      </c>
      <c r="AT1180" s="194" t="s">
        <v>185</v>
      </c>
      <c r="AU1180" s="194" t="s">
        <v>87</v>
      </c>
      <c r="AY1180" s="21" t="s">
        <v>183</v>
      </c>
      <c r="BE1180" s="195">
        <f>IF(N1180="základní",J1180,0)</f>
        <v>0</v>
      </c>
      <c r="BF1180" s="195">
        <f>IF(N1180="snížená",J1180,0)</f>
        <v>0</v>
      </c>
      <c r="BG1180" s="195">
        <f>IF(N1180="zákl. přenesená",J1180,0)</f>
        <v>0</v>
      </c>
      <c r="BH1180" s="195">
        <f>IF(N1180="sníž. přenesená",J1180,0)</f>
        <v>0</v>
      </c>
      <c r="BI1180" s="195">
        <f>IF(N1180="nulová",J1180,0)</f>
        <v>0</v>
      </c>
      <c r="BJ1180" s="21" t="s">
        <v>85</v>
      </c>
      <c r="BK1180" s="195">
        <f>ROUND(I1180*H1180,2)</f>
        <v>0</v>
      </c>
      <c r="BL1180" s="21" t="s">
        <v>273</v>
      </c>
      <c r="BM1180" s="194" t="s">
        <v>1369</v>
      </c>
    </row>
    <row r="1181" spans="1:65" s="2" customFormat="1">
      <c r="A1181" s="38"/>
      <c r="B1181" s="39"/>
      <c r="C1181" s="40"/>
      <c r="D1181" s="196" t="s">
        <v>192</v>
      </c>
      <c r="E1181" s="40"/>
      <c r="F1181" s="197" t="s">
        <v>1370</v>
      </c>
      <c r="G1181" s="40"/>
      <c r="H1181" s="40"/>
      <c r="I1181" s="198"/>
      <c r="J1181" s="40"/>
      <c r="K1181" s="40"/>
      <c r="L1181" s="43"/>
      <c r="M1181" s="199"/>
      <c r="N1181" s="200"/>
      <c r="O1181" s="68"/>
      <c r="P1181" s="68"/>
      <c r="Q1181" s="68"/>
      <c r="R1181" s="68"/>
      <c r="S1181" s="68"/>
      <c r="T1181" s="69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T1181" s="21" t="s">
        <v>192</v>
      </c>
      <c r="AU1181" s="21" t="s">
        <v>87</v>
      </c>
    </row>
    <row r="1182" spans="1:65" s="16" customFormat="1">
      <c r="B1182" s="245"/>
      <c r="C1182" s="246"/>
      <c r="D1182" s="203" t="s">
        <v>204</v>
      </c>
      <c r="E1182" s="247" t="s">
        <v>19</v>
      </c>
      <c r="F1182" s="248" t="s">
        <v>484</v>
      </c>
      <c r="G1182" s="246"/>
      <c r="H1182" s="247" t="s">
        <v>19</v>
      </c>
      <c r="I1182" s="249"/>
      <c r="J1182" s="246"/>
      <c r="K1182" s="246"/>
      <c r="L1182" s="250"/>
      <c r="M1182" s="251"/>
      <c r="N1182" s="252"/>
      <c r="O1182" s="252"/>
      <c r="P1182" s="252"/>
      <c r="Q1182" s="252"/>
      <c r="R1182" s="252"/>
      <c r="S1182" s="252"/>
      <c r="T1182" s="253"/>
      <c r="AT1182" s="254" t="s">
        <v>204</v>
      </c>
      <c r="AU1182" s="254" t="s">
        <v>87</v>
      </c>
      <c r="AV1182" s="16" t="s">
        <v>85</v>
      </c>
      <c r="AW1182" s="16" t="s">
        <v>33</v>
      </c>
      <c r="AX1182" s="16" t="s">
        <v>78</v>
      </c>
      <c r="AY1182" s="254" t="s">
        <v>183</v>
      </c>
    </row>
    <row r="1183" spans="1:65" s="13" customFormat="1">
      <c r="B1183" s="201"/>
      <c r="C1183" s="202"/>
      <c r="D1183" s="203" t="s">
        <v>204</v>
      </c>
      <c r="E1183" s="204" t="s">
        <v>19</v>
      </c>
      <c r="F1183" s="205" t="s">
        <v>621</v>
      </c>
      <c r="G1183" s="202"/>
      <c r="H1183" s="206">
        <v>7.5819999999999999</v>
      </c>
      <c r="I1183" s="207"/>
      <c r="J1183" s="202"/>
      <c r="K1183" s="202"/>
      <c r="L1183" s="208"/>
      <c r="M1183" s="209"/>
      <c r="N1183" s="210"/>
      <c r="O1183" s="210"/>
      <c r="P1183" s="210"/>
      <c r="Q1183" s="210"/>
      <c r="R1183" s="210"/>
      <c r="S1183" s="210"/>
      <c r="T1183" s="211"/>
      <c r="AT1183" s="212" t="s">
        <v>204</v>
      </c>
      <c r="AU1183" s="212" t="s">
        <v>87</v>
      </c>
      <c r="AV1183" s="13" t="s">
        <v>87</v>
      </c>
      <c r="AW1183" s="13" t="s">
        <v>33</v>
      </c>
      <c r="AX1183" s="13" t="s">
        <v>85</v>
      </c>
      <c r="AY1183" s="212" t="s">
        <v>183</v>
      </c>
    </row>
    <row r="1184" spans="1:65" s="2" customFormat="1" ht="21.75" customHeight="1">
      <c r="A1184" s="38"/>
      <c r="B1184" s="39"/>
      <c r="C1184" s="224" t="s">
        <v>1371</v>
      </c>
      <c r="D1184" s="224" t="s">
        <v>240</v>
      </c>
      <c r="E1184" s="225" t="s">
        <v>1372</v>
      </c>
      <c r="F1184" s="226" t="s">
        <v>1373</v>
      </c>
      <c r="G1184" s="227" t="s">
        <v>200</v>
      </c>
      <c r="H1184" s="228">
        <v>0.16600000000000001</v>
      </c>
      <c r="I1184" s="229"/>
      <c r="J1184" s="230">
        <f>ROUND(I1184*H1184,2)</f>
        <v>0</v>
      </c>
      <c r="K1184" s="226" t="s">
        <v>201</v>
      </c>
      <c r="L1184" s="231"/>
      <c r="M1184" s="232" t="s">
        <v>19</v>
      </c>
      <c r="N1184" s="233" t="s">
        <v>49</v>
      </c>
      <c r="O1184" s="68"/>
      <c r="P1184" s="192">
        <f>O1184*H1184</f>
        <v>0</v>
      </c>
      <c r="Q1184" s="192">
        <v>0.55000000000000004</v>
      </c>
      <c r="R1184" s="192">
        <f>Q1184*H1184</f>
        <v>9.1300000000000006E-2</v>
      </c>
      <c r="S1184" s="192">
        <v>0</v>
      </c>
      <c r="T1184" s="193">
        <f>S1184*H1184</f>
        <v>0</v>
      </c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R1184" s="194" t="s">
        <v>365</v>
      </c>
      <c r="AT1184" s="194" t="s">
        <v>240</v>
      </c>
      <c r="AU1184" s="194" t="s">
        <v>87</v>
      </c>
      <c r="AY1184" s="21" t="s">
        <v>183</v>
      </c>
      <c r="BE1184" s="195">
        <f>IF(N1184="základní",J1184,0)</f>
        <v>0</v>
      </c>
      <c r="BF1184" s="195">
        <f>IF(N1184="snížená",J1184,0)</f>
        <v>0</v>
      </c>
      <c r="BG1184" s="195">
        <f>IF(N1184="zákl. přenesená",J1184,0)</f>
        <v>0</v>
      </c>
      <c r="BH1184" s="195">
        <f>IF(N1184="sníž. přenesená",J1184,0)</f>
        <v>0</v>
      </c>
      <c r="BI1184" s="195">
        <f>IF(N1184="nulová",J1184,0)</f>
        <v>0</v>
      </c>
      <c r="BJ1184" s="21" t="s">
        <v>85</v>
      </c>
      <c r="BK1184" s="195">
        <f>ROUND(I1184*H1184,2)</f>
        <v>0</v>
      </c>
      <c r="BL1184" s="21" t="s">
        <v>273</v>
      </c>
      <c r="BM1184" s="194" t="s">
        <v>1374</v>
      </c>
    </row>
    <row r="1185" spans="1:65" s="13" customFormat="1">
      <c r="B1185" s="201"/>
      <c r="C1185" s="202"/>
      <c r="D1185" s="203" t="s">
        <v>204</v>
      </c>
      <c r="E1185" s="202"/>
      <c r="F1185" s="205" t="s">
        <v>1375</v>
      </c>
      <c r="G1185" s="202"/>
      <c r="H1185" s="206">
        <v>0.16600000000000001</v>
      </c>
      <c r="I1185" s="207"/>
      <c r="J1185" s="202"/>
      <c r="K1185" s="202"/>
      <c r="L1185" s="208"/>
      <c r="M1185" s="209"/>
      <c r="N1185" s="210"/>
      <c r="O1185" s="210"/>
      <c r="P1185" s="210"/>
      <c r="Q1185" s="210"/>
      <c r="R1185" s="210"/>
      <c r="S1185" s="210"/>
      <c r="T1185" s="211"/>
      <c r="AT1185" s="212" t="s">
        <v>204</v>
      </c>
      <c r="AU1185" s="212" t="s">
        <v>87</v>
      </c>
      <c r="AV1185" s="13" t="s">
        <v>87</v>
      </c>
      <c r="AW1185" s="13" t="s">
        <v>4</v>
      </c>
      <c r="AX1185" s="13" t="s">
        <v>85</v>
      </c>
      <c r="AY1185" s="212" t="s">
        <v>183</v>
      </c>
    </row>
    <row r="1186" spans="1:65" s="2" customFormat="1" ht="37.799999999999997" customHeight="1">
      <c r="A1186" s="38"/>
      <c r="B1186" s="39"/>
      <c r="C1186" s="183" t="s">
        <v>1376</v>
      </c>
      <c r="D1186" s="183" t="s">
        <v>185</v>
      </c>
      <c r="E1186" s="184" t="s">
        <v>1377</v>
      </c>
      <c r="F1186" s="185" t="s">
        <v>1378</v>
      </c>
      <c r="G1186" s="186" t="s">
        <v>200</v>
      </c>
      <c r="H1186" s="187">
        <v>0.14399999999999999</v>
      </c>
      <c r="I1186" s="188"/>
      <c r="J1186" s="189">
        <f>ROUND(I1186*H1186,2)</f>
        <v>0</v>
      </c>
      <c r="K1186" s="185" t="s">
        <v>201</v>
      </c>
      <c r="L1186" s="43"/>
      <c r="M1186" s="190" t="s">
        <v>19</v>
      </c>
      <c r="N1186" s="191" t="s">
        <v>49</v>
      </c>
      <c r="O1186" s="68"/>
      <c r="P1186" s="192">
        <f>O1186*H1186</f>
        <v>0</v>
      </c>
      <c r="Q1186" s="192">
        <v>2.2839999999999999E-2</v>
      </c>
      <c r="R1186" s="192">
        <f>Q1186*H1186</f>
        <v>3.2889599999999996E-3</v>
      </c>
      <c r="S1186" s="192">
        <v>0</v>
      </c>
      <c r="T1186" s="193">
        <f>S1186*H1186</f>
        <v>0</v>
      </c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R1186" s="194" t="s">
        <v>273</v>
      </c>
      <c r="AT1186" s="194" t="s">
        <v>185</v>
      </c>
      <c r="AU1186" s="194" t="s">
        <v>87</v>
      </c>
      <c r="AY1186" s="21" t="s">
        <v>183</v>
      </c>
      <c r="BE1186" s="195">
        <f>IF(N1186="základní",J1186,0)</f>
        <v>0</v>
      </c>
      <c r="BF1186" s="195">
        <f>IF(N1186="snížená",J1186,0)</f>
        <v>0</v>
      </c>
      <c r="BG1186" s="195">
        <f>IF(N1186="zákl. přenesená",J1186,0)</f>
        <v>0</v>
      </c>
      <c r="BH1186" s="195">
        <f>IF(N1186="sníž. přenesená",J1186,0)</f>
        <v>0</v>
      </c>
      <c r="BI1186" s="195">
        <f>IF(N1186="nulová",J1186,0)</f>
        <v>0</v>
      </c>
      <c r="BJ1186" s="21" t="s">
        <v>85</v>
      </c>
      <c r="BK1186" s="195">
        <f>ROUND(I1186*H1186,2)</f>
        <v>0</v>
      </c>
      <c r="BL1186" s="21" t="s">
        <v>273</v>
      </c>
      <c r="BM1186" s="194" t="s">
        <v>1379</v>
      </c>
    </row>
    <row r="1187" spans="1:65" s="2" customFormat="1">
      <c r="A1187" s="38"/>
      <c r="B1187" s="39"/>
      <c r="C1187" s="40"/>
      <c r="D1187" s="196" t="s">
        <v>192</v>
      </c>
      <c r="E1187" s="40"/>
      <c r="F1187" s="197" t="s">
        <v>1380</v>
      </c>
      <c r="G1187" s="40"/>
      <c r="H1187" s="40"/>
      <c r="I1187" s="198"/>
      <c r="J1187" s="40"/>
      <c r="K1187" s="40"/>
      <c r="L1187" s="43"/>
      <c r="M1187" s="199"/>
      <c r="N1187" s="200"/>
      <c r="O1187" s="68"/>
      <c r="P1187" s="68"/>
      <c r="Q1187" s="68"/>
      <c r="R1187" s="68"/>
      <c r="S1187" s="68"/>
      <c r="T1187" s="69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T1187" s="21" t="s">
        <v>192</v>
      </c>
      <c r="AU1187" s="21" t="s">
        <v>87</v>
      </c>
    </row>
    <row r="1188" spans="1:65" s="16" customFormat="1">
      <c r="B1188" s="245"/>
      <c r="C1188" s="246"/>
      <c r="D1188" s="203" t="s">
        <v>204</v>
      </c>
      <c r="E1188" s="247" t="s">
        <v>19</v>
      </c>
      <c r="F1188" s="248" t="s">
        <v>484</v>
      </c>
      <c r="G1188" s="246"/>
      <c r="H1188" s="247" t="s">
        <v>19</v>
      </c>
      <c r="I1188" s="249"/>
      <c r="J1188" s="246"/>
      <c r="K1188" s="246"/>
      <c r="L1188" s="250"/>
      <c r="M1188" s="251"/>
      <c r="N1188" s="252"/>
      <c r="O1188" s="252"/>
      <c r="P1188" s="252"/>
      <c r="Q1188" s="252"/>
      <c r="R1188" s="252"/>
      <c r="S1188" s="252"/>
      <c r="T1188" s="253"/>
      <c r="AT1188" s="254" t="s">
        <v>204</v>
      </c>
      <c r="AU1188" s="254" t="s">
        <v>87</v>
      </c>
      <c r="AV1188" s="16" t="s">
        <v>85</v>
      </c>
      <c r="AW1188" s="16" t="s">
        <v>33</v>
      </c>
      <c r="AX1188" s="16" t="s">
        <v>78</v>
      </c>
      <c r="AY1188" s="254" t="s">
        <v>183</v>
      </c>
    </row>
    <row r="1189" spans="1:65" s="13" customFormat="1">
      <c r="B1189" s="201"/>
      <c r="C1189" s="202"/>
      <c r="D1189" s="203" t="s">
        <v>204</v>
      </c>
      <c r="E1189" s="204" t="s">
        <v>19</v>
      </c>
      <c r="F1189" s="205" t="s">
        <v>1381</v>
      </c>
      <c r="G1189" s="202"/>
      <c r="H1189" s="206">
        <v>0.14399999999999999</v>
      </c>
      <c r="I1189" s="207"/>
      <c r="J1189" s="202"/>
      <c r="K1189" s="202"/>
      <c r="L1189" s="208"/>
      <c r="M1189" s="209"/>
      <c r="N1189" s="210"/>
      <c r="O1189" s="210"/>
      <c r="P1189" s="210"/>
      <c r="Q1189" s="210"/>
      <c r="R1189" s="210"/>
      <c r="S1189" s="210"/>
      <c r="T1189" s="211"/>
      <c r="AT1189" s="212" t="s">
        <v>204</v>
      </c>
      <c r="AU1189" s="212" t="s">
        <v>87</v>
      </c>
      <c r="AV1189" s="13" t="s">
        <v>87</v>
      </c>
      <c r="AW1189" s="13" t="s">
        <v>33</v>
      </c>
      <c r="AX1189" s="13" t="s">
        <v>85</v>
      </c>
      <c r="AY1189" s="212" t="s">
        <v>183</v>
      </c>
    </row>
    <row r="1190" spans="1:65" s="2" customFormat="1" ht="49.05" customHeight="1">
      <c r="A1190" s="38"/>
      <c r="B1190" s="39"/>
      <c r="C1190" s="183" t="s">
        <v>1382</v>
      </c>
      <c r="D1190" s="183" t="s">
        <v>185</v>
      </c>
      <c r="E1190" s="184" t="s">
        <v>1383</v>
      </c>
      <c r="F1190" s="185" t="s">
        <v>1384</v>
      </c>
      <c r="G1190" s="186" t="s">
        <v>1201</v>
      </c>
      <c r="H1190" s="255"/>
      <c r="I1190" s="188"/>
      <c r="J1190" s="189">
        <f>ROUND(I1190*H1190,2)</f>
        <v>0</v>
      </c>
      <c r="K1190" s="185" t="s">
        <v>201</v>
      </c>
      <c r="L1190" s="43"/>
      <c r="M1190" s="190" t="s">
        <v>19</v>
      </c>
      <c r="N1190" s="191" t="s">
        <v>49</v>
      </c>
      <c r="O1190" s="68"/>
      <c r="P1190" s="192">
        <f>O1190*H1190</f>
        <v>0</v>
      </c>
      <c r="Q1190" s="192">
        <v>0</v>
      </c>
      <c r="R1190" s="192">
        <f>Q1190*H1190</f>
        <v>0</v>
      </c>
      <c r="S1190" s="192">
        <v>0</v>
      </c>
      <c r="T1190" s="193">
        <f>S1190*H1190</f>
        <v>0</v>
      </c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R1190" s="194" t="s">
        <v>273</v>
      </c>
      <c r="AT1190" s="194" t="s">
        <v>185</v>
      </c>
      <c r="AU1190" s="194" t="s">
        <v>87</v>
      </c>
      <c r="AY1190" s="21" t="s">
        <v>183</v>
      </c>
      <c r="BE1190" s="195">
        <f>IF(N1190="základní",J1190,0)</f>
        <v>0</v>
      </c>
      <c r="BF1190" s="195">
        <f>IF(N1190="snížená",J1190,0)</f>
        <v>0</v>
      </c>
      <c r="BG1190" s="195">
        <f>IF(N1190="zákl. přenesená",J1190,0)</f>
        <v>0</v>
      </c>
      <c r="BH1190" s="195">
        <f>IF(N1190="sníž. přenesená",J1190,0)</f>
        <v>0</v>
      </c>
      <c r="BI1190" s="195">
        <f>IF(N1190="nulová",J1190,0)</f>
        <v>0</v>
      </c>
      <c r="BJ1190" s="21" t="s">
        <v>85</v>
      </c>
      <c r="BK1190" s="195">
        <f>ROUND(I1190*H1190,2)</f>
        <v>0</v>
      </c>
      <c r="BL1190" s="21" t="s">
        <v>273</v>
      </c>
      <c r="BM1190" s="194" t="s">
        <v>1385</v>
      </c>
    </row>
    <row r="1191" spans="1:65" s="2" customFormat="1">
      <c r="A1191" s="38"/>
      <c r="B1191" s="39"/>
      <c r="C1191" s="40"/>
      <c r="D1191" s="196" t="s">
        <v>192</v>
      </c>
      <c r="E1191" s="40"/>
      <c r="F1191" s="197" t="s">
        <v>1386</v>
      </c>
      <c r="G1191" s="40"/>
      <c r="H1191" s="40"/>
      <c r="I1191" s="198"/>
      <c r="J1191" s="40"/>
      <c r="K1191" s="40"/>
      <c r="L1191" s="43"/>
      <c r="M1191" s="199"/>
      <c r="N1191" s="200"/>
      <c r="O1191" s="68"/>
      <c r="P1191" s="68"/>
      <c r="Q1191" s="68"/>
      <c r="R1191" s="68"/>
      <c r="S1191" s="68"/>
      <c r="T1191" s="69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T1191" s="21" t="s">
        <v>192</v>
      </c>
      <c r="AU1191" s="21" t="s">
        <v>87</v>
      </c>
    </row>
    <row r="1192" spans="1:65" s="12" customFormat="1" ht="22.8" customHeight="1">
      <c r="B1192" s="167"/>
      <c r="C1192" s="168"/>
      <c r="D1192" s="169" t="s">
        <v>77</v>
      </c>
      <c r="E1192" s="181" t="s">
        <v>1387</v>
      </c>
      <c r="F1192" s="181" t="s">
        <v>1388</v>
      </c>
      <c r="G1192" s="168"/>
      <c r="H1192" s="168"/>
      <c r="I1192" s="171"/>
      <c r="J1192" s="182">
        <f>BK1192</f>
        <v>0</v>
      </c>
      <c r="K1192" s="168"/>
      <c r="L1192" s="173"/>
      <c r="M1192" s="174"/>
      <c r="N1192" s="175"/>
      <c r="O1192" s="175"/>
      <c r="P1192" s="176">
        <f>SUM(P1193:P1206)</f>
        <v>0</v>
      </c>
      <c r="Q1192" s="175"/>
      <c r="R1192" s="176">
        <f>SUM(R1193:R1206)</f>
        <v>9.9360000000000004E-2</v>
      </c>
      <c r="S1192" s="175"/>
      <c r="T1192" s="177">
        <f>SUM(T1193:T1206)</f>
        <v>0.39238800000000001</v>
      </c>
      <c r="AR1192" s="178" t="s">
        <v>87</v>
      </c>
      <c r="AT1192" s="179" t="s">
        <v>77</v>
      </c>
      <c r="AU1192" s="179" t="s">
        <v>85</v>
      </c>
      <c r="AY1192" s="178" t="s">
        <v>183</v>
      </c>
      <c r="BK1192" s="180">
        <f>SUM(BK1193:BK1206)</f>
        <v>0</v>
      </c>
    </row>
    <row r="1193" spans="1:65" s="2" customFormat="1" ht="49.05" customHeight="1">
      <c r="A1193" s="38"/>
      <c r="B1193" s="39"/>
      <c r="C1193" s="183" t="s">
        <v>1389</v>
      </c>
      <c r="D1193" s="183" t="s">
        <v>185</v>
      </c>
      <c r="E1193" s="184" t="s">
        <v>1390</v>
      </c>
      <c r="F1193" s="185" t="s">
        <v>1391</v>
      </c>
      <c r="G1193" s="186" t="s">
        <v>188</v>
      </c>
      <c r="H1193" s="187">
        <v>7.2</v>
      </c>
      <c r="I1193" s="188"/>
      <c r="J1193" s="189">
        <f>ROUND(I1193*H1193,2)</f>
        <v>0</v>
      </c>
      <c r="K1193" s="185" t="s">
        <v>201</v>
      </c>
      <c r="L1193" s="43"/>
      <c r="M1193" s="190" t="s">
        <v>19</v>
      </c>
      <c r="N1193" s="191" t="s">
        <v>49</v>
      </c>
      <c r="O1193" s="68"/>
      <c r="P1193" s="192">
        <f>O1193*H1193</f>
        <v>0</v>
      </c>
      <c r="Q1193" s="192">
        <v>1.2200000000000001E-2</v>
      </c>
      <c r="R1193" s="192">
        <f>Q1193*H1193</f>
        <v>8.7840000000000001E-2</v>
      </c>
      <c r="S1193" s="192">
        <v>0</v>
      </c>
      <c r="T1193" s="193">
        <f>S1193*H1193</f>
        <v>0</v>
      </c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R1193" s="194" t="s">
        <v>273</v>
      </c>
      <c r="AT1193" s="194" t="s">
        <v>185</v>
      </c>
      <c r="AU1193" s="194" t="s">
        <v>87</v>
      </c>
      <c r="AY1193" s="21" t="s">
        <v>183</v>
      </c>
      <c r="BE1193" s="195">
        <f>IF(N1193="základní",J1193,0)</f>
        <v>0</v>
      </c>
      <c r="BF1193" s="195">
        <f>IF(N1193="snížená",J1193,0)</f>
        <v>0</v>
      </c>
      <c r="BG1193" s="195">
        <f>IF(N1193="zákl. přenesená",J1193,0)</f>
        <v>0</v>
      </c>
      <c r="BH1193" s="195">
        <f>IF(N1193="sníž. přenesená",J1193,0)</f>
        <v>0</v>
      </c>
      <c r="BI1193" s="195">
        <f>IF(N1193="nulová",J1193,0)</f>
        <v>0</v>
      </c>
      <c r="BJ1193" s="21" t="s">
        <v>85</v>
      </c>
      <c r="BK1193" s="195">
        <f>ROUND(I1193*H1193,2)</f>
        <v>0</v>
      </c>
      <c r="BL1193" s="21" t="s">
        <v>273</v>
      </c>
      <c r="BM1193" s="194" t="s">
        <v>1392</v>
      </c>
    </row>
    <row r="1194" spans="1:65" s="2" customFormat="1">
      <c r="A1194" s="38"/>
      <c r="B1194" s="39"/>
      <c r="C1194" s="40"/>
      <c r="D1194" s="196" t="s">
        <v>192</v>
      </c>
      <c r="E1194" s="40"/>
      <c r="F1194" s="197" t="s">
        <v>1393</v>
      </c>
      <c r="G1194" s="40"/>
      <c r="H1194" s="40"/>
      <c r="I1194" s="198"/>
      <c r="J1194" s="40"/>
      <c r="K1194" s="40"/>
      <c r="L1194" s="43"/>
      <c r="M1194" s="199"/>
      <c r="N1194" s="200"/>
      <c r="O1194" s="68"/>
      <c r="P1194" s="68"/>
      <c r="Q1194" s="68"/>
      <c r="R1194" s="68"/>
      <c r="S1194" s="68"/>
      <c r="T1194" s="69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T1194" s="21" t="s">
        <v>192</v>
      </c>
      <c r="AU1194" s="21" t="s">
        <v>87</v>
      </c>
    </row>
    <row r="1195" spans="1:65" s="13" customFormat="1">
      <c r="B1195" s="201"/>
      <c r="C1195" s="202"/>
      <c r="D1195" s="203" t="s">
        <v>204</v>
      </c>
      <c r="E1195" s="204" t="s">
        <v>19</v>
      </c>
      <c r="F1195" s="205" t="s">
        <v>1394</v>
      </c>
      <c r="G1195" s="202"/>
      <c r="H1195" s="206">
        <v>7.2</v>
      </c>
      <c r="I1195" s="207"/>
      <c r="J1195" s="202"/>
      <c r="K1195" s="202"/>
      <c r="L1195" s="208"/>
      <c r="M1195" s="209"/>
      <c r="N1195" s="210"/>
      <c r="O1195" s="210"/>
      <c r="P1195" s="210"/>
      <c r="Q1195" s="210"/>
      <c r="R1195" s="210"/>
      <c r="S1195" s="210"/>
      <c r="T1195" s="211"/>
      <c r="AT1195" s="212" t="s">
        <v>204</v>
      </c>
      <c r="AU1195" s="212" t="s">
        <v>87</v>
      </c>
      <c r="AV1195" s="13" t="s">
        <v>87</v>
      </c>
      <c r="AW1195" s="13" t="s">
        <v>33</v>
      </c>
      <c r="AX1195" s="13" t="s">
        <v>85</v>
      </c>
      <c r="AY1195" s="212" t="s">
        <v>183</v>
      </c>
    </row>
    <row r="1196" spans="1:65" s="2" customFormat="1" ht="24.15" customHeight="1">
      <c r="A1196" s="38"/>
      <c r="B1196" s="39"/>
      <c r="C1196" s="183" t="s">
        <v>1395</v>
      </c>
      <c r="D1196" s="183" t="s">
        <v>185</v>
      </c>
      <c r="E1196" s="184" t="s">
        <v>1396</v>
      </c>
      <c r="F1196" s="185" t="s">
        <v>1397</v>
      </c>
      <c r="G1196" s="186" t="s">
        <v>188</v>
      </c>
      <c r="H1196" s="187">
        <v>7.2</v>
      </c>
      <c r="I1196" s="188"/>
      <c r="J1196" s="189">
        <f>ROUND(I1196*H1196,2)</f>
        <v>0</v>
      </c>
      <c r="K1196" s="185" t="s">
        <v>201</v>
      </c>
      <c r="L1196" s="43"/>
      <c r="M1196" s="190" t="s">
        <v>19</v>
      </c>
      <c r="N1196" s="191" t="s">
        <v>49</v>
      </c>
      <c r="O1196" s="68"/>
      <c r="P1196" s="192">
        <f>O1196*H1196</f>
        <v>0</v>
      </c>
      <c r="Q1196" s="192">
        <v>0</v>
      </c>
      <c r="R1196" s="192">
        <f>Q1196*H1196</f>
        <v>0</v>
      </c>
      <c r="S1196" s="192">
        <v>0</v>
      </c>
      <c r="T1196" s="193">
        <f>S1196*H1196</f>
        <v>0</v>
      </c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R1196" s="194" t="s">
        <v>273</v>
      </c>
      <c r="AT1196" s="194" t="s">
        <v>185</v>
      </c>
      <c r="AU1196" s="194" t="s">
        <v>87</v>
      </c>
      <c r="AY1196" s="21" t="s">
        <v>183</v>
      </c>
      <c r="BE1196" s="195">
        <f>IF(N1196="základní",J1196,0)</f>
        <v>0</v>
      </c>
      <c r="BF1196" s="195">
        <f>IF(N1196="snížená",J1196,0)</f>
        <v>0</v>
      </c>
      <c r="BG1196" s="195">
        <f>IF(N1196="zákl. přenesená",J1196,0)</f>
        <v>0</v>
      </c>
      <c r="BH1196" s="195">
        <f>IF(N1196="sníž. přenesená",J1196,0)</f>
        <v>0</v>
      </c>
      <c r="BI1196" s="195">
        <f>IF(N1196="nulová",J1196,0)</f>
        <v>0</v>
      </c>
      <c r="BJ1196" s="21" t="s">
        <v>85</v>
      </c>
      <c r="BK1196" s="195">
        <f>ROUND(I1196*H1196,2)</f>
        <v>0</v>
      </c>
      <c r="BL1196" s="21" t="s">
        <v>273</v>
      </c>
      <c r="BM1196" s="194" t="s">
        <v>1398</v>
      </c>
    </row>
    <row r="1197" spans="1:65" s="2" customFormat="1">
      <c r="A1197" s="38"/>
      <c r="B1197" s="39"/>
      <c r="C1197" s="40"/>
      <c r="D1197" s="196" t="s">
        <v>192</v>
      </c>
      <c r="E1197" s="40"/>
      <c r="F1197" s="197" t="s">
        <v>1399</v>
      </c>
      <c r="G1197" s="40"/>
      <c r="H1197" s="40"/>
      <c r="I1197" s="198"/>
      <c r="J1197" s="40"/>
      <c r="K1197" s="40"/>
      <c r="L1197" s="43"/>
      <c r="M1197" s="199"/>
      <c r="N1197" s="200"/>
      <c r="O1197" s="68"/>
      <c r="P1197" s="68"/>
      <c r="Q1197" s="68"/>
      <c r="R1197" s="68"/>
      <c r="S1197" s="68"/>
      <c r="T1197" s="69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T1197" s="21" t="s">
        <v>192</v>
      </c>
      <c r="AU1197" s="21" t="s">
        <v>87</v>
      </c>
    </row>
    <row r="1198" spans="1:65" s="13" customFormat="1">
      <c r="B1198" s="201"/>
      <c r="C1198" s="202"/>
      <c r="D1198" s="203" t="s">
        <v>204</v>
      </c>
      <c r="E1198" s="204" t="s">
        <v>19</v>
      </c>
      <c r="F1198" s="205" t="s">
        <v>1394</v>
      </c>
      <c r="G1198" s="202"/>
      <c r="H1198" s="206">
        <v>7.2</v>
      </c>
      <c r="I1198" s="207"/>
      <c r="J1198" s="202"/>
      <c r="K1198" s="202"/>
      <c r="L1198" s="208"/>
      <c r="M1198" s="209"/>
      <c r="N1198" s="210"/>
      <c r="O1198" s="210"/>
      <c r="P1198" s="210"/>
      <c r="Q1198" s="210"/>
      <c r="R1198" s="210"/>
      <c r="S1198" s="210"/>
      <c r="T1198" s="211"/>
      <c r="AT1198" s="212" t="s">
        <v>204</v>
      </c>
      <c r="AU1198" s="212" t="s">
        <v>87</v>
      </c>
      <c r="AV1198" s="13" t="s">
        <v>87</v>
      </c>
      <c r="AW1198" s="13" t="s">
        <v>33</v>
      </c>
      <c r="AX1198" s="13" t="s">
        <v>85</v>
      </c>
      <c r="AY1198" s="212" t="s">
        <v>183</v>
      </c>
    </row>
    <row r="1199" spans="1:65" s="2" customFormat="1" ht="33" customHeight="1">
      <c r="A1199" s="38"/>
      <c r="B1199" s="39"/>
      <c r="C1199" s="183" t="s">
        <v>1400</v>
      </c>
      <c r="D1199" s="183" t="s">
        <v>185</v>
      </c>
      <c r="E1199" s="184" t="s">
        <v>1401</v>
      </c>
      <c r="F1199" s="185" t="s">
        <v>1402</v>
      </c>
      <c r="G1199" s="186" t="s">
        <v>188</v>
      </c>
      <c r="H1199" s="187">
        <v>7.2</v>
      </c>
      <c r="I1199" s="188"/>
      <c r="J1199" s="189">
        <f>ROUND(I1199*H1199,2)</f>
        <v>0</v>
      </c>
      <c r="K1199" s="185" t="s">
        <v>201</v>
      </c>
      <c r="L1199" s="43"/>
      <c r="M1199" s="190" t="s">
        <v>19</v>
      </c>
      <c r="N1199" s="191" t="s">
        <v>49</v>
      </c>
      <c r="O1199" s="68"/>
      <c r="P1199" s="192">
        <f>O1199*H1199</f>
        <v>0</v>
      </c>
      <c r="Q1199" s="192">
        <v>1.6000000000000001E-3</v>
      </c>
      <c r="R1199" s="192">
        <f>Q1199*H1199</f>
        <v>1.1520000000000001E-2</v>
      </c>
      <c r="S1199" s="192">
        <v>0</v>
      </c>
      <c r="T1199" s="193">
        <f>S1199*H1199</f>
        <v>0</v>
      </c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R1199" s="194" t="s">
        <v>273</v>
      </c>
      <c r="AT1199" s="194" t="s">
        <v>185</v>
      </c>
      <c r="AU1199" s="194" t="s">
        <v>87</v>
      </c>
      <c r="AY1199" s="21" t="s">
        <v>183</v>
      </c>
      <c r="BE1199" s="195">
        <f>IF(N1199="základní",J1199,0)</f>
        <v>0</v>
      </c>
      <c r="BF1199" s="195">
        <f>IF(N1199="snížená",J1199,0)</f>
        <v>0</v>
      </c>
      <c r="BG1199" s="195">
        <f>IF(N1199="zákl. přenesená",J1199,0)</f>
        <v>0</v>
      </c>
      <c r="BH1199" s="195">
        <f>IF(N1199="sníž. přenesená",J1199,0)</f>
        <v>0</v>
      </c>
      <c r="BI1199" s="195">
        <f>IF(N1199="nulová",J1199,0)</f>
        <v>0</v>
      </c>
      <c r="BJ1199" s="21" t="s">
        <v>85</v>
      </c>
      <c r="BK1199" s="195">
        <f>ROUND(I1199*H1199,2)</f>
        <v>0</v>
      </c>
      <c r="BL1199" s="21" t="s">
        <v>273</v>
      </c>
      <c r="BM1199" s="194" t="s">
        <v>1403</v>
      </c>
    </row>
    <row r="1200" spans="1:65" s="2" customFormat="1">
      <c r="A1200" s="38"/>
      <c r="B1200" s="39"/>
      <c r="C1200" s="40"/>
      <c r="D1200" s="196" t="s">
        <v>192</v>
      </c>
      <c r="E1200" s="40"/>
      <c r="F1200" s="197" t="s">
        <v>1404</v>
      </c>
      <c r="G1200" s="40"/>
      <c r="H1200" s="40"/>
      <c r="I1200" s="198"/>
      <c r="J1200" s="40"/>
      <c r="K1200" s="40"/>
      <c r="L1200" s="43"/>
      <c r="M1200" s="199"/>
      <c r="N1200" s="200"/>
      <c r="O1200" s="68"/>
      <c r="P1200" s="68"/>
      <c r="Q1200" s="68"/>
      <c r="R1200" s="68"/>
      <c r="S1200" s="68"/>
      <c r="T1200" s="69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T1200" s="21" t="s">
        <v>192</v>
      </c>
      <c r="AU1200" s="21" t="s">
        <v>87</v>
      </c>
    </row>
    <row r="1201" spans="1:65" s="13" customFormat="1">
      <c r="B1201" s="201"/>
      <c r="C1201" s="202"/>
      <c r="D1201" s="203" t="s">
        <v>204</v>
      </c>
      <c r="E1201" s="204" t="s">
        <v>19</v>
      </c>
      <c r="F1201" s="205" t="s">
        <v>1394</v>
      </c>
      <c r="G1201" s="202"/>
      <c r="H1201" s="206">
        <v>7.2</v>
      </c>
      <c r="I1201" s="207"/>
      <c r="J1201" s="202"/>
      <c r="K1201" s="202"/>
      <c r="L1201" s="208"/>
      <c r="M1201" s="209"/>
      <c r="N1201" s="210"/>
      <c r="O1201" s="210"/>
      <c r="P1201" s="210"/>
      <c r="Q1201" s="210"/>
      <c r="R1201" s="210"/>
      <c r="S1201" s="210"/>
      <c r="T1201" s="211"/>
      <c r="AT1201" s="212" t="s">
        <v>204</v>
      </c>
      <c r="AU1201" s="212" t="s">
        <v>87</v>
      </c>
      <c r="AV1201" s="13" t="s">
        <v>87</v>
      </c>
      <c r="AW1201" s="13" t="s">
        <v>33</v>
      </c>
      <c r="AX1201" s="13" t="s">
        <v>85</v>
      </c>
      <c r="AY1201" s="212" t="s">
        <v>183</v>
      </c>
    </row>
    <row r="1202" spans="1:65" s="2" customFormat="1" ht="49.05" customHeight="1">
      <c r="A1202" s="38"/>
      <c r="B1202" s="39"/>
      <c r="C1202" s="183" t="s">
        <v>1405</v>
      </c>
      <c r="D1202" s="183" t="s">
        <v>185</v>
      </c>
      <c r="E1202" s="184" t="s">
        <v>1406</v>
      </c>
      <c r="F1202" s="185" t="s">
        <v>1407</v>
      </c>
      <c r="G1202" s="186" t="s">
        <v>188</v>
      </c>
      <c r="H1202" s="187">
        <v>22.8</v>
      </c>
      <c r="I1202" s="188"/>
      <c r="J1202" s="189">
        <f>ROUND(I1202*H1202,2)</f>
        <v>0</v>
      </c>
      <c r="K1202" s="185" t="s">
        <v>201</v>
      </c>
      <c r="L1202" s="43"/>
      <c r="M1202" s="190" t="s">
        <v>19</v>
      </c>
      <c r="N1202" s="191" t="s">
        <v>49</v>
      </c>
      <c r="O1202" s="68"/>
      <c r="P1202" s="192">
        <f>O1202*H1202</f>
        <v>0</v>
      </c>
      <c r="Q1202" s="192">
        <v>0</v>
      </c>
      <c r="R1202" s="192">
        <f>Q1202*H1202</f>
        <v>0</v>
      </c>
      <c r="S1202" s="192">
        <v>1.721E-2</v>
      </c>
      <c r="T1202" s="193">
        <f>S1202*H1202</f>
        <v>0.39238800000000001</v>
      </c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194" t="s">
        <v>273</v>
      </c>
      <c r="AT1202" s="194" t="s">
        <v>185</v>
      </c>
      <c r="AU1202" s="194" t="s">
        <v>87</v>
      </c>
      <c r="AY1202" s="21" t="s">
        <v>183</v>
      </c>
      <c r="BE1202" s="195">
        <f>IF(N1202="základní",J1202,0)</f>
        <v>0</v>
      </c>
      <c r="BF1202" s="195">
        <f>IF(N1202="snížená",J1202,0)</f>
        <v>0</v>
      </c>
      <c r="BG1202" s="195">
        <f>IF(N1202="zákl. přenesená",J1202,0)</f>
        <v>0</v>
      </c>
      <c r="BH1202" s="195">
        <f>IF(N1202="sníž. přenesená",J1202,0)</f>
        <v>0</v>
      </c>
      <c r="BI1202" s="195">
        <f>IF(N1202="nulová",J1202,0)</f>
        <v>0</v>
      </c>
      <c r="BJ1202" s="21" t="s">
        <v>85</v>
      </c>
      <c r="BK1202" s="195">
        <f>ROUND(I1202*H1202,2)</f>
        <v>0</v>
      </c>
      <c r="BL1202" s="21" t="s">
        <v>273</v>
      </c>
      <c r="BM1202" s="194" t="s">
        <v>1408</v>
      </c>
    </row>
    <row r="1203" spans="1:65" s="2" customFormat="1">
      <c r="A1203" s="38"/>
      <c r="B1203" s="39"/>
      <c r="C1203" s="40"/>
      <c r="D1203" s="196" t="s">
        <v>192</v>
      </c>
      <c r="E1203" s="40"/>
      <c r="F1203" s="197" t="s">
        <v>1409</v>
      </c>
      <c r="G1203" s="40"/>
      <c r="H1203" s="40"/>
      <c r="I1203" s="198"/>
      <c r="J1203" s="40"/>
      <c r="K1203" s="40"/>
      <c r="L1203" s="43"/>
      <c r="M1203" s="199"/>
      <c r="N1203" s="200"/>
      <c r="O1203" s="68"/>
      <c r="P1203" s="68"/>
      <c r="Q1203" s="68"/>
      <c r="R1203" s="68"/>
      <c r="S1203" s="68"/>
      <c r="T1203" s="69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T1203" s="21" t="s">
        <v>192</v>
      </c>
      <c r="AU1203" s="21" t="s">
        <v>87</v>
      </c>
    </row>
    <row r="1204" spans="1:65" s="13" customFormat="1">
      <c r="B1204" s="201"/>
      <c r="C1204" s="202"/>
      <c r="D1204" s="203" t="s">
        <v>204</v>
      </c>
      <c r="E1204" s="204" t="s">
        <v>19</v>
      </c>
      <c r="F1204" s="205" t="s">
        <v>1410</v>
      </c>
      <c r="G1204" s="202"/>
      <c r="H1204" s="206">
        <v>22.8</v>
      </c>
      <c r="I1204" s="207"/>
      <c r="J1204" s="202"/>
      <c r="K1204" s="202"/>
      <c r="L1204" s="208"/>
      <c r="M1204" s="209"/>
      <c r="N1204" s="210"/>
      <c r="O1204" s="210"/>
      <c r="P1204" s="210"/>
      <c r="Q1204" s="210"/>
      <c r="R1204" s="210"/>
      <c r="S1204" s="210"/>
      <c r="T1204" s="211"/>
      <c r="AT1204" s="212" t="s">
        <v>204</v>
      </c>
      <c r="AU1204" s="212" t="s">
        <v>87</v>
      </c>
      <c r="AV1204" s="13" t="s">
        <v>87</v>
      </c>
      <c r="AW1204" s="13" t="s">
        <v>33</v>
      </c>
      <c r="AX1204" s="13" t="s">
        <v>85</v>
      </c>
      <c r="AY1204" s="212" t="s">
        <v>183</v>
      </c>
    </row>
    <row r="1205" spans="1:65" s="2" customFormat="1" ht="66.75" customHeight="1">
      <c r="A1205" s="38"/>
      <c r="B1205" s="39"/>
      <c r="C1205" s="183" t="s">
        <v>1411</v>
      </c>
      <c r="D1205" s="183" t="s">
        <v>185</v>
      </c>
      <c r="E1205" s="184" t="s">
        <v>1412</v>
      </c>
      <c r="F1205" s="185" t="s">
        <v>1413</v>
      </c>
      <c r="G1205" s="186" t="s">
        <v>1201</v>
      </c>
      <c r="H1205" s="255"/>
      <c r="I1205" s="188"/>
      <c r="J1205" s="189">
        <f>ROUND(I1205*H1205,2)</f>
        <v>0</v>
      </c>
      <c r="K1205" s="185" t="s">
        <v>201</v>
      </c>
      <c r="L1205" s="43"/>
      <c r="M1205" s="190" t="s">
        <v>19</v>
      </c>
      <c r="N1205" s="191" t="s">
        <v>49</v>
      </c>
      <c r="O1205" s="68"/>
      <c r="P1205" s="192">
        <f>O1205*H1205</f>
        <v>0</v>
      </c>
      <c r="Q1205" s="192">
        <v>0</v>
      </c>
      <c r="R1205" s="192">
        <f>Q1205*H1205</f>
        <v>0</v>
      </c>
      <c r="S1205" s="192">
        <v>0</v>
      </c>
      <c r="T1205" s="193">
        <f>S1205*H1205</f>
        <v>0</v>
      </c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R1205" s="194" t="s">
        <v>273</v>
      </c>
      <c r="AT1205" s="194" t="s">
        <v>185</v>
      </c>
      <c r="AU1205" s="194" t="s">
        <v>87</v>
      </c>
      <c r="AY1205" s="21" t="s">
        <v>183</v>
      </c>
      <c r="BE1205" s="195">
        <f>IF(N1205="základní",J1205,0)</f>
        <v>0</v>
      </c>
      <c r="BF1205" s="195">
        <f>IF(N1205="snížená",J1205,0)</f>
        <v>0</v>
      </c>
      <c r="BG1205" s="195">
        <f>IF(N1205="zákl. přenesená",J1205,0)</f>
        <v>0</v>
      </c>
      <c r="BH1205" s="195">
        <f>IF(N1205="sníž. přenesená",J1205,0)</f>
        <v>0</v>
      </c>
      <c r="BI1205" s="195">
        <f>IF(N1205="nulová",J1205,0)</f>
        <v>0</v>
      </c>
      <c r="BJ1205" s="21" t="s">
        <v>85</v>
      </c>
      <c r="BK1205" s="195">
        <f>ROUND(I1205*H1205,2)</f>
        <v>0</v>
      </c>
      <c r="BL1205" s="21" t="s">
        <v>273</v>
      </c>
      <c r="BM1205" s="194" t="s">
        <v>1414</v>
      </c>
    </row>
    <row r="1206" spans="1:65" s="2" customFormat="1">
      <c r="A1206" s="38"/>
      <c r="B1206" s="39"/>
      <c r="C1206" s="40"/>
      <c r="D1206" s="196" t="s">
        <v>192</v>
      </c>
      <c r="E1206" s="40"/>
      <c r="F1206" s="197" t="s">
        <v>1415</v>
      </c>
      <c r="G1206" s="40"/>
      <c r="H1206" s="40"/>
      <c r="I1206" s="198"/>
      <c r="J1206" s="40"/>
      <c r="K1206" s="40"/>
      <c r="L1206" s="43"/>
      <c r="M1206" s="199"/>
      <c r="N1206" s="200"/>
      <c r="O1206" s="68"/>
      <c r="P1206" s="68"/>
      <c r="Q1206" s="68"/>
      <c r="R1206" s="68"/>
      <c r="S1206" s="68"/>
      <c r="T1206" s="69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T1206" s="21" t="s">
        <v>192</v>
      </c>
      <c r="AU1206" s="21" t="s">
        <v>87</v>
      </c>
    </row>
    <row r="1207" spans="1:65" s="12" customFormat="1" ht="22.8" customHeight="1">
      <c r="B1207" s="167"/>
      <c r="C1207" s="168"/>
      <c r="D1207" s="169" t="s">
        <v>77</v>
      </c>
      <c r="E1207" s="181" t="s">
        <v>1416</v>
      </c>
      <c r="F1207" s="181" t="s">
        <v>1417</v>
      </c>
      <c r="G1207" s="168"/>
      <c r="H1207" s="168"/>
      <c r="I1207" s="171"/>
      <c r="J1207" s="182">
        <f>BK1207</f>
        <v>0</v>
      </c>
      <c r="K1207" s="168"/>
      <c r="L1207" s="173"/>
      <c r="M1207" s="174"/>
      <c r="N1207" s="175"/>
      <c r="O1207" s="175"/>
      <c r="P1207" s="176">
        <f>SUM(P1208:P1231)</f>
        <v>0</v>
      </c>
      <c r="Q1207" s="175"/>
      <c r="R1207" s="176">
        <f>SUM(R1208:R1231)</f>
        <v>0.13451156</v>
      </c>
      <c r="S1207" s="175"/>
      <c r="T1207" s="177">
        <f>SUM(T1208:T1231)</f>
        <v>0</v>
      </c>
      <c r="AR1207" s="178" t="s">
        <v>87</v>
      </c>
      <c r="AT1207" s="179" t="s">
        <v>77</v>
      </c>
      <c r="AU1207" s="179" t="s">
        <v>85</v>
      </c>
      <c r="AY1207" s="178" t="s">
        <v>183</v>
      </c>
      <c r="BK1207" s="180">
        <f>SUM(BK1208:BK1231)</f>
        <v>0</v>
      </c>
    </row>
    <row r="1208" spans="1:65" s="2" customFormat="1" ht="62.7" customHeight="1">
      <c r="A1208" s="38"/>
      <c r="B1208" s="39"/>
      <c r="C1208" s="183" t="s">
        <v>1418</v>
      </c>
      <c r="D1208" s="183" t="s">
        <v>185</v>
      </c>
      <c r="E1208" s="184" t="s">
        <v>1419</v>
      </c>
      <c r="F1208" s="185" t="s">
        <v>1420</v>
      </c>
      <c r="G1208" s="186" t="s">
        <v>188</v>
      </c>
      <c r="H1208" s="187">
        <v>7.5819999999999999</v>
      </c>
      <c r="I1208" s="188"/>
      <c r="J1208" s="189">
        <f>ROUND(I1208*H1208,2)</f>
        <v>0</v>
      </c>
      <c r="K1208" s="185" t="s">
        <v>201</v>
      </c>
      <c r="L1208" s="43"/>
      <c r="M1208" s="190" t="s">
        <v>19</v>
      </c>
      <c r="N1208" s="191" t="s">
        <v>49</v>
      </c>
      <c r="O1208" s="68"/>
      <c r="P1208" s="192">
        <f>O1208*H1208</f>
        <v>0</v>
      </c>
      <c r="Q1208" s="192">
        <v>6.8999999999999999E-3</v>
      </c>
      <c r="R1208" s="192">
        <f>Q1208*H1208</f>
        <v>5.2315799999999996E-2</v>
      </c>
      <c r="S1208" s="192">
        <v>0</v>
      </c>
      <c r="T1208" s="193">
        <f>S1208*H1208</f>
        <v>0</v>
      </c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R1208" s="194" t="s">
        <v>273</v>
      </c>
      <c r="AT1208" s="194" t="s">
        <v>185</v>
      </c>
      <c r="AU1208" s="194" t="s">
        <v>87</v>
      </c>
      <c r="AY1208" s="21" t="s">
        <v>183</v>
      </c>
      <c r="BE1208" s="195">
        <f>IF(N1208="základní",J1208,0)</f>
        <v>0</v>
      </c>
      <c r="BF1208" s="195">
        <f>IF(N1208="snížená",J1208,0)</f>
        <v>0</v>
      </c>
      <c r="BG1208" s="195">
        <f>IF(N1208="zákl. přenesená",J1208,0)</f>
        <v>0</v>
      </c>
      <c r="BH1208" s="195">
        <f>IF(N1208="sníž. přenesená",J1208,0)</f>
        <v>0</v>
      </c>
      <c r="BI1208" s="195">
        <f>IF(N1208="nulová",J1208,0)</f>
        <v>0</v>
      </c>
      <c r="BJ1208" s="21" t="s">
        <v>85</v>
      </c>
      <c r="BK1208" s="195">
        <f>ROUND(I1208*H1208,2)</f>
        <v>0</v>
      </c>
      <c r="BL1208" s="21" t="s">
        <v>273</v>
      </c>
      <c r="BM1208" s="194" t="s">
        <v>1421</v>
      </c>
    </row>
    <row r="1209" spans="1:65" s="2" customFormat="1">
      <c r="A1209" s="38"/>
      <c r="B1209" s="39"/>
      <c r="C1209" s="40"/>
      <c r="D1209" s="196" t="s">
        <v>192</v>
      </c>
      <c r="E1209" s="40"/>
      <c r="F1209" s="197" t="s">
        <v>1422</v>
      </c>
      <c r="G1209" s="40"/>
      <c r="H1209" s="40"/>
      <c r="I1209" s="198"/>
      <c r="J1209" s="40"/>
      <c r="K1209" s="40"/>
      <c r="L1209" s="43"/>
      <c r="M1209" s="199"/>
      <c r="N1209" s="200"/>
      <c r="O1209" s="68"/>
      <c r="P1209" s="68"/>
      <c r="Q1209" s="68"/>
      <c r="R1209" s="68"/>
      <c r="S1209" s="68"/>
      <c r="T1209" s="69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T1209" s="21" t="s">
        <v>192</v>
      </c>
      <c r="AU1209" s="21" t="s">
        <v>87</v>
      </c>
    </row>
    <row r="1210" spans="1:65" s="16" customFormat="1">
      <c r="B1210" s="245"/>
      <c r="C1210" s="246"/>
      <c r="D1210" s="203" t="s">
        <v>204</v>
      </c>
      <c r="E1210" s="247" t="s">
        <v>19</v>
      </c>
      <c r="F1210" s="248" t="s">
        <v>484</v>
      </c>
      <c r="G1210" s="246"/>
      <c r="H1210" s="247" t="s">
        <v>19</v>
      </c>
      <c r="I1210" s="249"/>
      <c r="J1210" s="246"/>
      <c r="K1210" s="246"/>
      <c r="L1210" s="250"/>
      <c r="M1210" s="251"/>
      <c r="N1210" s="252"/>
      <c r="O1210" s="252"/>
      <c r="P1210" s="252"/>
      <c r="Q1210" s="252"/>
      <c r="R1210" s="252"/>
      <c r="S1210" s="252"/>
      <c r="T1210" s="253"/>
      <c r="AT1210" s="254" t="s">
        <v>204</v>
      </c>
      <c r="AU1210" s="254" t="s">
        <v>87</v>
      </c>
      <c r="AV1210" s="16" t="s">
        <v>85</v>
      </c>
      <c r="AW1210" s="16" t="s">
        <v>33</v>
      </c>
      <c r="AX1210" s="16" t="s">
        <v>78</v>
      </c>
      <c r="AY1210" s="254" t="s">
        <v>183</v>
      </c>
    </row>
    <row r="1211" spans="1:65" s="13" customFormat="1">
      <c r="B1211" s="201"/>
      <c r="C1211" s="202"/>
      <c r="D1211" s="203" t="s">
        <v>204</v>
      </c>
      <c r="E1211" s="204" t="s">
        <v>19</v>
      </c>
      <c r="F1211" s="205" t="s">
        <v>621</v>
      </c>
      <c r="G1211" s="202"/>
      <c r="H1211" s="206">
        <v>7.5819999999999999</v>
      </c>
      <c r="I1211" s="207"/>
      <c r="J1211" s="202"/>
      <c r="K1211" s="202"/>
      <c r="L1211" s="208"/>
      <c r="M1211" s="209"/>
      <c r="N1211" s="210"/>
      <c r="O1211" s="210"/>
      <c r="P1211" s="210"/>
      <c r="Q1211" s="210"/>
      <c r="R1211" s="210"/>
      <c r="S1211" s="210"/>
      <c r="T1211" s="211"/>
      <c r="AT1211" s="212" t="s">
        <v>204</v>
      </c>
      <c r="AU1211" s="212" t="s">
        <v>87</v>
      </c>
      <c r="AV1211" s="13" t="s">
        <v>87</v>
      </c>
      <c r="AW1211" s="13" t="s">
        <v>33</v>
      </c>
      <c r="AX1211" s="13" t="s">
        <v>85</v>
      </c>
      <c r="AY1211" s="212" t="s">
        <v>183</v>
      </c>
    </row>
    <row r="1212" spans="1:65" s="2" customFormat="1" ht="37.799999999999997" customHeight="1">
      <c r="A1212" s="38"/>
      <c r="B1212" s="39"/>
      <c r="C1212" s="183" t="s">
        <v>1423</v>
      </c>
      <c r="D1212" s="183" t="s">
        <v>185</v>
      </c>
      <c r="E1212" s="184" t="s">
        <v>1424</v>
      </c>
      <c r="F1212" s="185" t="s">
        <v>1425</v>
      </c>
      <c r="G1212" s="186" t="s">
        <v>237</v>
      </c>
      <c r="H1212" s="187">
        <v>3.4</v>
      </c>
      <c r="I1212" s="188"/>
      <c r="J1212" s="189">
        <f>ROUND(I1212*H1212,2)</f>
        <v>0</v>
      </c>
      <c r="K1212" s="185" t="s">
        <v>201</v>
      </c>
      <c r="L1212" s="43"/>
      <c r="M1212" s="190" t="s">
        <v>19</v>
      </c>
      <c r="N1212" s="191" t="s">
        <v>49</v>
      </c>
      <c r="O1212" s="68"/>
      <c r="P1212" s="192">
        <f>O1212*H1212</f>
        <v>0</v>
      </c>
      <c r="Q1212" s="192">
        <v>2.3700000000000001E-3</v>
      </c>
      <c r="R1212" s="192">
        <f>Q1212*H1212</f>
        <v>8.0580000000000009E-3</v>
      </c>
      <c r="S1212" s="192">
        <v>0</v>
      </c>
      <c r="T1212" s="193">
        <f>S1212*H1212</f>
        <v>0</v>
      </c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R1212" s="194" t="s">
        <v>273</v>
      </c>
      <c r="AT1212" s="194" t="s">
        <v>185</v>
      </c>
      <c r="AU1212" s="194" t="s">
        <v>87</v>
      </c>
      <c r="AY1212" s="21" t="s">
        <v>183</v>
      </c>
      <c r="BE1212" s="195">
        <f>IF(N1212="základní",J1212,0)</f>
        <v>0</v>
      </c>
      <c r="BF1212" s="195">
        <f>IF(N1212="snížená",J1212,0)</f>
        <v>0</v>
      </c>
      <c r="BG1212" s="195">
        <f>IF(N1212="zákl. přenesená",J1212,0)</f>
        <v>0</v>
      </c>
      <c r="BH1212" s="195">
        <f>IF(N1212="sníž. přenesená",J1212,0)</f>
        <v>0</v>
      </c>
      <c r="BI1212" s="195">
        <f>IF(N1212="nulová",J1212,0)</f>
        <v>0</v>
      </c>
      <c r="BJ1212" s="21" t="s">
        <v>85</v>
      </c>
      <c r="BK1212" s="195">
        <f>ROUND(I1212*H1212,2)</f>
        <v>0</v>
      </c>
      <c r="BL1212" s="21" t="s">
        <v>273</v>
      </c>
      <c r="BM1212" s="194" t="s">
        <v>1426</v>
      </c>
    </row>
    <row r="1213" spans="1:65" s="2" customFormat="1">
      <c r="A1213" s="38"/>
      <c r="B1213" s="39"/>
      <c r="C1213" s="40"/>
      <c r="D1213" s="196" t="s">
        <v>192</v>
      </c>
      <c r="E1213" s="40"/>
      <c r="F1213" s="197" t="s">
        <v>1427</v>
      </c>
      <c r="G1213" s="40"/>
      <c r="H1213" s="40"/>
      <c r="I1213" s="198"/>
      <c r="J1213" s="40"/>
      <c r="K1213" s="40"/>
      <c r="L1213" s="43"/>
      <c r="M1213" s="199"/>
      <c r="N1213" s="200"/>
      <c r="O1213" s="68"/>
      <c r="P1213" s="68"/>
      <c r="Q1213" s="68"/>
      <c r="R1213" s="68"/>
      <c r="S1213" s="68"/>
      <c r="T1213" s="69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T1213" s="21" t="s">
        <v>192</v>
      </c>
      <c r="AU1213" s="21" t="s">
        <v>87</v>
      </c>
    </row>
    <row r="1214" spans="1:65" s="2" customFormat="1" ht="37.799999999999997" customHeight="1">
      <c r="A1214" s="38"/>
      <c r="B1214" s="39"/>
      <c r="C1214" s="183" t="s">
        <v>1428</v>
      </c>
      <c r="D1214" s="183" t="s">
        <v>185</v>
      </c>
      <c r="E1214" s="184" t="s">
        <v>1429</v>
      </c>
      <c r="F1214" s="185" t="s">
        <v>1430</v>
      </c>
      <c r="G1214" s="186" t="s">
        <v>237</v>
      </c>
      <c r="H1214" s="187">
        <v>2.2000000000000002</v>
      </c>
      <c r="I1214" s="188"/>
      <c r="J1214" s="189">
        <f>ROUND(I1214*H1214,2)</f>
        <v>0</v>
      </c>
      <c r="K1214" s="185" t="s">
        <v>201</v>
      </c>
      <c r="L1214" s="43"/>
      <c r="M1214" s="190" t="s">
        <v>19</v>
      </c>
      <c r="N1214" s="191" t="s">
        <v>49</v>
      </c>
      <c r="O1214" s="68"/>
      <c r="P1214" s="192">
        <f>O1214*H1214</f>
        <v>0</v>
      </c>
      <c r="Q1214" s="192">
        <v>2.66E-3</v>
      </c>
      <c r="R1214" s="192">
        <f>Q1214*H1214</f>
        <v>5.8520000000000004E-3</v>
      </c>
      <c r="S1214" s="192">
        <v>0</v>
      </c>
      <c r="T1214" s="193">
        <f>S1214*H1214</f>
        <v>0</v>
      </c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R1214" s="194" t="s">
        <v>273</v>
      </c>
      <c r="AT1214" s="194" t="s">
        <v>185</v>
      </c>
      <c r="AU1214" s="194" t="s">
        <v>87</v>
      </c>
      <c r="AY1214" s="21" t="s">
        <v>183</v>
      </c>
      <c r="BE1214" s="195">
        <f>IF(N1214="základní",J1214,0)</f>
        <v>0</v>
      </c>
      <c r="BF1214" s="195">
        <f>IF(N1214="snížená",J1214,0)</f>
        <v>0</v>
      </c>
      <c r="BG1214" s="195">
        <f>IF(N1214="zákl. přenesená",J1214,0)</f>
        <v>0</v>
      </c>
      <c r="BH1214" s="195">
        <f>IF(N1214="sníž. přenesená",J1214,0)</f>
        <v>0</v>
      </c>
      <c r="BI1214" s="195">
        <f>IF(N1214="nulová",J1214,0)</f>
        <v>0</v>
      </c>
      <c r="BJ1214" s="21" t="s">
        <v>85</v>
      </c>
      <c r="BK1214" s="195">
        <f>ROUND(I1214*H1214,2)</f>
        <v>0</v>
      </c>
      <c r="BL1214" s="21" t="s">
        <v>273</v>
      </c>
      <c r="BM1214" s="194" t="s">
        <v>1431</v>
      </c>
    </row>
    <row r="1215" spans="1:65" s="2" customFormat="1">
      <c r="A1215" s="38"/>
      <c r="B1215" s="39"/>
      <c r="C1215" s="40"/>
      <c r="D1215" s="196" t="s">
        <v>192</v>
      </c>
      <c r="E1215" s="40"/>
      <c r="F1215" s="197" t="s">
        <v>1432</v>
      </c>
      <c r="G1215" s="40"/>
      <c r="H1215" s="40"/>
      <c r="I1215" s="198"/>
      <c r="J1215" s="40"/>
      <c r="K1215" s="40"/>
      <c r="L1215" s="43"/>
      <c r="M1215" s="199"/>
      <c r="N1215" s="200"/>
      <c r="O1215" s="68"/>
      <c r="P1215" s="68"/>
      <c r="Q1215" s="68"/>
      <c r="R1215" s="68"/>
      <c r="S1215" s="68"/>
      <c r="T1215" s="69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T1215" s="21" t="s">
        <v>192</v>
      </c>
      <c r="AU1215" s="21" t="s">
        <v>87</v>
      </c>
    </row>
    <row r="1216" spans="1:65" s="2" customFormat="1" ht="37.799999999999997" customHeight="1">
      <c r="A1216" s="38"/>
      <c r="B1216" s="39"/>
      <c r="C1216" s="183" t="s">
        <v>1433</v>
      </c>
      <c r="D1216" s="183" t="s">
        <v>185</v>
      </c>
      <c r="E1216" s="184" t="s">
        <v>1434</v>
      </c>
      <c r="F1216" s="185" t="s">
        <v>1435</v>
      </c>
      <c r="G1216" s="186" t="s">
        <v>237</v>
      </c>
      <c r="H1216" s="187">
        <v>19.2</v>
      </c>
      <c r="I1216" s="188"/>
      <c r="J1216" s="189">
        <f>ROUND(I1216*H1216,2)</f>
        <v>0</v>
      </c>
      <c r="K1216" s="185" t="s">
        <v>189</v>
      </c>
      <c r="L1216" s="43"/>
      <c r="M1216" s="190" t="s">
        <v>19</v>
      </c>
      <c r="N1216" s="191" t="s">
        <v>49</v>
      </c>
      <c r="O1216" s="68"/>
      <c r="P1216" s="192">
        <f>O1216*H1216</f>
        <v>0</v>
      </c>
      <c r="Q1216" s="192">
        <v>2.95065E-3</v>
      </c>
      <c r="R1216" s="192">
        <f>Q1216*H1216</f>
        <v>5.6652479999999998E-2</v>
      </c>
      <c r="S1216" s="192">
        <v>0</v>
      </c>
      <c r="T1216" s="193">
        <f>S1216*H1216</f>
        <v>0</v>
      </c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R1216" s="194" t="s">
        <v>273</v>
      </c>
      <c r="AT1216" s="194" t="s">
        <v>185</v>
      </c>
      <c r="AU1216" s="194" t="s">
        <v>87</v>
      </c>
      <c r="AY1216" s="21" t="s">
        <v>183</v>
      </c>
      <c r="BE1216" s="195">
        <f>IF(N1216="základní",J1216,0)</f>
        <v>0</v>
      </c>
      <c r="BF1216" s="195">
        <f>IF(N1216="snížená",J1216,0)</f>
        <v>0</v>
      </c>
      <c r="BG1216" s="195">
        <f>IF(N1216="zákl. přenesená",J1216,0)</f>
        <v>0</v>
      </c>
      <c r="BH1216" s="195">
        <f>IF(N1216="sníž. přenesená",J1216,0)</f>
        <v>0</v>
      </c>
      <c r="BI1216" s="195">
        <f>IF(N1216="nulová",J1216,0)</f>
        <v>0</v>
      </c>
      <c r="BJ1216" s="21" t="s">
        <v>85</v>
      </c>
      <c r="BK1216" s="195">
        <f>ROUND(I1216*H1216,2)</f>
        <v>0</v>
      </c>
      <c r="BL1216" s="21" t="s">
        <v>273</v>
      </c>
      <c r="BM1216" s="194" t="s">
        <v>1436</v>
      </c>
    </row>
    <row r="1217" spans="1:65" s="2" customFormat="1">
      <c r="A1217" s="38"/>
      <c r="B1217" s="39"/>
      <c r="C1217" s="40"/>
      <c r="D1217" s="196" t="s">
        <v>192</v>
      </c>
      <c r="E1217" s="40"/>
      <c r="F1217" s="197" t="s">
        <v>1437</v>
      </c>
      <c r="G1217" s="40"/>
      <c r="H1217" s="40"/>
      <c r="I1217" s="198"/>
      <c r="J1217" s="40"/>
      <c r="K1217" s="40"/>
      <c r="L1217" s="43"/>
      <c r="M1217" s="199"/>
      <c r="N1217" s="200"/>
      <c r="O1217" s="68"/>
      <c r="P1217" s="68"/>
      <c r="Q1217" s="68"/>
      <c r="R1217" s="68"/>
      <c r="S1217" s="68"/>
      <c r="T1217" s="69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T1217" s="21" t="s">
        <v>192</v>
      </c>
      <c r="AU1217" s="21" t="s">
        <v>87</v>
      </c>
    </row>
    <row r="1218" spans="1:65" s="16" customFormat="1">
      <c r="B1218" s="245"/>
      <c r="C1218" s="246"/>
      <c r="D1218" s="203" t="s">
        <v>204</v>
      </c>
      <c r="E1218" s="247" t="s">
        <v>19</v>
      </c>
      <c r="F1218" s="248" t="s">
        <v>1438</v>
      </c>
      <c r="G1218" s="246"/>
      <c r="H1218" s="247" t="s">
        <v>19</v>
      </c>
      <c r="I1218" s="249"/>
      <c r="J1218" s="246"/>
      <c r="K1218" s="246"/>
      <c r="L1218" s="250"/>
      <c r="M1218" s="251"/>
      <c r="N1218" s="252"/>
      <c r="O1218" s="252"/>
      <c r="P1218" s="252"/>
      <c r="Q1218" s="252"/>
      <c r="R1218" s="252"/>
      <c r="S1218" s="252"/>
      <c r="T1218" s="253"/>
      <c r="AT1218" s="254" t="s">
        <v>204</v>
      </c>
      <c r="AU1218" s="254" t="s">
        <v>87</v>
      </c>
      <c r="AV1218" s="16" t="s">
        <v>85</v>
      </c>
      <c r="AW1218" s="16" t="s">
        <v>33</v>
      </c>
      <c r="AX1218" s="16" t="s">
        <v>78</v>
      </c>
      <c r="AY1218" s="254" t="s">
        <v>183</v>
      </c>
    </row>
    <row r="1219" spans="1:65" s="13" customFormat="1">
      <c r="B1219" s="201"/>
      <c r="C1219" s="202"/>
      <c r="D1219" s="203" t="s">
        <v>204</v>
      </c>
      <c r="E1219" s="204" t="s">
        <v>19</v>
      </c>
      <c r="F1219" s="205" t="s">
        <v>1439</v>
      </c>
      <c r="G1219" s="202"/>
      <c r="H1219" s="206">
        <v>3</v>
      </c>
      <c r="I1219" s="207"/>
      <c r="J1219" s="202"/>
      <c r="K1219" s="202"/>
      <c r="L1219" s="208"/>
      <c r="M1219" s="209"/>
      <c r="N1219" s="210"/>
      <c r="O1219" s="210"/>
      <c r="P1219" s="210"/>
      <c r="Q1219" s="210"/>
      <c r="R1219" s="210"/>
      <c r="S1219" s="210"/>
      <c r="T1219" s="211"/>
      <c r="AT1219" s="212" t="s">
        <v>204</v>
      </c>
      <c r="AU1219" s="212" t="s">
        <v>87</v>
      </c>
      <c r="AV1219" s="13" t="s">
        <v>87</v>
      </c>
      <c r="AW1219" s="13" t="s">
        <v>33</v>
      </c>
      <c r="AX1219" s="13" t="s">
        <v>78</v>
      </c>
      <c r="AY1219" s="212" t="s">
        <v>183</v>
      </c>
    </row>
    <row r="1220" spans="1:65" s="16" customFormat="1">
      <c r="B1220" s="245"/>
      <c r="C1220" s="246"/>
      <c r="D1220" s="203" t="s">
        <v>204</v>
      </c>
      <c r="E1220" s="247" t="s">
        <v>19</v>
      </c>
      <c r="F1220" s="248" t="s">
        <v>1440</v>
      </c>
      <c r="G1220" s="246"/>
      <c r="H1220" s="247" t="s">
        <v>19</v>
      </c>
      <c r="I1220" s="249"/>
      <c r="J1220" s="246"/>
      <c r="K1220" s="246"/>
      <c r="L1220" s="250"/>
      <c r="M1220" s="251"/>
      <c r="N1220" s="252"/>
      <c r="O1220" s="252"/>
      <c r="P1220" s="252"/>
      <c r="Q1220" s="252"/>
      <c r="R1220" s="252"/>
      <c r="S1220" s="252"/>
      <c r="T1220" s="253"/>
      <c r="AT1220" s="254" t="s">
        <v>204</v>
      </c>
      <c r="AU1220" s="254" t="s">
        <v>87</v>
      </c>
      <c r="AV1220" s="16" t="s">
        <v>85</v>
      </c>
      <c r="AW1220" s="16" t="s">
        <v>33</v>
      </c>
      <c r="AX1220" s="16" t="s">
        <v>78</v>
      </c>
      <c r="AY1220" s="254" t="s">
        <v>183</v>
      </c>
    </row>
    <row r="1221" spans="1:65" s="13" customFormat="1">
      <c r="B1221" s="201"/>
      <c r="C1221" s="202"/>
      <c r="D1221" s="203" t="s">
        <v>204</v>
      </c>
      <c r="E1221" s="204" t="s">
        <v>19</v>
      </c>
      <c r="F1221" s="205" t="s">
        <v>1441</v>
      </c>
      <c r="G1221" s="202"/>
      <c r="H1221" s="206">
        <v>14</v>
      </c>
      <c r="I1221" s="207"/>
      <c r="J1221" s="202"/>
      <c r="K1221" s="202"/>
      <c r="L1221" s="208"/>
      <c r="M1221" s="209"/>
      <c r="N1221" s="210"/>
      <c r="O1221" s="210"/>
      <c r="P1221" s="210"/>
      <c r="Q1221" s="210"/>
      <c r="R1221" s="210"/>
      <c r="S1221" s="210"/>
      <c r="T1221" s="211"/>
      <c r="AT1221" s="212" t="s">
        <v>204</v>
      </c>
      <c r="AU1221" s="212" t="s">
        <v>87</v>
      </c>
      <c r="AV1221" s="13" t="s">
        <v>87</v>
      </c>
      <c r="AW1221" s="13" t="s">
        <v>33</v>
      </c>
      <c r="AX1221" s="13" t="s">
        <v>78</v>
      </c>
      <c r="AY1221" s="212" t="s">
        <v>183</v>
      </c>
    </row>
    <row r="1222" spans="1:65" s="16" customFormat="1">
      <c r="B1222" s="245"/>
      <c r="C1222" s="246"/>
      <c r="D1222" s="203" t="s">
        <v>204</v>
      </c>
      <c r="E1222" s="247" t="s">
        <v>19</v>
      </c>
      <c r="F1222" s="248" t="s">
        <v>1442</v>
      </c>
      <c r="G1222" s="246"/>
      <c r="H1222" s="247" t="s">
        <v>19</v>
      </c>
      <c r="I1222" s="249"/>
      <c r="J1222" s="246"/>
      <c r="K1222" s="246"/>
      <c r="L1222" s="250"/>
      <c r="M1222" s="251"/>
      <c r="N1222" s="252"/>
      <c r="O1222" s="252"/>
      <c r="P1222" s="252"/>
      <c r="Q1222" s="252"/>
      <c r="R1222" s="252"/>
      <c r="S1222" s="252"/>
      <c r="T1222" s="253"/>
      <c r="AT1222" s="254" t="s">
        <v>204</v>
      </c>
      <c r="AU1222" s="254" t="s">
        <v>87</v>
      </c>
      <c r="AV1222" s="16" t="s">
        <v>85</v>
      </c>
      <c r="AW1222" s="16" t="s">
        <v>33</v>
      </c>
      <c r="AX1222" s="16" t="s">
        <v>78</v>
      </c>
      <c r="AY1222" s="254" t="s">
        <v>183</v>
      </c>
    </row>
    <row r="1223" spans="1:65" s="13" customFormat="1">
      <c r="B1223" s="201"/>
      <c r="C1223" s="202"/>
      <c r="D1223" s="203" t="s">
        <v>204</v>
      </c>
      <c r="E1223" s="204" t="s">
        <v>19</v>
      </c>
      <c r="F1223" s="205" t="s">
        <v>1443</v>
      </c>
      <c r="G1223" s="202"/>
      <c r="H1223" s="206">
        <v>2.2000000000000002</v>
      </c>
      <c r="I1223" s="207"/>
      <c r="J1223" s="202"/>
      <c r="K1223" s="202"/>
      <c r="L1223" s="208"/>
      <c r="M1223" s="209"/>
      <c r="N1223" s="210"/>
      <c r="O1223" s="210"/>
      <c r="P1223" s="210"/>
      <c r="Q1223" s="210"/>
      <c r="R1223" s="210"/>
      <c r="S1223" s="210"/>
      <c r="T1223" s="211"/>
      <c r="AT1223" s="212" t="s">
        <v>204</v>
      </c>
      <c r="AU1223" s="212" t="s">
        <v>87</v>
      </c>
      <c r="AV1223" s="13" t="s">
        <v>87</v>
      </c>
      <c r="AW1223" s="13" t="s">
        <v>33</v>
      </c>
      <c r="AX1223" s="13" t="s">
        <v>78</v>
      </c>
      <c r="AY1223" s="212" t="s">
        <v>183</v>
      </c>
    </row>
    <row r="1224" spans="1:65" s="2" customFormat="1" ht="33" customHeight="1">
      <c r="A1224" s="38"/>
      <c r="B1224" s="39"/>
      <c r="C1224" s="183" t="s">
        <v>1444</v>
      </c>
      <c r="D1224" s="183" t="s">
        <v>185</v>
      </c>
      <c r="E1224" s="184" t="s">
        <v>1445</v>
      </c>
      <c r="F1224" s="185" t="s">
        <v>1446</v>
      </c>
      <c r="G1224" s="186" t="s">
        <v>237</v>
      </c>
      <c r="H1224" s="187">
        <v>3.7</v>
      </c>
      <c r="I1224" s="188"/>
      <c r="J1224" s="189">
        <f>ROUND(I1224*H1224,2)</f>
        <v>0</v>
      </c>
      <c r="K1224" s="185" t="s">
        <v>201</v>
      </c>
      <c r="L1224" s="43"/>
      <c r="M1224" s="190" t="s">
        <v>19</v>
      </c>
      <c r="N1224" s="191" t="s">
        <v>49</v>
      </c>
      <c r="O1224" s="68"/>
      <c r="P1224" s="192">
        <f>O1224*H1224</f>
        <v>0</v>
      </c>
      <c r="Q1224" s="192">
        <v>2.33E-3</v>
      </c>
      <c r="R1224" s="192">
        <f>Q1224*H1224</f>
        <v>8.6210000000000002E-3</v>
      </c>
      <c r="S1224" s="192">
        <v>0</v>
      </c>
      <c r="T1224" s="193">
        <f>S1224*H1224</f>
        <v>0</v>
      </c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R1224" s="194" t="s">
        <v>273</v>
      </c>
      <c r="AT1224" s="194" t="s">
        <v>185</v>
      </c>
      <c r="AU1224" s="194" t="s">
        <v>87</v>
      </c>
      <c r="AY1224" s="21" t="s">
        <v>183</v>
      </c>
      <c r="BE1224" s="195">
        <f>IF(N1224="základní",J1224,0)</f>
        <v>0</v>
      </c>
      <c r="BF1224" s="195">
        <f>IF(N1224="snížená",J1224,0)</f>
        <v>0</v>
      </c>
      <c r="BG1224" s="195">
        <f>IF(N1224="zákl. přenesená",J1224,0)</f>
        <v>0</v>
      </c>
      <c r="BH1224" s="195">
        <f>IF(N1224="sníž. přenesená",J1224,0)</f>
        <v>0</v>
      </c>
      <c r="BI1224" s="195">
        <f>IF(N1224="nulová",J1224,0)</f>
        <v>0</v>
      </c>
      <c r="BJ1224" s="21" t="s">
        <v>85</v>
      </c>
      <c r="BK1224" s="195">
        <f>ROUND(I1224*H1224,2)</f>
        <v>0</v>
      </c>
      <c r="BL1224" s="21" t="s">
        <v>273</v>
      </c>
      <c r="BM1224" s="194" t="s">
        <v>1447</v>
      </c>
    </row>
    <row r="1225" spans="1:65" s="2" customFormat="1">
      <c r="A1225" s="38"/>
      <c r="B1225" s="39"/>
      <c r="C1225" s="40"/>
      <c r="D1225" s="196" t="s">
        <v>192</v>
      </c>
      <c r="E1225" s="40"/>
      <c r="F1225" s="197" t="s">
        <v>1448</v>
      </c>
      <c r="G1225" s="40"/>
      <c r="H1225" s="40"/>
      <c r="I1225" s="198"/>
      <c r="J1225" s="40"/>
      <c r="K1225" s="40"/>
      <c r="L1225" s="43"/>
      <c r="M1225" s="199"/>
      <c r="N1225" s="200"/>
      <c r="O1225" s="68"/>
      <c r="P1225" s="68"/>
      <c r="Q1225" s="68"/>
      <c r="R1225" s="68"/>
      <c r="S1225" s="68"/>
      <c r="T1225" s="69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T1225" s="21" t="s">
        <v>192</v>
      </c>
      <c r="AU1225" s="21" t="s">
        <v>87</v>
      </c>
    </row>
    <row r="1226" spans="1:65" s="2" customFormat="1" ht="37.799999999999997" customHeight="1">
      <c r="A1226" s="38"/>
      <c r="B1226" s="39"/>
      <c r="C1226" s="183" t="s">
        <v>1449</v>
      </c>
      <c r="D1226" s="183" t="s">
        <v>185</v>
      </c>
      <c r="E1226" s="184" t="s">
        <v>1450</v>
      </c>
      <c r="F1226" s="185" t="s">
        <v>1451</v>
      </c>
      <c r="G1226" s="186" t="s">
        <v>430</v>
      </c>
      <c r="H1226" s="187">
        <v>1</v>
      </c>
      <c r="I1226" s="188"/>
      <c r="J1226" s="189">
        <f>ROUND(I1226*H1226,2)</f>
        <v>0</v>
      </c>
      <c r="K1226" s="185" t="s">
        <v>201</v>
      </c>
      <c r="L1226" s="43"/>
      <c r="M1226" s="190" t="s">
        <v>19</v>
      </c>
      <c r="N1226" s="191" t="s">
        <v>49</v>
      </c>
      <c r="O1226" s="68"/>
      <c r="P1226" s="192">
        <f>O1226*H1226</f>
        <v>0</v>
      </c>
      <c r="Q1226" s="192">
        <v>3.1E-4</v>
      </c>
      <c r="R1226" s="192">
        <f>Q1226*H1226</f>
        <v>3.1E-4</v>
      </c>
      <c r="S1226" s="192">
        <v>0</v>
      </c>
      <c r="T1226" s="193">
        <f>S1226*H1226</f>
        <v>0</v>
      </c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R1226" s="194" t="s">
        <v>273</v>
      </c>
      <c r="AT1226" s="194" t="s">
        <v>185</v>
      </c>
      <c r="AU1226" s="194" t="s">
        <v>87</v>
      </c>
      <c r="AY1226" s="21" t="s">
        <v>183</v>
      </c>
      <c r="BE1226" s="195">
        <f>IF(N1226="základní",J1226,0)</f>
        <v>0</v>
      </c>
      <c r="BF1226" s="195">
        <f>IF(N1226="snížená",J1226,0)</f>
        <v>0</v>
      </c>
      <c r="BG1226" s="195">
        <f>IF(N1226="zákl. přenesená",J1226,0)</f>
        <v>0</v>
      </c>
      <c r="BH1226" s="195">
        <f>IF(N1226="sníž. přenesená",J1226,0)</f>
        <v>0</v>
      </c>
      <c r="BI1226" s="195">
        <f>IF(N1226="nulová",J1226,0)</f>
        <v>0</v>
      </c>
      <c r="BJ1226" s="21" t="s">
        <v>85</v>
      </c>
      <c r="BK1226" s="195">
        <f>ROUND(I1226*H1226,2)</f>
        <v>0</v>
      </c>
      <c r="BL1226" s="21" t="s">
        <v>273</v>
      </c>
      <c r="BM1226" s="194" t="s">
        <v>1452</v>
      </c>
    </row>
    <row r="1227" spans="1:65" s="2" customFormat="1">
      <c r="A1227" s="38"/>
      <c r="B1227" s="39"/>
      <c r="C1227" s="40"/>
      <c r="D1227" s="196" t="s">
        <v>192</v>
      </c>
      <c r="E1227" s="40"/>
      <c r="F1227" s="197" t="s">
        <v>1453</v>
      </c>
      <c r="G1227" s="40"/>
      <c r="H1227" s="40"/>
      <c r="I1227" s="198"/>
      <c r="J1227" s="40"/>
      <c r="K1227" s="40"/>
      <c r="L1227" s="43"/>
      <c r="M1227" s="199"/>
      <c r="N1227" s="200"/>
      <c r="O1227" s="68"/>
      <c r="P1227" s="68"/>
      <c r="Q1227" s="68"/>
      <c r="R1227" s="68"/>
      <c r="S1227" s="68"/>
      <c r="T1227" s="69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T1227" s="21" t="s">
        <v>192</v>
      </c>
      <c r="AU1227" s="21" t="s">
        <v>87</v>
      </c>
    </row>
    <row r="1228" spans="1:65" s="2" customFormat="1" ht="37.799999999999997" customHeight="1">
      <c r="A1228" s="38"/>
      <c r="B1228" s="39"/>
      <c r="C1228" s="183" t="s">
        <v>1454</v>
      </c>
      <c r="D1228" s="183" t="s">
        <v>185</v>
      </c>
      <c r="E1228" s="184" t="s">
        <v>1455</v>
      </c>
      <c r="F1228" s="185" t="s">
        <v>1456</v>
      </c>
      <c r="G1228" s="186" t="s">
        <v>237</v>
      </c>
      <c r="H1228" s="187">
        <v>2.8</v>
      </c>
      <c r="I1228" s="188"/>
      <c r="J1228" s="189">
        <f>ROUND(I1228*H1228,2)</f>
        <v>0</v>
      </c>
      <c r="K1228" s="185" t="s">
        <v>201</v>
      </c>
      <c r="L1228" s="43"/>
      <c r="M1228" s="190" t="s">
        <v>19</v>
      </c>
      <c r="N1228" s="191" t="s">
        <v>49</v>
      </c>
      <c r="O1228" s="68"/>
      <c r="P1228" s="192">
        <f>O1228*H1228</f>
        <v>0</v>
      </c>
      <c r="Q1228" s="192">
        <v>9.6509999999999999E-4</v>
      </c>
      <c r="R1228" s="192">
        <f>Q1228*H1228</f>
        <v>2.7022799999999996E-3</v>
      </c>
      <c r="S1228" s="192">
        <v>0</v>
      </c>
      <c r="T1228" s="193">
        <f>S1228*H1228</f>
        <v>0</v>
      </c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R1228" s="194" t="s">
        <v>273</v>
      </c>
      <c r="AT1228" s="194" t="s">
        <v>185</v>
      </c>
      <c r="AU1228" s="194" t="s">
        <v>87</v>
      </c>
      <c r="AY1228" s="21" t="s">
        <v>183</v>
      </c>
      <c r="BE1228" s="195">
        <f>IF(N1228="základní",J1228,0)</f>
        <v>0</v>
      </c>
      <c r="BF1228" s="195">
        <f>IF(N1228="snížená",J1228,0)</f>
        <v>0</v>
      </c>
      <c r="BG1228" s="195">
        <f>IF(N1228="zákl. přenesená",J1228,0)</f>
        <v>0</v>
      </c>
      <c r="BH1228" s="195">
        <f>IF(N1228="sníž. přenesená",J1228,0)</f>
        <v>0</v>
      </c>
      <c r="BI1228" s="195">
        <f>IF(N1228="nulová",J1228,0)</f>
        <v>0</v>
      </c>
      <c r="BJ1228" s="21" t="s">
        <v>85</v>
      </c>
      <c r="BK1228" s="195">
        <f>ROUND(I1228*H1228,2)</f>
        <v>0</v>
      </c>
      <c r="BL1228" s="21" t="s">
        <v>273</v>
      </c>
      <c r="BM1228" s="194" t="s">
        <v>1457</v>
      </c>
    </row>
    <row r="1229" spans="1:65" s="2" customFormat="1">
      <c r="A1229" s="38"/>
      <c r="B1229" s="39"/>
      <c r="C1229" s="40"/>
      <c r="D1229" s="196" t="s">
        <v>192</v>
      </c>
      <c r="E1229" s="40"/>
      <c r="F1229" s="197" t="s">
        <v>1458</v>
      </c>
      <c r="G1229" s="40"/>
      <c r="H1229" s="40"/>
      <c r="I1229" s="198"/>
      <c r="J1229" s="40"/>
      <c r="K1229" s="40"/>
      <c r="L1229" s="43"/>
      <c r="M1229" s="199"/>
      <c r="N1229" s="200"/>
      <c r="O1229" s="68"/>
      <c r="P1229" s="68"/>
      <c r="Q1229" s="68"/>
      <c r="R1229" s="68"/>
      <c r="S1229" s="68"/>
      <c r="T1229" s="69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T1229" s="21" t="s">
        <v>192</v>
      </c>
      <c r="AU1229" s="21" t="s">
        <v>87</v>
      </c>
    </row>
    <row r="1230" spans="1:65" s="2" customFormat="1" ht="55.5" customHeight="1">
      <c r="A1230" s="38"/>
      <c r="B1230" s="39"/>
      <c r="C1230" s="183" t="s">
        <v>1459</v>
      </c>
      <c r="D1230" s="183" t="s">
        <v>185</v>
      </c>
      <c r="E1230" s="184" t="s">
        <v>1460</v>
      </c>
      <c r="F1230" s="185" t="s">
        <v>1461</v>
      </c>
      <c r="G1230" s="186" t="s">
        <v>1201</v>
      </c>
      <c r="H1230" s="255"/>
      <c r="I1230" s="188"/>
      <c r="J1230" s="189">
        <f>ROUND(I1230*H1230,2)</f>
        <v>0</v>
      </c>
      <c r="K1230" s="185" t="s">
        <v>189</v>
      </c>
      <c r="L1230" s="43"/>
      <c r="M1230" s="190" t="s">
        <v>19</v>
      </c>
      <c r="N1230" s="191" t="s">
        <v>49</v>
      </c>
      <c r="O1230" s="68"/>
      <c r="P1230" s="192">
        <f>O1230*H1230</f>
        <v>0</v>
      </c>
      <c r="Q1230" s="192">
        <v>0</v>
      </c>
      <c r="R1230" s="192">
        <f>Q1230*H1230</f>
        <v>0</v>
      </c>
      <c r="S1230" s="192">
        <v>0</v>
      </c>
      <c r="T1230" s="193">
        <f>S1230*H1230</f>
        <v>0</v>
      </c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R1230" s="194" t="s">
        <v>273</v>
      </c>
      <c r="AT1230" s="194" t="s">
        <v>185</v>
      </c>
      <c r="AU1230" s="194" t="s">
        <v>87</v>
      </c>
      <c r="AY1230" s="21" t="s">
        <v>183</v>
      </c>
      <c r="BE1230" s="195">
        <f>IF(N1230="základní",J1230,0)</f>
        <v>0</v>
      </c>
      <c r="BF1230" s="195">
        <f>IF(N1230="snížená",J1230,0)</f>
        <v>0</v>
      </c>
      <c r="BG1230" s="195">
        <f>IF(N1230="zákl. přenesená",J1230,0)</f>
        <v>0</v>
      </c>
      <c r="BH1230" s="195">
        <f>IF(N1230="sníž. přenesená",J1230,0)</f>
        <v>0</v>
      </c>
      <c r="BI1230" s="195">
        <f>IF(N1230="nulová",J1230,0)</f>
        <v>0</v>
      </c>
      <c r="BJ1230" s="21" t="s">
        <v>85</v>
      </c>
      <c r="BK1230" s="195">
        <f>ROUND(I1230*H1230,2)</f>
        <v>0</v>
      </c>
      <c r="BL1230" s="21" t="s">
        <v>273</v>
      </c>
      <c r="BM1230" s="194" t="s">
        <v>1462</v>
      </c>
    </row>
    <row r="1231" spans="1:65" s="2" customFormat="1">
      <c r="A1231" s="38"/>
      <c r="B1231" s="39"/>
      <c r="C1231" s="40"/>
      <c r="D1231" s="196" t="s">
        <v>192</v>
      </c>
      <c r="E1231" s="40"/>
      <c r="F1231" s="197" t="s">
        <v>1463</v>
      </c>
      <c r="G1231" s="40"/>
      <c r="H1231" s="40"/>
      <c r="I1231" s="198"/>
      <c r="J1231" s="40"/>
      <c r="K1231" s="40"/>
      <c r="L1231" s="43"/>
      <c r="M1231" s="199"/>
      <c r="N1231" s="200"/>
      <c r="O1231" s="68"/>
      <c r="P1231" s="68"/>
      <c r="Q1231" s="68"/>
      <c r="R1231" s="68"/>
      <c r="S1231" s="68"/>
      <c r="T1231" s="69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T1231" s="21" t="s">
        <v>192</v>
      </c>
      <c r="AU1231" s="21" t="s">
        <v>87</v>
      </c>
    </row>
    <row r="1232" spans="1:65" s="12" customFormat="1" ht="22.8" customHeight="1">
      <c r="B1232" s="167"/>
      <c r="C1232" s="168"/>
      <c r="D1232" s="169" t="s">
        <v>77</v>
      </c>
      <c r="E1232" s="181" t="s">
        <v>1464</v>
      </c>
      <c r="F1232" s="181" t="s">
        <v>1465</v>
      </c>
      <c r="G1232" s="168"/>
      <c r="H1232" s="168"/>
      <c r="I1232" s="171"/>
      <c r="J1232" s="182">
        <f>BK1232</f>
        <v>0</v>
      </c>
      <c r="K1232" s="168"/>
      <c r="L1232" s="173"/>
      <c r="M1232" s="174"/>
      <c r="N1232" s="175"/>
      <c r="O1232" s="175"/>
      <c r="P1232" s="176">
        <f>SUM(P1233:P1304)</f>
        <v>0</v>
      </c>
      <c r="Q1232" s="175"/>
      <c r="R1232" s="176">
        <f>SUM(R1233:R1304)</f>
        <v>1.9551171724799998</v>
      </c>
      <c r="S1232" s="175"/>
      <c r="T1232" s="177">
        <f>SUM(T1233:T1304)</f>
        <v>1.7144999999999999</v>
      </c>
      <c r="AR1232" s="178" t="s">
        <v>87</v>
      </c>
      <c r="AT1232" s="179" t="s">
        <v>77</v>
      </c>
      <c r="AU1232" s="179" t="s">
        <v>85</v>
      </c>
      <c r="AY1232" s="178" t="s">
        <v>183</v>
      </c>
      <c r="BK1232" s="180">
        <f>SUM(BK1233:BK1304)</f>
        <v>0</v>
      </c>
    </row>
    <row r="1233" spans="1:65" s="2" customFormat="1" ht="37.799999999999997" customHeight="1">
      <c r="A1233" s="38"/>
      <c r="B1233" s="39"/>
      <c r="C1233" s="183" t="s">
        <v>1466</v>
      </c>
      <c r="D1233" s="183" t="s">
        <v>185</v>
      </c>
      <c r="E1233" s="184" t="s">
        <v>1467</v>
      </c>
      <c r="F1233" s="185" t="s">
        <v>1468</v>
      </c>
      <c r="G1233" s="186" t="s">
        <v>237</v>
      </c>
      <c r="H1233" s="187">
        <v>22.87</v>
      </c>
      <c r="I1233" s="188"/>
      <c r="J1233" s="189">
        <f>ROUND(I1233*H1233,2)</f>
        <v>0</v>
      </c>
      <c r="K1233" s="185" t="s">
        <v>201</v>
      </c>
      <c r="L1233" s="43"/>
      <c r="M1233" s="190" t="s">
        <v>19</v>
      </c>
      <c r="N1233" s="191" t="s">
        <v>49</v>
      </c>
      <c r="O1233" s="68"/>
      <c r="P1233" s="192">
        <f>O1233*H1233</f>
        <v>0</v>
      </c>
      <c r="Q1233" s="192">
        <v>0</v>
      </c>
      <c r="R1233" s="192">
        <f>Q1233*H1233</f>
        <v>0</v>
      </c>
      <c r="S1233" s="192">
        <v>0</v>
      </c>
      <c r="T1233" s="193">
        <f>S1233*H1233</f>
        <v>0</v>
      </c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R1233" s="194" t="s">
        <v>273</v>
      </c>
      <c r="AT1233" s="194" t="s">
        <v>185</v>
      </c>
      <c r="AU1233" s="194" t="s">
        <v>87</v>
      </c>
      <c r="AY1233" s="21" t="s">
        <v>183</v>
      </c>
      <c r="BE1233" s="195">
        <f>IF(N1233="základní",J1233,0)</f>
        <v>0</v>
      </c>
      <c r="BF1233" s="195">
        <f>IF(N1233="snížená",J1233,0)</f>
        <v>0</v>
      </c>
      <c r="BG1233" s="195">
        <f>IF(N1233="zákl. přenesená",J1233,0)</f>
        <v>0</v>
      </c>
      <c r="BH1233" s="195">
        <f>IF(N1233="sníž. přenesená",J1233,0)</f>
        <v>0</v>
      </c>
      <c r="BI1233" s="195">
        <f>IF(N1233="nulová",J1233,0)</f>
        <v>0</v>
      </c>
      <c r="BJ1233" s="21" t="s">
        <v>85</v>
      </c>
      <c r="BK1233" s="195">
        <f>ROUND(I1233*H1233,2)</f>
        <v>0</v>
      </c>
      <c r="BL1233" s="21" t="s">
        <v>273</v>
      </c>
      <c r="BM1233" s="194" t="s">
        <v>1469</v>
      </c>
    </row>
    <row r="1234" spans="1:65" s="2" customFormat="1">
      <c r="A1234" s="38"/>
      <c r="B1234" s="39"/>
      <c r="C1234" s="40"/>
      <c r="D1234" s="196" t="s">
        <v>192</v>
      </c>
      <c r="E1234" s="40"/>
      <c r="F1234" s="197" t="s">
        <v>1470</v>
      </c>
      <c r="G1234" s="40"/>
      <c r="H1234" s="40"/>
      <c r="I1234" s="198"/>
      <c r="J1234" s="40"/>
      <c r="K1234" s="40"/>
      <c r="L1234" s="43"/>
      <c r="M1234" s="199"/>
      <c r="N1234" s="200"/>
      <c r="O1234" s="68"/>
      <c r="P1234" s="68"/>
      <c r="Q1234" s="68"/>
      <c r="R1234" s="68"/>
      <c r="S1234" s="68"/>
      <c r="T1234" s="69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T1234" s="21" t="s">
        <v>192</v>
      </c>
      <c r="AU1234" s="21" t="s">
        <v>87</v>
      </c>
    </row>
    <row r="1235" spans="1:65" s="13" customFormat="1">
      <c r="B1235" s="201"/>
      <c r="C1235" s="202"/>
      <c r="D1235" s="203" t="s">
        <v>204</v>
      </c>
      <c r="E1235" s="204" t="s">
        <v>19</v>
      </c>
      <c r="F1235" s="205" t="s">
        <v>1471</v>
      </c>
      <c r="G1235" s="202"/>
      <c r="H1235" s="206">
        <v>22.87</v>
      </c>
      <c r="I1235" s="207"/>
      <c r="J1235" s="202"/>
      <c r="K1235" s="202"/>
      <c r="L1235" s="208"/>
      <c r="M1235" s="209"/>
      <c r="N1235" s="210"/>
      <c r="O1235" s="210"/>
      <c r="P1235" s="210"/>
      <c r="Q1235" s="210"/>
      <c r="R1235" s="210"/>
      <c r="S1235" s="210"/>
      <c r="T1235" s="211"/>
      <c r="AT1235" s="212" t="s">
        <v>204</v>
      </c>
      <c r="AU1235" s="212" t="s">
        <v>87</v>
      </c>
      <c r="AV1235" s="13" t="s">
        <v>87</v>
      </c>
      <c r="AW1235" s="13" t="s">
        <v>33</v>
      </c>
      <c r="AX1235" s="13" t="s">
        <v>78</v>
      </c>
      <c r="AY1235" s="212" t="s">
        <v>183</v>
      </c>
    </row>
    <row r="1236" spans="1:65" s="2" customFormat="1" ht="16.5" customHeight="1">
      <c r="A1236" s="38"/>
      <c r="B1236" s="39"/>
      <c r="C1236" s="224" t="s">
        <v>1472</v>
      </c>
      <c r="D1236" s="224" t="s">
        <v>240</v>
      </c>
      <c r="E1236" s="225" t="s">
        <v>1473</v>
      </c>
      <c r="F1236" s="226" t="s">
        <v>1474</v>
      </c>
      <c r="G1236" s="227" t="s">
        <v>237</v>
      </c>
      <c r="H1236" s="228">
        <v>25.157</v>
      </c>
      <c r="I1236" s="229"/>
      <c r="J1236" s="230">
        <f>ROUND(I1236*H1236,2)</f>
        <v>0</v>
      </c>
      <c r="K1236" s="226" t="s">
        <v>201</v>
      </c>
      <c r="L1236" s="231"/>
      <c r="M1236" s="232" t="s">
        <v>19</v>
      </c>
      <c r="N1236" s="233" t="s">
        <v>49</v>
      </c>
      <c r="O1236" s="68"/>
      <c r="P1236" s="192">
        <f>O1236*H1236</f>
        <v>0</v>
      </c>
      <c r="Q1236" s="192">
        <v>1.0499999999999999E-3</v>
      </c>
      <c r="R1236" s="192">
        <f>Q1236*H1236</f>
        <v>2.6414849999999997E-2</v>
      </c>
      <c r="S1236" s="192">
        <v>0</v>
      </c>
      <c r="T1236" s="193">
        <f>S1236*H1236</f>
        <v>0</v>
      </c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R1236" s="194" t="s">
        <v>365</v>
      </c>
      <c r="AT1236" s="194" t="s">
        <v>240</v>
      </c>
      <c r="AU1236" s="194" t="s">
        <v>87</v>
      </c>
      <c r="AY1236" s="21" t="s">
        <v>183</v>
      </c>
      <c r="BE1236" s="195">
        <f>IF(N1236="základní",J1236,0)</f>
        <v>0</v>
      </c>
      <c r="BF1236" s="195">
        <f>IF(N1236="snížená",J1236,0)</f>
        <v>0</v>
      </c>
      <c r="BG1236" s="195">
        <f>IF(N1236="zákl. přenesená",J1236,0)</f>
        <v>0</v>
      </c>
      <c r="BH1236" s="195">
        <f>IF(N1236="sníž. přenesená",J1236,0)</f>
        <v>0</v>
      </c>
      <c r="BI1236" s="195">
        <f>IF(N1236="nulová",J1236,0)</f>
        <v>0</v>
      </c>
      <c r="BJ1236" s="21" t="s">
        <v>85</v>
      </c>
      <c r="BK1236" s="195">
        <f>ROUND(I1236*H1236,2)</f>
        <v>0</v>
      </c>
      <c r="BL1236" s="21" t="s">
        <v>273</v>
      </c>
      <c r="BM1236" s="194" t="s">
        <v>1475</v>
      </c>
    </row>
    <row r="1237" spans="1:65" s="13" customFormat="1">
      <c r="B1237" s="201"/>
      <c r="C1237" s="202"/>
      <c r="D1237" s="203" t="s">
        <v>204</v>
      </c>
      <c r="E1237" s="202"/>
      <c r="F1237" s="205" t="s">
        <v>1476</v>
      </c>
      <c r="G1237" s="202"/>
      <c r="H1237" s="206">
        <v>25.157</v>
      </c>
      <c r="I1237" s="207"/>
      <c r="J1237" s="202"/>
      <c r="K1237" s="202"/>
      <c r="L1237" s="208"/>
      <c r="M1237" s="209"/>
      <c r="N1237" s="210"/>
      <c r="O1237" s="210"/>
      <c r="P1237" s="210"/>
      <c r="Q1237" s="210"/>
      <c r="R1237" s="210"/>
      <c r="S1237" s="210"/>
      <c r="T1237" s="211"/>
      <c r="AT1237" s="212" t="s">
        <v>204</v>
      </c>
      <c r="AU1237" s="212" t="s">
        <v>87</v>
      </c>
      <c r="AV1237" s="13" t="s">
        <v>87</v>
      </c>
      <c r="AW1237" s="13" t="s">
        <v>4</v>
      </c>
      <c r="AX1237" s="13" t="s">
        <v>85</v>
      </c>
      <c r="AY1237" s="212" t="s">
        <v>183</v>
      </c>
    </row>
    <row r="1238" spans="1:65" s="2" customFormat="1" ht="24.15" customHeight="1">
      <c r="A1238" s="38"/>
      <c r="B1238" s="39"/>
      <c r="C1238" s="183" t="s">
        <v>1477</v>
      </c>
      <c r="D1238" s="183" t="s">
        <v>185</v>
      </c>
      <c r="E1238" s="184" t="s">
        <v>1478</v>
      </c>
      <c r="F1238" s="185" t="s">
        <v>1479</v>
      </c>
      <c r="G1238" s="186" t="s">
        <v>237</v>
      </c>
      <c r="H1238" s="187">
        <v>20.6</v>
      </c>
      <c r="I1238" s="188"/>
      <c r="J1238" s="189">
        <f>ROUND(I1238*H1238,2)</f>
        <v>0</v>
      </c>
      <c r="K1238" s="185" t="s">
        <v>201</v>
      </c>
      <c r="L1238" s="43"/>
      <c r="M1238" s="190" t="s">
        <v>19</v>
      </c>
      <c r="N1238" s="191" t="s">
        <v>49</v>
      </c>
      <c r="O1238" s="68"/>
      <c r="P1238" s="192">
        <f>O1238*H1238</f>
        <v>0</v>
      </c>
      <c r="Q1238" s="192">
        <v>0</v>
      </c>
      <c r="R1238" s="192">
        <f>Q1238*H1238</f>
        <v>0</v>
      </c>
      <c r="S1238" s="192">
        <v>0</v>
      </c>
      <c r="T1238" s="193">
        <f>S1238*H1238</f>
        <v>0</v>
      </c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R1238" s="194" t="s">
        <v>273</v>
      </c>
      <c r="AT1238" s="194" t="s">
        <v>185</v>
      </c>
      <c r="AU1238" s="194" t="s">
        <v>87</v>
      </c>
      <c r="AY1238" s="21" t="s">
        <v>183</v>
      </c>
      <c r="BE1238" s="195">
        <f>IF(N1238="základní",J1238,0)</f>
        <v>0</v>
      </c>
      <c r="BF1238" s="195">
        <f>IF(N1238="snížená",J1238,0)</f>
        <v>0</v>
      </c>
      <c r="BG1238" s="195">
        <f>IF(N1238="zákl. přenesená",J1238,0)</f>
        <v>0</v>
      </c>
      <c r="BH1238" s="195">
        <f>IF(N1238="sníž. přenesená",J1238,0)</f>
        <v>0</v>
      </c>
      <c r="BI1238" s="195">
        <f>IF(N1238="nulová",J1238,0)</f>
        <v>0</v>
      </c>
      <c r="BJ1238" s="21" t="s">
        <v>85</v>
      </c>
      <c r="BK1238" s="195">
        <f>ROUND(I1238*H1238,2)</f>
        <v>0</v>
      </c>
      <c r="BL1238" s="21" t="s">
        <v>273</v>
      </c>
      <c r="BM1238" s="194" t="s">
        <v>1480</v>
      </c>
    </row>
    <row r="1239" spans="1:65" s="2" customFormat="1">
      <c r="A1239" s="38"/>
      <c r="B1239" s="39"/>
      <c r="C1239" s="40"/>
      <c r="D1239" s="196" t="s">
        <v>192</v>
      </c>
      <c r="E1239" s="40"/>
      <c r="F1239" s="197" t="s">
        <v>1481</v>
      </c>
      <c r="G1239" s="40"/>
      <c r="H1239" s="40"/>
      <c r="I1239" s="198"/>
      <c r="J1239" s="40"/>
      <c r="K1239" s="40"/>
      <c r="L1239" s="43"/>
      <c r="M1239" s="199"/>
      <c r="N1239" s="200"/>
      <c r="O1239" s="68"/>
      <c r="P1239" s="68"/>
      <c r="Q1239" s="68"/>
      <c r="R1239" s="68"/>
      <c r="S1239" s="68"/>
      <c r="T1239" s="69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T1239" s="21" t="s">
        <v>192</v>
      </c>
      <c r="AU1239" s="21" t="s">
        <v>87</v>
      </c>
    </row>
    <row r="1240" spans="1:65" s="13" customFormat="1">
      <c r="B1240" s="201"/>
      <c r="C1240" s="202"/>
      <c r="D1240" s="203" t="s">
        <v>204</v>
      </c>
      <c r="E1240" s="204" t="s">
        <v>19</v>
      </c>
      <c r="F1240" s="205" t="s">
        <v>1482</v>
      </c>
      <c r="G1240" s="202"/>
      <c r="H1240" s="206">
        <v>20.6</v>
      </c>
      <c r="I1240" s="207"/>
      <c r="J1240" s="202"/>
      <c r="K1240" s="202"/>
      <c r="L1240" s="208"/>
      <c r="M1240" s="209"/>
      <c r="N1240" s="210"/>
      <c r="O1240" s="210"/>
      <c r="P1240" s="210"/>
      <c r="Q1240" s="210"/>
      <c r="R1240" s="210"/>
      <c r="S1240" s="210"/>
      <c r="T1240" s="211"/>
      <c r="AT1240" s="212" t="s">
        <v>204</v>
      </c>
      <c r="AU1240" s="212" t="s">
        <v>87</v>
      </c>
      <c r="AV1240" s="13" t="s">
        <v>87</v>
      </c>
      <c r="AW1240" s="13" t="s">
        <v>33</v>
      </c>
      <c r="AX1240" s="13" t="s">
        <v>85</v>
      </c>
      <c r="AY1240" s="212" t="s">
        <v>183</v>
      </c>
    </row>
    <row r="1241" spans="1:65" s="2" customFormat="1" ht="16.5" customHeight="1">
      <c r="A1241" s="38"/>
      <c r="B1241" s="39"/>
      <c r="C1241" s="224" t="s">
        <v>1483</v>
      </c>
      <c r="D1241" s="224" t="s">
        <v>240</v>
      </c>
      <c r="E1241" s="225" t="s">
        <v>1484</v>
      </c>
      <c r="F1241" s="226" t="s">
        <v>1485</v>
      </c>
      <c r="G1241" s="227" t="s">
        <v>237</v>
      </c>
      <c r="H1241" s="228">
        <v>22.66</v>
      </c>
      <c r="I1241" s="229"/>
      <c r="J1241" s="230">
        <f>ROUND(I1241*H1241,2)</f>
        <v>0</v>
      </c>
      <c r="K1241" s="226" t="s">
        <v>201</v>
      </c>
      <c r="L1241" s="231"/>
      <c r="M1241" s="232" t="s">
        <v>19</v>
      </c>
      <c r="N1241" s="233" t="s">
        <v>49</v>
      </c>
      <c r="O1241" s="68"/>
      <c r="P1241" s="192">
        <f>O1241*H1241</f>
        <v>0</v>
      </c>
      <c r="Q1241" s="192">
        <v>1.0399999999999999E-3</v>
      </c>
      <c r="R1241" s="192">
        <f>Q1241*H1241</f>
        <v>2.3566399999999998E-2</v>
      </c>
      <c r="S1241" s="192">
        <v>0</v>
      </c>
      <c r="T1241" s="193">
        <f>S1241*H1241</f>
        <v>0</v>
      </c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R1241" s="194" t="s">
        <v>365</v>
      </c>
      <c r="AT1241" s="194" t="s">
        <v>240</v>
      </c>
      <c r="AU1241" s="194" t="s">
        <v>87</v>
      </c>
      <c r="AY1241" s="21" t="s">
        <v>183</v>
      </c>
      <c r="BE1241" s="195">
        <f>IF(N1241="základní",J1241,0)</f>
        <v>0</v>
      </c>
      <c r="BF1241" s="195">
        <f>IF(N1241="snížená",J1241,0)</f>
        <v>0</v>
      </c>
      <c r="BG1241" s="195">
        <f>IF(N1241="zákl. přenesená",J1241,0)</f>
        <v>0</v>
      </c>
      <c r="BH1241" s="195">
        <f>IF(N1241="sníž. přenesená",J1241,0)</f>
        <v>0</v>
      </c>
      <c r="BI1241" s="195">
        <f>IF(N1241="nulová",J1241,0)</f>
        <v>0</v>
      </c>
      <c r="BJ1241" s="21" t="s">
        <v>85</v>
      </c>
      <c r="BK1241" s="195">
        <f>ROUND(I1241*H1241,2)</f>
        <v>0</v>
      </c>
      <c r="BL1241" s="21" t="s">
        <v>273</v>
      </c>
      <c r="BM1241" s="194" t="s">
        <v>1486</v>
      </c>
    </row>
    <row r="1242" spans="1:65" s="13" customFormat="1">
      <c r="B1242" s="201"/>
      <c r="C1242" s="202"/>
      <c r="D1242" s="203" t="s">
        <v>204</v>
      </c>
      <c r="E1242" s="202"/>
      <c r="F1242" s="205" t="s">
        <v>1487</v>
      </c>
      <c r="G1242" s="202"/>
      <c r="H1242" s="206">
        <v>22.66</v>
      </c>
      <c r="I1242" s="207"/>
      <c r="J1242" s="202"/>
      <c r="K1242" s="202"/>
      <c r="L1242" s="208"/>
      <c r="M1242" s="209"/>
      <c r="N1242" s="210"/>
      <c r="O1242" s="210"/>
      <c r="P1242" s="210"/>
      <c r="Q1242" s="210"/>
      <c r="R1242" s="210"/>
      <c r="S1242" s="210"/>
      <c r="T1242" s="211"/>
      <c r="AT1242" s="212" t="s">
        <v>204</v>
      </c>
      <c r="AU1242" s="212" t="s">
        <v>87</v>
      </c>
      <c r="AV1242" s="13" t="s">
        <v>87</v>
      </c>
      <c r="AW1242" s="13" t="s">
        <v>4</v>
      </c>
      <c r="AX1242" s="13" t="s">
        <v>85</v>
      </c>
      <c r="AY1242" s="212" t="s">
        <v>183</v>
      </c>
    </row>
    <row r="1243" spans="1:65" s="2" customFormat="1" ht="16.5" customHeight="1">
      <c r="A1243" s="38"/>
      <c r="B1243" s="39"/>
      <c r="C1243" s="224" t="s">
        <v>1488</v>
      </c>
      <c r="D1243" s="224" t="s">
        <v>240</v>
      </c>
      <c r="E1243" s="225" t="s">
        <v>1489</v>
      </c>
      <c r="F1243" s="226" t="s">
        <v>1490</v>
      </c>
      <c r="G1243" s="227" t="s">
        <v>430</v>
      </c>
      <c r="H1243" s="228">
        <v>28</v>
      </c>
      <c r="I1243" s="229"/>
      <c r="J1243" s="230">
        <f>ROUND(I1243*H1243,2)</f>
        <v>0</v>
      </c>
      <c r="K1243" s="226" t="s">
        <v>201</v>
      </c>
      <c r="L1243" s="231"/>
      <c r="M1243" s="232" t="s">
        <v>19</v>
      </c>
      <c r="N1243" s="233" t="s">
        <v>49</v>
      </c>
      <c r="O1243" s="68"/>
      <c r="P1243" s="192">
        <f>O1243*H1243</f>
        <v>0</v>
      </c>
      <c r="Q1243" s="192">
        <v>8.0000000000000004E-4</v>
      </c>
      <c r="R1243" s="192">
        <f>Q1243*H1243</f>
        <v>2.24E-2</v>
      </c>
      <c r="S1243" s="192">
        <v>0</v>
      </c>
      <c r="T1243" s="193">
        <f>S1243*H1243</f>
        <v>0</v>
      </c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R1243" s="194" t="s">
        <v>365</v>
      </c>
      <c r="AT1243" s="194" t="s">
        <v>240</v>
      </c>
      <c r="AU1243" s="194" t="s">
        <v>87</v>
      </c>
      <c r="AY1243" s="21" t="s">
        <v>183</v>
      </c>
      <c r="BE1243" s="195">
        <f>IF(N1243="základní",J1243,0)</f>
        <v>0</v>
      </c>
      <c r="BF1243" s="195">
        <f>IF(N1243="snížená",J1243,0)</f>
        <v>0</v>
      </c>
      <c r="BG1243" s="195">
        <f>IF(N1243="zákl. přenesená",J1243,0)</f>
        <v>0</v>
      </c>
      <c r="BH1243" s="195">
        <f>IF(N1243="sníž. přenesená",J1243,0)</f>
        <v>0</v>
      </c>
      <c r="BI1243" s="195">
        <f>IF(N1243="nulová",J1243,0)</f>
        <v>0</v>
      </c>
      <c r="BJ1243" s="21" t="s">
        <v>85</v>
      </c>
      <c r="BK1243" s="195">
        <f>ROUND(I1243*H1243,2)</f>
        <v>0</v>
      </c>
      <c r="BL1243" s="21" t="s">
        <v>273</v>
      </c>
      <c r="BM1243" s="194" t="s">
        <v>1491</v>
      </c>
    </row>
    <row r="1244" spans="1:65" s="13" customFormat="1">
      <c r="B1244" s="201"/>
      <c r="C1244" s="202"/>
      <c r="D1244" s="203" t="s">
        <v>204</v>
      </c>
      <c r="E1244" s="204" t="s">
        <v>19</v>
      </c>
      <c r="F1244" s="205" t="s">
        <v>1492</v>
      </c>
      <c r="G1244" s="202"/>
      <c r="H1244" s="206">
        <v>28</v>
      </c>
      <c r="I1244" s="207"/>
      <c r="J1244" s="202"/>
      <c r="K1244" s="202"/>
      <c r="L1244" s="208"/>
      <c r="M1244" s="209"/>
      <c r="N1244" s="210"/>
      <c r="O1244" s="210"/>
      <c r="P1244" s="210"/>
      <c r="Q1244" s="210"/>
      <c r="R1244" s="210"/>
      <c r="S1244" s="210"/>
      <c r="T1244" s="211"/>
      <c r="AT1244" s="212" t="s">
        <v>204</v>
      </c>
      <c r="AU1244" s="212" t="s">
        <v>87</v>
      </c>
      <c r="AV1244" s="13" t="s">
        <v>87</v>
      </c>
      <c r="AW1244" s="13" t="s">
        <v>33</v>
      </c>
      <c r="AX1244" s="13" t="s">
        <v>85</v>
      </c>
      <c r="AY1244" s="212" t="s">
        <v>183</v>
      </c>
    </row>
    <row r="1245" spans="1:65" s="2" customFormat="1" ht="37.799999999999997" customHeight="1">
      <c r="A1245" s="38"/>
      <c r="B1245" s="39"/>
      <c r="C1245" s="183" t="s">
        <v>1493</v>
      </c>
      <c r="D1245" s="183" t="s">
        <v>185</v>
      </c>
      <c r="E1245" s="184" t="s">
        <v>1494</v>
      </c>
      <c r="F1245" s="185" t="s">
        <v>1495</v>
      </c>
      <c r="G1245" s="186" t="s">
        <v>188</v>
      </c>
      <c r="H1245" s="187">
        <v>16.8</v>
      </c>
      <c r="I1245" s="188"/>
      <c r="J1245" s="189">
        <f>ROUND(I1245*H1245,2)</f>
        <v>0</v>
      </c>
      <c r="K1245" s="185" t="s">
        <v>189</v>
      </c>
      <c r="L1245" s="43"/>
      <c r="M1245" s="190" t="s">
        <v>19</v>
      </c>
      <c r="N1245" s="191" t="s">
        <v>49</v>
      </c>
      <c r="O1245" s="68"/>
      <c r="P1245" s="192">
        <f>O1245*H1245</f>
        <v>0</v>
      </c>
      <c r="Q1245" s="192">
        <v>2.5560010000000001E-4</v>
      </c>
      <c r="R1245" s="192">
        <f>Q1245*H1245</f>
        <v>4.2940816800000007E-3</v>
      </c>
      <c r="S1245" s="192">
        <v>0</v>
      </c>
      <c r="T1245" s="193">
        <f>S1245*H1245</f>
        <v>0</v>
      </c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R1245" s="194" t="s">
        <v>273</v>
      </c>
      <c r="AT1245" s="194" t="s">
        <v>185</v>
      </c>
      <c r="AU1245" s="194" t="s">
        <v>87</v>
      </c>
      <c r="AY1245" s="21" t="s">
        <v>183</v>
      </c>
      <c r="BE1245" s="195">
        <f>IF(N1245="základní",J1245,0)</f>
        <v>0</v>
      </c>
      <c r="BF1245" s="195">
        <f>IF(N1245="snížená",J1245,0)</f>
        <v>0</v>
      </c>
      <c r="BG1245" s="195">
        <f>IF(N1245="zákl. přenesená",J1245,0)</f>
        <v>0</v>
      </c>
      <c r="BH1245" s="195">
        <f>IF(N1245="sníž. přenesená",J1245,0)</f>
        <v>0</v>
      </c>
      <c r="BI1245" s="195">
        <f>IF(N1245="nulová",J1245,0)</f>
        <v>0</v>
      </c>
      <c r="BJ1245" s="21" t="s">
        <v>85</v>
      </c>
      <c r="BK1245" s="195">
        <f>ROUND(I1245*H1245,2)</f>
        <v>0</v>
      </c>
      <c r="BL1245" s="21" t="s">
        <v>273</v>
      </c>
      <c r="BM1245" s="194" t="s">
        <v>1496</v>
      </c>
    </row>
    <row r="1246" spans="1:65" s="2" customFormat="1">
      <c r="A1246" s="38"/>
      <c r="B1246" s="39"/>
      <c r="C1246" s="40"/>
      <c r="D1246" s="196" t="s">
        <v>192</v>
      </c>
      <c r="E1246" s="40"/>
      <c r="F1246" s="197" t="s">
        <v>1497</v>
      </c>
      <c r="G1246" s="40"/>
      <c r="H1246" s="40"/>
      <c r="I1246" s="198"/>
      <c r="J1246" s="40"/>
      <c r="K1246" s="40"/>
      <c r="L1246" s="43"/>
      <c r="M1246" s="199"/>
      <c r="N1246" s="200"/>
      <c r="O1246" s="68"/>
      <c r="P1246" s="68"/>
      <c r="Q1246" s="68"/>
      <c r="R1246" s="68"/>
      <c r="S1246" s="68"/>
      <c r="T1246" s="69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T1246" s="21" t="s">
        <v>192</v>
      </c>
      <c r="AU1246" s="21" t="s">
        <v>87</v>
      </c>
    </row>
    <row r="1247" spans="1:65" s="2" customFormat="1" ht="44.25" customHeight="1">
      <c r="A1247" s="38"/>
      <c r="B1247" s="39"/>
      <c r="C1247" s="224" t="s">
        <v>1498</v>
      </c>
      <c r="D1247" s="224" t="s">
        <v>240</v>
      </c>
      <c r="E1247" s="225" t="s">
        <v>1499</v>
      </c>
      <c r="F1247" s="226" t="s">
        <v>1500</v>
      </c>
      <c r="G1247" s="227" t="s">
        <v>188</v>
      </c>
      <c r="H1247" s="228">
        <v>10.5</v>
      </c>
      <c r="I1247" s="229"/>
      <c r="J1247" s="230">
        <f>ROUND(I1247*H1247,2)</f>
        <v>0</v>
      </c>
      <c r="K1247" s="226" t="s">
        <v>19</v>
      </c>
      <c r="L1247" s="231"/>
      <c r="M1247" s="232" t="s">
        <v>19</v>
      </c>
      <c r="N1247" s="233" t="s">
        <v>49</v>
      </c>
      <c r="O1247" s="68"/>
      <c r="P1247" s="192">
        <f>O1247*H1247</f>
        <v>0</v>
      </c>
      <c r="Q1247" s="192">
        <v>3.6810000000000002E-2</v>
      </c>
      <c r="R1247" s="192">
        <f>Q1247*H1247</f>
        <v>0.38650500000000004</v>
      </c>
      <c r="S1247" s="192">
        <v>0</v>
      </c>
      <c r="T1247" s="193">
        <f>S1247*H1247</f>
        <v>0</v>
      </c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R1247" s="194" t="s">
        <v>365</v>
      </c>
      <c r="AT1247" s="194" t="s">
        <v>240</v>
      </c>
      <c r="AU1247" s="194" t="s">
        <v>87</v>
      </c>
      <c r="AY1247" s="21" t="s">
        <v>183</v>
      </c>
      <c r="BE1247" s="195">
        <f>IF(N1247="základní",J1247,0)</f>
        <v>0</v>
      </c>
      <c r="BF1247" s="195">
        <f>IF(N1247="snížená",J1247,0)</f>
        <v>0</v>
      </c>
      <c r="BG1247" s="195">
        <f>IF(N1247="zákl. přenesená",J1247,0)</f>
        <v>0</v>
      </c>
      <c r="BH1247" s="195">
        <f>IF(N1247="sníž. přenesená",J1247,0)</f>
        <v>0</v>
      </c>
      <c r="BI1247" s="195">
        <f>IF(N1247="nulová",J1247,0)</f>
        <v>0</v>
      </c>
      <c r="BJ1247" s="21" t="s">
        <v>85</v>
      </c>
      <c r="BK1247" s="195">
        <f>ROUND(I1247*H1247,2)</f>
        <v>0</v>
      </c>
      <c r="BL1247" s="21" t="s">
        <v>273</v>
      </c>
      <c r="BM1247" s="194" t="s">
        <v>1501</v>
      </c>
    </row>
    <row r="1248" spans="1:65" s="16" customFormat="1">
      <c r="B1248" s="245"/>
      <c r="C1248" s="246"/>
      <c r="D1248" s="203" t="s">
        <v>204</v>
      </c>
      <c r="E1248" s="247" t="s">
        <v>19</v>
      </c>
      <c r="F1248" s="248" t="s">
        <v>1502</v>
      </c>
      <c r="G1248" s="246"/>
      <c r="H1248" s="247" t="s">
        <v>19</v>
      </c>
      <c r="I1248" s="249"/>
      <c r="J1248" s="246"/>
      <c r="K1248" s="246"/>
      <c r="L1248" s="250"/>
      <c r="M1248" s="251"/>
      <c r="N1248" s="252"/>
      <c r="O1248" s="252"/>
      <c r="P1248" s="252"/>
      <c r="Q1248" s="252"/>
      <c r="R1248" s="252"/>
      <c r="S1248" s="252"/>
      <c r="T1248" s="253"/>
      <c r="AT1248" s="254" t="s">
        <v>204</v>
      </c>
      <c r="AU1248" s="254" t="s">
        <v>87</v>
      </c>
      <c r="AV1248" s="16" t="s">
        <v>85</v>
      </c>
      <c r="AW1248" s="16" t="s">
        <v>33</v>
      </c>
      <c r="AX1248" s="16" t="s">
        <v>78</v>
      </c>
      <c r="AY1248" s="254" t="s">
        <v>183</v>
      </c>
    </row>
    <row r="1249" spans="1:65" s="13" customFormat="1">
      <c r="B1249" s="201"/>
      <c r="C1249" s="202"/>
      <c r="D1249" s="203" t="s">
        <v>204</v>
      </c>
      <c r="E1249" s="204" t="s">
        <v>19</v>
      </c>
      <c r="F1249" s="205" t="s">
        <v>770</v>
      </c>
      <c r="G1249" s="202"/>
      <c r="H1249" s="206">
        <v>10.5</v>
      </c>
      <c r="I1249" s="207"/>
      <c r="J1249" s="202"/>
      <c r="K1249" s="202"/>
      <c r="L1249" s="208"/>
      <c r="M1249" s="209"/>
      <c r="N1249" s="210"/>
      <c r="O1249" s="210"/>
      <c r="P1249" s="210"/>
      <c r="Q1249" s="210"/>
      <c r="R1249" s="210"/>
      <c r="S1249" s="210"/>
      <c r="T1249" s="211"/>
      <c r="AT1249" s="212" t="s">
        <v>204</v>
      </c>
      <c r="AU1249" s="212" t="s">
        <v>87</v>
      </c>
      <c r="AV1249" s="13" t="s">
        <v>87</v>
      </c>
      <c r="AW1249" s="13" t="s">
        <v>33</v>
      </c>
      <c r="AX1249" s="13" t="s">
        <v>85</v>
      </c>
      <c r="AY1249" s="212" t="s">
        <v>183</v>
      </c>
    </row>
    <row r="1250" spans="1:65" s="2" customFormat="1" ht="44.25" customHeight="1">
      <c r="A1250" s="38"/>
      <c r="B1250" s="39"/>
      <c r="C1250" s="224" t="s">
        <v>1503</v>
      </c>
      <c r="D1250" s="224" t="s">
        <v>240</v>
      </c>
      <c r="E1250" s="225" t="s">
        <v>1504</v>
      </c>
      <c r="F1250" s="226" t="s">
        <v>1505</v>
      </c>
      <c r="G1250" s="227" t="s">
        <v>188</v>
      </c>
      <c r="H1250" s="228">
        <v>6.3</v>
      </c>
      <c r="I1250" s="229"/>
      <c r="J1250" s="230">
        <f>ROUND(I1250*H1250,2)</f>
        <v>0</v>
      </c>
      <c r="K1250" s="226" t="s">
        <v>19</v>
      </c>
      <c r="L1250" s="231"/>
      <c r="M1250" s="232" t="s">
        <v>19</v>
      </c>
      <c r="N1250" s="233" t="s">
        <v>49</v>
      </c>
      <c r="O1250" s="68"/>
      <c r="P1250" s="192">
        <f>O1250*H1250</f>
        <v>0</v>
      </c>
      <c r="Q1250" s="192">
        <v>3.6810000000000002E-2</v>
      </c>
      <c r="R1250" s="192">
        <f>Q1250*H1250</f>
        <v>0.231903</v>
      </c>
      <c r="S1250" s="192">
        <v>0</v>
      </c>
      <c r="T1250" s="193">
        <f>S1250*H1250</f>
        <v>0</v>
      </c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R1250" s="194" t="s">
        <v>365</v>
      </c>
      <c r="AT1250" s="194" t="s">
        <v>240</v>
      </c>
      <c r="AU1250" s="194" t="s">
        <v>87</v>
      </c>
      <c r="AY1250" s="21" t="s">
        <v>183</v>
      </c>
      <c r="BE1250" s="195">
        <f>IF(N1250="základní",J1250,0)</f>
        <v>0</v>
      </c>
      <c r="BF1250" s="195">
        <f>IF(N1250="snížená",J1250,0)</f>
        <v>0</v>
      </c>
      <c r="BG1250" s="195">
        <f>IF(N1250="zákl. přenesená",J1250,0)</f>
        <v>0</v>
      </c>
      <c r="BH1250" s="195">
        <f>IF(N1250="sníž. přenesená",J1250,0)</f>
        <v>0</v>
      </c>
      <c r="BI1250" s="195">
        <f>IF(N1250="nulová",J1250,0)</f>
        <v>0</v>
      </c>
      <c r="BJ1250" s="21" t="s">
        <v>85</v>
      </c>
      <c r="BK1250" s="195">
        <f>ROUND(I1250*H1250,2)</f>
        <v>0</v>
      </c>
      <c r="BL1250" s="21" t="s">
        <v>273</v>
      </c>
      <c r="BM1250" s="194" t="s">
        <v>1506</v>
      </c>
    </row>
    <row r="1251" spans="1:65" s="16" customFormat="1">
      <c r="B1251" s="245"/>
      <c r="C1251" s="246"/>
      <c r="D1251" s="203" t="s">
        <v>204</v>
      </c>
      <c r="E1251" s="247" t="s">
        <v>19</v>
      </c>
      <c r="F1251" s="248" t="s">
        <v>1507</v>
      </c>
      <c r="G1251" s="246"/>
      <c r="H1251" s="247" t="s">
        <v>19</v>
      </c>
      <c r="I1251" s="249"/>
      <c r="J1251" s="246"/>
      <c r="K1251" s="246"/>
      <c r="L1251" s="250"/>
      <c r="M1251" s="251"/>
      <c r="N1251" s="252"/>
      <c r="O1251" s="252"/>
      <c r="P1251" s="252"/>
      <c r="Q1251" s="252"/>
      <c r="R1251" s="252"/>
      <c r="S1251" s="252"/>
      <c r="T1251" s="253"/>
      <c r="AT1251" s="254" t="s">
        <v>204</v>
      </c>
      <c r="AU1251" s="254" t="s">
        <v>87</v>
      </c>
      <c r="AV1251" s="16" t="s">
        <v>85</v>
      </c>
      <c r="AW1251" s="16" t="s">
        <v>33</v>
      </c>
      <c r="AX1251" s="16" t="s">
        <v>78</v>
      </c>
      <c r="AY1251" s="254" t="s">
        <v>183</v>
      </c>
    </row>
    <row r="1252" spans="1:65" s="13" customFormat="1">
      <c r="B1252" s="201"/>
      <c r="C1252" s="202"/>
      <c r="D1252" s="203" t="s">
        <v>204</v>
      </c>
      <c r="E1252" s="204" t="s">
        <v>19</v>
      </c>
      <c r="F1252" s="205" t="s">
        <v>1508</v>
      </c>
      <c r="G1252" s="202"/>
      <c r="H1252" s="206">
        <v>6.3</v>
      </c>
      <c r="I1252" s="207"/>
      <c r="J1252" s="202"/>
      <c r="K1252" s="202"/>
      <c r="L1252" s="208"/>
      <c r="M1252" s="209"/>
      <c r="N1252" s="210"/>
      <c r="O1252" s="210"/>
      <c r="P1252" s="210"/>
      <c r="Q1252" s="210"/>
      <c r="R1252" s="210"/>
      <c r="S1252" s="210"/>
      <c r="T1252" s="211"/>
      <c r="AT1252" s="212" t="s">
        <v>204</v>
      </c>
      <c r="AU1252" s="212" t="s">
        <v>87</v>
      </c>
      <c r="AV1252" s="13" t="s">
        <v>87</v>
      </c>
      <c r="AW1252" s="13" t="s">
        <v>33</v>
      </c>
      <c r="AX1252" s="13" t="s">
        <v>85</v>
      </c>
      <c r="AY1252" s="212" t="s">
        <v>183</v>
      </c>
    </row>
    <row r="1253" spans="1:65" s="2" customFormat="1" ht="37.799999999999997" customHeight="1">
      <c r="A1253" s="38"/>
      <c r="B1253" s="39"/>
      <c r="C1253" s="183" t="s">
        <v>1509</v>
      </c>
      <c r="D1253" s="183" t="s">
        <v>185</v>
      </c>
      <c r="E1253" s="184" t="s">
        <v>1510</v>
      </c>
      <c r="F1253" s="185" t="s">
        <v>1511</v>
      </c>
      <c r="G1253" s="186" t="s">
        <v>430</v>
      </c>
      <c r="H1253" s="187">
        <v>4</v>
      </c>
      <c r="I1253" s="188"/>
      <c r="J1253" s="189">
        <f>ROUND(I1253*H1253,2)</f>
        <v>0</v>
      </c>
      <c r="K1253" s="185" t="s">
        <v>189</v>
      </c>
      <c r="L1253" s="43"/>
      <c r="M1253" s="190" t="s">
        <v>19</v>
      </c>
      <c r="N1253" s="191" t="s">
        <v>49</v>
      </c>
      <c r="O1253" s="68"/>
      <c r="P1253" s="192">
        <f>O1253*H1253</f>
        <v>0</v>
      </c>
      <c r="Q1253" s="192">
        <v>0</v>
      </c>
      <c r="R1253" s="192">
        <f>Q1253*H1253</f>
        <v>0</v>
      </c>
      <c r="S1253" s="192">
        <v>0</v>
      </c>
      <c r="T1253" s="193">
        <f>S1253*H1253</f>
        <v>0</v>
      </c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R1253" s="194" t="s">
        <v>273</v>
      </c>
      <c r="AT1253" s="194" t="s">
        <v>185</v>
      </c>
      <c r="AU1253" s="194" t="s">
        <v>87</v>
      </c>
      <c r="AY1253" s="21" t="s">
        <v>183</v>
      </c>
      <c r="BE1253" s="195">
        <f>IF(N1253="základní",J1253,0)</f>
        <v>0</v>
      </c>
      <c r="BF1253" s="195">
        <f>IF(N1253="snížená",J1253,0)</f>
        <v>0</v>
      </c>
      <c r="BG1253" s="195">
        <f>IF(N1253="zákl. přenesená",J1253,0)</f>
        <v>0</v>
      </c>
      <c r="BH1253" s="195">
        <f>IF(N1253="sníž. přenesená",J1253,0)</f>
        <v>0</v>
      </c>
      <c r="BI1253" s="195">
        <f>IF(N1253="nulová",J1253,0)</f>
        <v>0</v>
      </c>
      <c r="BJ1253" s="21" t="s">
        <v>85</v>
      </c>
      <c r="BK1253" s="195">
        <f>ROUND(I1253*H1253,2)</f>
        <v>0</v>
      </c>
      <c r="BL1253" s="21" t="s">
        <v>273</v>
      </c>
      <c r="BM1253" s="194" t="s">
        <v>1512</v>
      </c>
    </row>
    <row r="1254" spans="1:65" s="2" customFormat="1">
      <c r="A1254" s="38"/>
      <c r="B1254" s="39"/>
      <c r="C1254" s="40"/>
      <c r="D1254" s="196" t="s">
        <v>192</v>
      </c>
      <c r="E1254" s="40"/>
      <c r="F1254" s="197" t="s">
        <v>1513</v>
      </c>
      <c r="G1254" s="40"/>
      <c r="H1254" s="40"/>
      <c r="I1254" s="198"/>
      <c r="J1254" s="40"/>
      <c r="K1254" s="40"/>
      <c r="L1254" s="43"/>
      <c r="M1254" s="199"/>
      <c r="N1254" s="200"/>
      <c r="O1254" s="68"/>
      <c r="P1254" s="68"/>
      <c r="Q1254" s="68"/>
      <c r="R1254" s="68"/>
      <c r="S1254" s="68"/>
      <c r="T1254" s="69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T1254" s="21" t="s">
        <v>192</v>
      </c>
      <c r="AU1254" s="21" t="s">
        <v>87</v>
      </c>
    </row>
    <row r="1255" spans="1:65" s="2" customFormat="1" ht="49.05" customHeight="1">
      <c r="A1255" s="38"/>
      <c r="B1255" s="39"/>
      <c r="C1255" s="224" t="s">
        <v>1514</v>
      </c>
      <c r="D1255" s="224" t="s">
        <v>240</v>
      </c>
      <c r="E1255" s="225" t="s">
        <v>1515</v>
      </c>
      <c r="F1255" s="226" t="s">
        <v>1516</v>
      </c>
      <c r="G1255" s="227" t="s">
        <v>188</v>
      </c>
      <c r="H1255" s="228">
        <v>4</v>
      </c>
      <c r="I1255" s="229"/>
      <c r="J1255" s="230">
        <f>ROUND(I1255*H1255,2)</f>
        <v>0</v>
      </c>
      <c r="K1255" s="226" t="s">
        <v>19</v>
      </c>
      <c r="L1255" s="231"/>
      <c r="M1255" s="232" t="s">
        <v>19</v>
      </c>
      <c r="N1255" s="233" t="s">
        <v>49</v>
      </c>
      <c r="O1255" s="68"/>
      <c r="P1255" s="192">
        <f>O1255*H1255</f>
        <v>0</v>
      </c>
      <c r="Q1255" s="192">
        <v>3.227E-2</v>
      </c>
      <c r="R1255" s="192">
        <f>Q1255*H1255</f>
        <v>0.12908</v>
      </c>
      <c r="S1255" s="192">
        <v>0</v>
      </c>
      <c r="T1255" s="193">
        <f>S1255*H1255</f>
        <v>0</v>
      </c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R1255" s="194" t="s">
        <v>365</v>
      </c>
      <c r="AT1255" s="194" t="s">
        <v>240</v>
      </c>
      <c r="AU1255" s="194" t="s">
        <v>87</v>
      </c>
      <c r="AY1255" s="21" t="s">
        <v>183</v>
      </c>
      <c r="BE1255" s="195">
        <f>IF(N1255="základní",J1255,0)</f>
        <v>0</v>
      </c>
      <c r="BF1255" s="195">
        <f>IF(N1255="snížená",J1255,0)</f>
        <v>0</v>
      </c>
      <c r="BG1255" s="195">
        <f>IF(N1255="zákl. přenesená",J1255,0)</f>
        <v>0</v>
      </c>
      <c r="BH1255" s="195">
        <f>IF(N1255="sníž. přenesená",J1255,0)</f>
        <v>0</v>
      </c>
      <c r="BI1255" s="195">
        <f>IF(N1255="nulová",J1255,0)</f>
        <v>0</v>
      </c>
      <c r="BJ1255" s="21" t="s">
        <v>85</v>
      </c>
      <c r="BK1255" s="195">
        <f>ROUND(I1255*H1255,2)</f>
        <v>0</v>
      </c>
      <c r="BL1255" s="21" t="s">
        <v>273</v>
      </c>
      <c r="BM1255" s="194" t="s">
        <v>1517</v>
      </c>
    </row>
    <row r="1256" spans="1:65" s="2" customFormat="1" ht="37.799999999999997" customHeight="1">
      <c r="A1256" s="38"/>
      <c r="B1256" s="39"/>
      <c r="C1256" s="183" t="s">
        <v>1518</v>
      </c>
      <c r="D1256" s="183" t="s">
        <v>185</v>
      </c>
      <c r="E1256" s="184" t="s">
        <v>1519</v>
      </c>
      <c r="F1256" s="185" t="s">
        <v>1520</v>
      </c>
      <c r="G1256" s="186" t="s">
        <v>430</v>
      </c>
      <c r="H1256" s="187">
        <v>4</v>
      </c>
      <c r="I1256" s="188"/>
      <c r="J1256" s="189">
        <f>ROUND(I1256*H1256,2)</f>
        <v>0</v>
      </c>
      <c r="K1256" s="185" t="s">
        <v>189</v>
      </c>
      <c r="L1256" s="43"/>
      <c r="M1256" s="190" t="s">
        <v>19</v>
      </c>
      <c r="N1256" s="191" t="s">
        <v>49</v>
      </c>
      <c r="O1256" s="68"/>
      <c r="P1256" s="192">
        <f>O1256*H1256</f>
        <v>0</v>
      </c>
      <c r="Q1256" s="192">
        <v>0</v>
      </c>
      <c r="R1256" s="192">
        <f>Q1256*H1256</f>
        <v>0</v>
      </c>
      <c r="S1256" s="192">
        <v>0</v>
      </c>
      <c r="T1256" s="193">
        <f>S1256*H1256</f>
        <v>0</v>
      </c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R1256" s="194" t="s">
        <v>273</v>
      </c>
      <c r="AT1256" s="194" t="s">
        <v>185</v>
      </c>
      <c r="AU1256" s="194" t="s">
        <v>87</v>
      </c>
      <c r="AY1256" s="21" t="s">
        <v>183</v>
      </c>
      <c r="BE1256" s="195">
        <f>IF(N1256="základní",J1256,0)</f>
        <v>0</v>
      </c>
      <c r="BF1256" s="195">
        <f>IF(N1256="snížená",J1256,0)</f>
        <v>0</v>
      </c>
      <c r="BG1256" s="195">
        <f>IF(N1256="zákl. přenesená",J1256,0)</f>
        <v>0</v>
      </c>
      <c r="BH1256" s="195">
        <f>IF(N1256="sníž. přenesená",J1256,0)</f>
        <v>0</v>
      </c>
      <c r="BI1256" s="195">
        <f>IF(N1256="nulová",J1256,0)</f>
        <v>0</v>
      </c>
      <c r="BJ1256" s="21" t="s">
        <v>85</v>
      </c>
      <c r="BK1256" s="195">
        <f>ROUND(I1256*H1256,2)</f>
        <v>0</v>
      </c>
      <c r="BL1256" s="21" t="s">
        <v>273</v>
      </c>
      <c r="BM1256" s="194" t="s">
        <v>1521</v>
      </c>
    </row>
    <row r="1257" spans="1:65" s="2" customFormat="1">
      <c r="A1257" s="38"/>
      <c r="B1257" s="39"/>
      <c r="C1257" s="40"/>
      <c r="D1257" s="196" t="s">
        <v>192</v>
      </c>
      <c r="E1257" s="40"/>
      <c r="F1257" s="197" t="s">
        <v>1522</v>
      </c>
      <c r="G1257" s="40"/>
      <c r="H1257" s="40"/>
      <c r="I1257" s="198"/>
      <c r="J1257" s="40"/>
      <c r="K1257" s="40"/>
      <c r="L1257" s="43"/>
      <c r="M1257" s="199"/>
      <c r="N1257" s="200"/>
      <c r="O1257" s="68"/>
      <c r="P1257" s="68"/>
      <c r="Q1257" s="68"/>
      <c r="R1257" s="68"/>
      <c r="S1257" s="68"/>
      <c r="T1257" s="69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T1257" s="21" t="s">
        <v>192</v>
      </c>
      <c r="AU1257" s="21" t="s">
        <v>87</v>
      </c>
    </row>
    <row r="1258" spans="1:65" s="2" customFormat="1" ht="101.25" customHeight="1">
      <c r="A1258" s="38"/>
      <c r="B1258" s="39"/>
      <c r="C1258" s="224" t="s">
        <v>1523</v>
      </c>
      <c r="D1258" s="224" t="s">
        <v>240</v>
      </c>
      <c r="E1258" s="225" t="s">
        <v>1524</v>
      </c>
      <c r="F1258" s="226" t="s">
        <v>1525</v>
      </c>
      <c r="G1258" s="227" t="s">
        <v>188</v>
      </c>
      <c r="H1258" s="228">
        <v>4</v>
      </c>
      <c r="I1258" s="229"/>
      <c r="J1258" s="230">
        <f>ROUND(I1258*H1258,2)</f>
        <v>0</v>
      </c>
      <c r="K1258" s="226" t="s">
        <v>19</v>
      </c>
      <c r="L1258" s="231"/>
      <c r="M1258" s="232" t="s">
        <v>19</v>
      </c>
      <c r="N1258" s="233" t="s">
        <v>49</v>
      </c>
      <c r="O1258" s="68"/>
      <c r="P1258" s="192">
        <f>O1258*H1258</f>
        <v>0</v>
      </c>
      <c r="Q1258" s="192">
        <v>3.227E-2</v>
      </c>
      <c r="R1258" s="192">
        <f>Q1258*H1258</f>
        <v>0.12908</v>
      </c>
      <c r="S1258" s="192">
        <v>0</v>
      </c>
      <c r="T1258" s="193">
        <f>S1258*H1258</f>
        <v>0</v>
      </c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R1258" s="194" t="s">
        <v>365</v>
      </c>
      <c r="AT1258" s="194" t="s">
        <v>240</v>
      </c>
      <c r="AU1258" s="194" t="s">
        <v>87</v>
      </c>
      <c r="AY1258" s="21" t="s">
        <v>183</v>
      </c>
      <c r="BE1258" s="195">
        <f>IF(N1258="základní",J1258,0)</f>
        <v>0</v>
      </c>
      <c r="BF1258" s="195">
        <f>IF(N1258="snížená",J1258,0)</f>
        <v>0</v>
      </c>
      <c r="BG1258" s="195">
        <f>IF(N1258="zákl. přenesená",J1258,0)</f>
        <v>0</v>
      </c>
      <c r="BH1258" s="195">
        <f>IF(N1258="sníž. přenesená",J1258,0)</f>
        <v>0</v>
      </c>
      <c r="BI1258" s="195">
        <f>IF(N1258="nulová",J1258,0)</f>
        <v>0</v>
      </c>
      <c r="BJ1258" s="21" t="s">
        <v>85</v>
      </c>
      <c r="BK1258" s="195">
        <f>ROUND(I1258*H1258,2)</f>
        <v>0</v>
      </c>
      <c r="BL1258" s="21" t="s">
        <v>273</v>
      </c>
      <c r="BM1258" s="194" t="s">
        <v>1526</v>
      </c>
    </row>
    <row r="1259" spans="1:65" s="2" customFormat="1" ht="37.799999999999997" customHeight="1">
      <c r="A1259" s="38"/>
      <c r="B1259" s="39"/>
      <c r="C1259" s="183" t="s">
        <v>1527</v>
      </c>
      <c r="D1259" s="183" t="s">
        <v>185</v>
      </c>
      <c r="E1259" s="184" t="s">
        <v>1528</v>
      </c>
      <c r="F1259" s="185" t="s">
        <v>1529</v>
      </c>
      <c r="G1259" s="186" t="s">
        <v>430</v>
      </c>
      <c r="H1259" s="187">
        <v>1</v>
      </c>
      <c r="I1259" s="188"/>
      <c r="J1259" s="189">
        <f>ROUND(I1259*H1259,2)</f>
        <v>0</v>
      </c>
      <c r="K1259" s="185" t="s">
        <v>189</v>
      </c>
      <c r="L1259" s="43"/>
      <c r="M1259" s="190" t="s">
        <v>19</v>
      </c>
      <c r="N1259" s="191" t="s">
        <v>49</v>
      </c>
      <c r="O1259" s="68"/>
      <c r="P1259" s="192">
        <f>O1259*H1259</f>
        <v>0</v>
      </c>
      <c r="Q1259" s="192">
        <v>0</v>
      </c>
      <c r="R1259" s="192">
        <f>Q1259*H1259</f>
        <v>0</v>
      </c>
      <c r="S1259" s="192">
        <v>0</v>
      </c>
      <c r="T1259" s="193">
        <f>S1259*H1259</f>
        <v>0</v>
      </c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R1259" s="194" t="s">
        <v>273</v>
      </c>
      <c r="AT1259" s="194" t="s">
        <v>185</v>
      </c>
      <c r="AU1259" s="194" t="s">
        <v>87</v>
      </c>
      <c r="AY1259" s="21" t="s">
        <v>183</v>
      </c>
      <c r="BE1259" s="195">
        <f>IF(N1259="základní",J1259,0)</f>
        <v>0</v>
      </c>
      <c r="BF1259" s="195">
        <f>IF(N1259="snížená",J1259,0)</f>
        <v>0</v>
      </c>
      <c r="BG1259" s="195">
        <f>IF(N1259="zákl. přenesená",J1259,0)</f>
        <v>0</v>
      </c>
      <c r="BH1259" s="195">
        <f>IF(N1259="sníž. přenesená",J1259,0)</f>
        <v>0</v>
      </c>
      <c r="BI1259" s="195">
        <f>IF(N1259="nulová",J1259,0)</f>
        <v>0</v>
      </c>
      <c r="BJ1259" s="21" t="s">
        <v>85</v>
      </c>
      <c r="BK1259" s="195">
        <f>ROUND(I1259*H1259,2)</f>
        <v>0</v>
      </c>
      <c r="BL1259" s="21" t="s">
        <v>273</v>
      </c>
      <c r="BM1259" s="194" t="s">
        <v>1530</v>
      </c>
    </row>
    <row r="1260" spans="1:65" s="2" customFormat="1">
      <c r="A1260" s="38"/>
      <c r="B1260" s="39"/>
      <c r="C1260" s="40"/>
      <c r="D1260" s="196" t="s">
        <v>192</v>
      </c>
      <c r="E1260" s="40"/>
      <c r="F1260" s="197" t="s">
        <v>1531</v>
      </c>
      <c r="G1260" s="40"/>
      <c r="H1260" s="40"/>
      <c r="I1260" s="198"/>
      <c r="J1260" s="40"/>
      <c r="K1260" s="40"/>
      <c r="L1260" s="43"/>
      <c r="M1260" s="199"/>
      <c r="N1260" s="200"/>
      <c r="O1260" s="68"/>
      <c r="P1260" s="68"/>
      <c r="Q1260" s="68"/>
      <c r="R1260" s="68"/>
      <c r="S1260" s="68"/>
      <c r="T1260" s="69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T1260" s="21" t="s">
        <v>192</v>
      </c>
      <c r="AU1260" s="21" t="s">
        <v>87</v>
      </c>
    </row>
    <row r="1261" spans="1:65" s="2" customFormat="1" ht="101.25" customHeight="1">
      <c r="A1261" s="38"/>
      <c r="B1261" s="39"/>
      <c r="C1261" s="224" t="s">
        <v>1532</v>
      </c>
      <c r="D1261" s="224" t="s">
        <v>240</v>
      </c>
      <c r="E1261" s="225" t="s">
        <v>1533</v>
      </c>
      <c r="F1261" s="226" t="s">
        <v>1525</v>
      </c>
      <c r="G1261" s="227" t="s">
        <v>430</v>
      </c>
      <c r="H1261" s="228">
        <v>1</v>
      </c>
      <c r="I1261" s="229"/>
      <c r="J1261" s="230">
        <f>ROUND(I1261*H1261,2)</f>
        <v>0</v>
      </c>
      <c r="K1261" s="226" t="s">
        <v>19</v>
      </c>
      <c r="L1261" s="231"/>
      <c r="M1261" s="232" t="s">
        <v>19</v>
      </c>
      <c r="N1261" s="233" t="s">
        <v>49</v>
      </c>
      <c r="O1261" s="68"/>
      <c r="P1261" s="192">
        <f>O1261*H1261</f>
        <v>0</v>
      </c>
      <c r="Q1261" s="192">
        <v>7.6999999999999999E-2</v>
      </c>
      <c r="R1261" s="192">
        <f>Q1261*H1261</f>
        <v>7.6999999999999999E-2</v>
      </c>
      <c r="S1261" s="192">
        <v>0</v>
      </c>
      <c r="T1261" s="193">
        <f>S1261*H1261</f>
        <v>0</v>
      </c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R1261" s="194" t="s">
        <v>365</v>
      </c>
      <c r="AT1261" s="194" t="s">
        <v>240</v>
      </c>
      <c r="AU1261" s="194" t="s">
        <v>87</v>
      </c>
      <c r="AY1261" s="21" t="s">
        <v>183</v>
      </c>
      <c r="BE1261" s="195">
        <f>IF(N1261="základní",J1261,0)</f>
        <v>0</v>
      </c>
      <c r="BF1261" s="195">
        <f>IF(N1261="snížená",J1261,0)</f>
        <v>0</v>
      </c>
      <c r="BG1261" s="195">
        <f>IF(N1261="zákl. přenesená",J1261,0)</f>
        <v>0</v>
      </c>
      <c r="BH1261" s="195">
        <f>IF(N1261="sníž. přenesená",J1261,0)</f>
        <v>0</v>
      </c>
      <c r="BI1261" s="195">
        <f>IF(N1261="nulová",J1261,0)</f>
        <v>0</v>
      </c>
      <c r="BJ1261" s="21" t="s">
        <v>85</v>
      </c>
      <c r="BK1261" s="195">
        <f>ROUND(I1261*H1261,2)</f>
        <v>0</v>
      </c>
      <c r="BL1261" s="21" t="s">
        <v>273</v>
      </c>
      <c r="BM1261" s="194" t="s">
        <v>1534</v>
      </c>
    </row>
    <row r="1262" spans="1:65" s="2" customFormat="1" ht="37.799999999999997" customHeight="1">
      <c r="A1262" s="38"/>
      <c r="B1262" s="39"/>
      <c r="C1262" s="183" t="s">
        <v>1535</v>
      </c>
      <c r="D1262" s="183" t="s">
        <v>185</v>
      </c>
      <c r="E1262" s="184" t="s">
        <v>1536</v>
      </c>
      <c r="F1262" s="185" t="s">
        <v>1537</v>
      </c>
      <c r="G1262" s="186" t="s">
        <v>430</v>
      </c>
      <c r="H1262" s="187">
        <v>11</v>
      </c>
      <c r="I1262" s="188"/>
      <c r="J1262" s="189">
        <f>ROUND(I1262*H1262,2)</f>
        <v>0</v>
      </c>
      <c r="K1262" s="185" t="s">
        <v>189</v>
      </c>
      <c r="L1262" s="43"/>
      <c r="M1262" s="190" t="s">
        <v>19</v>
      </c>
      <c r="N1262" s="191" t="s">
        <v>49</v>
      </c>
      <c r="O1262" s="68"/>
      <c r="P1262" s="192">
        <f>O1262*H1262</f>
        <v>0</v>
      </c>
      <c r="Q1262" s="192">
        <v>0</v>
      </c>
      <c r="R1262" s="192">
        <f>Q1262*H1262</f>
        <v>0</v>
      </c>
      <c r="S1262" s="192">
        <v>0</v>
      </c>
      <c r="T1262" s="193">
        <f>S1262*H1262</f>
        <v>0</v>
      </c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194" t="s">
        <v>273</v>
      </c>
      <c r="AT1262" s="194" t="s">
        <v>185</v>
      </c>
      <c r="AU1262" s="194" t="s">
        <v>87</v>
      </c>
      <c r="AY1262" s="21" t="s">
        <v>183</v>
      </c>
      <c r="BE1262" s="195">
        <f>IF(N1262="základní",J1262,0)</f>
        <v>0</v>
      </c>
      <c r="BF1262" s="195">
        <f>IF(N1262="snížená",J1262,0)</f>
        <v>0</v>
      </c>
      <c r="BG1262" s="195">
        <f>IF(N1262="zákl. přenesená",J1262,0)</f>
        <v>0</v>
      </c>
      <c r="BH1262" s="195">
        <f>IF(N1262="sníž. přenesená",J1262,0)</f>
        <v>0</v>
      </c>
      <c r="BI1262" s="195">
        <f>IF(N1262="nulová",J1262,0)</f>
        <v>0</v>
      </c>
      <c r="BJ1262" s="21" t="s">
        <v>85</v>
      </c>
      <c r="BK1262" s="195">
        <f>ROUND(I1262*H1262,2)</f>
        <v>0</v>
      </c>
      <c r="BL1262" s="21" t="s">
        <v>273</v>
      </c>
      <c r="BM1262" s="194" t="s">
        <v>1538</v>
      </c>
    </row>
    <row r="1263" spans="1:65" s="2" customFormat="1">
      <c r="A1263" s="38"/>
      <c r="B1263" s="39"/>
      <c r="C1263" s="40"/>
      <c r="D1263" s="196" t="s">
        <v>192</v>
      </c>
      <c r="E1263" s="40"/>
      <c r="F1263" s="197" t="s">
        <v>1539</v>
      </c>
      <c r="G1263" s="40"/>
      <c r="H1263" s="40"/>
      <c r="I1263" s="198"/>
      <c r="J1263" s="40"/>
      <c r="K1263" s="40"/>
      <c r="L1263" s="43"/>
      <c r="M1263" s="199"/>
      <c r="N1263" s="200"/>
      <c r="O1263" s="68"/>
      <c r="P1263" s="68"/>
      <c r="Q1263" s="68"/>
      <c r="R1263" s="68"/>
      <c r="S1263" s="68"/>
      <c r="T1263" s="69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T1263" s="21" t="s">
        <v>192</v>
      </c>
      <c r="AU1263" s="21" t="s">
        <v>87</v>
      </c>
    </row>
    <row r="1264" spans="1:65" s="2" customFormat="1" ht="90" customHeight="1">
      <c r="A1264" s="38"/>
      <c r="B1264" s="39"/>
      <c r="C1264" s="224" t="s">
        <v>1540</v>
      </c>
      <c r="D1264" s="224" t="s">
        <v>240</v>
      </c>
      <c r="E1264" s="225" t="s">
        <v>1541</v>
      </c>
      <c r="F1264" s="226" t="s">
        <v>1542</v>
      </c>
      <c r="G1264" s="227" t="s">
        <v>430</v>
      </c>
      <c r="H1264" s="228">
        <v>1</v>
      </c>
      <c r="I1264" s="229"/>
      <c r="J1264" s="230">
        <f t="shared" ref="J1264:J1269" si="20">ROUND(I1264*H1264,2)</f>
        <v>0</v>
      </c>
      <c r="K1264" s="226" t="s">
        <v>19</v>
      </c>
      <c r="L1264" s="231"/>
      <c r="M1264" s="232" t="s">
        <v>19</v>
      </c>
      <c r="N1264" s="233" t="s">
        <v>49</v>
      </c>
      <c r="O1264" s="68"/>
      <c r="P1264" s="192">
        <f t="shared" ref="P1264:P1269" si="21">O1264*H1264</f>
        <v>0</v>
      </c>
      <c r="Q1264" s="192">
        <v>7.6999999999999999E-2</v>
      </c>
      <c r="R1264" s="192">
        <f t="shared" ref="R1264:R1269" si="22">Q1264*H1264</f>
        <v>7.6999999999999999E-2</v>
      </c>
      <c r="S1264" s="192">
        <v>0</v>
      </c>
      <c r="T1264" s="193">
        <f t="shared" ref="T1264:T1269" si="23">S1264*H1264</f>
        <v>0</v>
      </c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R1264" s="194" t="s">
        <v>365</v>
      </c>
      <c r="AT1264" s="194" t="s">
        <v>240</v>
      </c>
      <c r="AU1264" s="194" t="s">
        <v>87</v>
      </c>
      <c r="AY1264" s="21" t="s">
        <v>183</v>
      </c>
      <c r="BE1264" s="195">
        <f t="shared" ref="BE1264:BE1269" si="24">IF(N1264="základní",J1264,0)</f>
        <v>0</v>
      </c>
      <c r="BF1264" s="195">
        <f t="shared" ref="BF1264:BF1269" si="25">IF(N1264="snížená",J1264,0)</f>
        <v>0</v>
      </c>
      <c r="BG1264" s="195">
        <f t="shared" ref="BG1264:BG1269" si="26">IF(N1264="zákl. přenesená",J1264,0)</f>
        <v>0</v>
      </c>
      <c r="BH1264" s="195">
        <f t="shared" ref="BH1264:BH1269" si="27">IF(N1264="sníž. přenesená",J1264,0)</f>
        <v>0</v>
      </c>
      <c r="BI1264" s="195">
        <f t="shared" ref="BI1264:BI1269" si="28">IF(N1264="nulová",J1264,0)</f>
        <v>0</v>
      </c>
      <c r="BJ1264" s="21" t="s">
        <v>85</v>
      </c>
      <c r="BK1264" s="195">
        <f t="shared" ref="BK1264:BK1269" si="29">ROUND(I1264*H1264,2)</f>
        <v>0</v>
      </c>
      <c r="BL1264" s="21" t="s">
        <v>273</v>
      </c>
      <c r="BM1264" s="194" t="s">
        <v>1543</v>
      </c>
    </row>
    <row r="1265" spans="1:65" s="2" customFormat="1" ht="78" customHeight="1">
      <c r="A1265" s="38"/>
      <c r="B1265" s="39"/>
      <c r="C1265" s="224" t="s">
        <v>1544</v>
      </c>
      <c r="D1265" s="224" t="s">
        <v>240</v>
      </c>
      <c r="E1265" s="225" t="s">
        <v>1545</v>
      </c>
      <c r="F1265" s="226" t="s">
        <v>1546</v>
      </c>
      <c r="G1265" s="227" t="s">
        <v>430</v>
      </c>
      <c r="H1265" s="228">
        <v>1</v>
      </c>
      <c r="I1265" s="229"/>
      <c r="J1265" s="230">
        <f t="shared" si="20"/>
        <v>0</v>
      </c>
      <c r="K1265" s="226" t="s">
        <v>19</v>
      </c>
      <c r="L1265" s="231"/>
      <c r="M1265" s="232" t="s">
        <v>19</v>
      </c>
      <c r="N1265" s="233" t="s">
        <v>49</v>
      </c>
      <c r="O1265" s="68"/>
      <c r="P1265" s="192">
        <f t="shared" si="21"/>
        <v>0</v>
      </c>
      <c r="Q1265" s="192">
        <v>7.6999999999999999E-2</v>
      </c>
      <c r="R1265" s="192">
        <f t="shared" si="22"/>
        <v>7.6999999999999999E-2</v>
      </c>
      <c r="S1265" s="192">
        <v>0</v>
      </c>
      <c r="T1265" s="193">
        <f t="shared" si="23"/>
        <v>0</v>
      </c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R1265" s="194" t="s">
        <v>365</v>
      </c>
      <c r="AT1265" s="194" t="s">
        <v>240</v>
      </c>
      <c r="AU1265" s="194" t="s">
        <v>87</v>
      </c>
      <c r="AY1265" s="21" t="s">
        <v>183</v>
      </c>
      <c r="BE1265" s="195">
        <f t="shared" si="24"/>
        <v>0</v>
      </c>
      <c r="BF1265" s="195">
        <f t="shared" si="25"/>
        <v>0</v>
      </c>
      <c r="BG1265" s="195">
        <f t="shared" si="26"/>
        <v>0</v>
      </c>
      <c r="BH1265" s="195">
        <f t="shared" si="27"/>
        <v>0</v>
      </c>
      <c r="BI1265" s="195">
        <f t="shared" si="28"/>
        <v>0</v>
      </c>
      <c r="BJ1265" s="21" t="s">
        <v>85</v>
      </c>
      <c r="BK1265" s="195">
        <f t="shared" si="29"/>
        <v>0</v>
      </c>
      <c r="BL1265" s="21" t="s">
        <v>273</v>
      </c>
      <c r="BM1265" s="194" t="s">
        <v>1547</v>
      </c>
    </row>
    <row r="1266" spans="1:65" s="2" customFormat="1" ht="90" customHeight="1">
      <c r="A1266" s="38"/>
      <c r="B1266" s="39"/>
      <c r="C1266" s="224" t="s">
        <v>1548</v>
      </c>
      <c r="D1266" s="224" t="s">
        <v>240</v>
      </c>
      <c r="E1266" s="225" t="s">
        <v>1549</v>
      </c>
      <c r="F1266" s="226" t="s">
        <v>1550</v>
      </c>
      <c r="G1266" s="227" t="s">
        <v>430</v>
      </c>
      <c r="H1266" s="228">
        <v>4</v>
      </c>
      <c r="I1266" s="229"/>
      <c r="J1266" s="230">
        <f t="shared" si="20"/>
        <v>0</v>
      </c>
      <c r="K1266" s="226" t="s">
        <v>19</v>
      </c>
      <c r="L1266" s="231"/>
      <c r="M1266" s="232" t="s">
        <v>19</v>
      </c>
      <c r="N1266" s="233" t="s">
        <v>49</v>
      </c>
      <c r="O1266" s="68"/>
      <c r="P1266" s="192">
        <f t="shared" si="21"/>
        <v>0</v>
      </c>
      <c r="Q1266" s="192">
        <v>7.6999999999999999E-2</v>
      </c>
      <c r="R1266" s="192">
        <f t="shared" si="22"/>
        <v>0.308</v>
      </c>
      <c r="S1266" s="192">
        <v>0</v>
      </c>
      <c r="T1266" s="193">
        <f t="shared" si="23"/>
        <v>0</v>
      </c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R1266" s="194" t="s">
        <v>365</v>
      </c>
      <c r="AT1266" s="194" t="s">
        <v>240</v>
      </c>
      <c r="AU1266" s="194" t="s">
        <v>87</v>
      </c>
      <c r="AY1266" s="21" t="s">
        <v>183</v>
      </c>
      <c r="BE1266" s="195">
        <f t="shared" si="24"/>
        <v>0</v>
      </c>
      <c r="BF1266" s="195">
        <f t="shared" si="25"/>
        <v>0</v>
      </c>
      <c r="BG1266" s="195">
        <f t="shared" si="26"/>
        <v>0</v>
      </c>
      <c r="BH1266" s="195">
        <f t="shared" si="27"/>
        <v>0</v>
      </c>
      <c r="BI1266" s="195">
        <f t="shared" si="28"/>
        <v>0</v>
      </c>
      <c r="BJ1266" s="21" t="s">
        <v>85</v>
      </c>
      <c r="BK1266" s="195">
        <f t="shared" si="29"/>
        <v>0</v>
      </c>
      <c r="BL1266" s="21" t="s">
        <v>273</v>
      </c>
      <c r="BM1266" s="194" t="s">
        <v>1551</v>
      </c>
    </row>
    <row r="1267" spans="1:65" s="2" customFormat="1" ht="78" customHeight="1">
      <c r="A1267" s="38"/>
      <c r="B1267" s="39"/>
      <c r="C1267" s="224" t="s">
        <v>1552</v>
      </c>
      <c r="D1267" s="224" t="s">
        <v>240</v>
      </c>
      <c r="E1267" s="225" t="s">
        <v>1553</v>
      </c>
      <c r="F1267" s="226" t="s">
        <v>1554</v>
      </c>
      <c r="G1267" s="227" t="s">
        <v>430</v>
      </c>
      <c r="H1267" s="228">
        <v>4</v>
      </c>
      <c r="I1267" s="229"/>
      <c r="J1267" s="230">
        <f t="shared" si="20"/>
        <v>0</v>
      </c>
      <c r="K1267" s="226" t="s">
        <v>19</v>
      </c>
      <c r="L1267" s="231"/>
      <c r="M1267" s="232" t="s">
        <v>19</v>
      </c>
      <c r="N1267" s="233" t="s">
        <v>49</v>
      </c>
      <c r="O1267" s="68"/>
      <c r="P1267" s="192">
        <f t="shared" si="21"/>
        <v>0</v>
      </c>
      <c r="Q1267" s="192">
        <v>7.6999999999999999E-2</v>
      </c>
      <c r="R1267" s="192">
        <f t="shared" si="22"/>
        <v>0.308</v>
      </c>
      <c r="S1267" s="192">
        <v>0</v>
      </c>
      <c r="T1267" s="193">
        <f t="shared" si="23"/>
        <v>0</v>
      </c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R1267" s="194" t="s">
        <v>365</v>
      </c>
      <c r="AT1267" s="194" t="s">
        <v>240</v>
      </c>
      <c r="AU1267" s="194" t="s">
        <v>87</v>
      </c>
      <c r="AY1267" s="21" t="s">
        <v>183</v>
      </c>
      <c r="BE1267" s="195">
        <f t="shared" si="24"/>
        <v>0</v>
      </c>
      <c r="BF1267" s="195">
        <f t="shared" si="25"/>
        <v>0</v>
      </c>
      <c r="BG1267" s="195">
        <f t="shared" si="26"/>
        <v>0</v>
      </c>
      <c r="BH1267" s="195">
        <f t="shared" si="27"/>
        <v>0</v>
      </c>
      <c r="BI1267" s="195">
        <f t="shared" si="28"/>
        <v>0</v>
      </c>
      <c r="BJ1267" s="21" t="s">
        <v>85</v>
      </c>
      <c r="BK1267" s="195">
        <f t="shared" si="29"/>
        <v>0</v>
      </c>
      <c r="BL1267" s="21" t="s">
        <v>273</v>
      </c>
      <c r="BM1267" s="194" t="s">
        <v>1555</v>
      </c>
    </row>
    <row r="1268" spans="1:65" s="2" customFormat="1" ht="76.349999999999994" customHeight="1">
      <c r="A1268" s="38"/>
      <c r="B1268" s="39"/>
      <c r="C1268" s="224" t="s">
        <v>1556</v>
      </c>
      <c r="D1268" s="224" t="s">
        <v>240</v>
      </c>
      <c r="E1268" s="225" t="s">
        <v>1557</v>
      </c>
      <c r="F1268" s="226" t="s">
        <v>1558</v>
      </c>
      <c r="G1268" s="227" t="s">
        <v>430</v>
      </c>
      <c r="H1268" s="228">
        <v>1</v>
      </c>
      <c r="I1268" s="229"/>
      <c r="J1268" s="230">
        <f t="shared" si="20"/>
        <v>0</v>
      </c>
      <c r="K1268" s="226" t="s">
        <v>19</v>
      </c>
      <c r="L1268" s="231"/>
      <c r="M1268" s="232" t="s">
        <v>19</v>
      </c>
      <c r="N1268" s="233" t="s">
        <v>49</v>
      </c>
      <c r="O1268" s="68"/>
      <c r="P1268" s="192">
        <f t="shared" si="21"/>
        <v>0</v>
      </c>
      <c r="Q1268" s="192">
        <v>7.6999999999999999E-2</v>
      </c>
      <c r="R1268" s="192">
        <f t="shared" si="22"/>
        <v>7.6999999999999999E-2</v>
      </c>
      <c r="S1268" s="192">
        <v>0</v>
      </c>
      <c r="T1268" s="193">
        <f t="shared" si="23"/>
        <v>0</v>
      </c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R1268" s="194" t="s">
        <v>365</v>
      </c>
      <c r="AT1268" s="194" t="s">
        <v>240</v>
      </c>
      <c r="AU1268" s="194" t="s">
        <v>87</v>
      </c>
      <c r="AY1268" s="21" t="s">
        <v>183</v>
      </c>
      <c r="BE1268" s="195">
        <f t="shared" si="24"/>
        <v>0</v>
      </c>
      <c r="BF1268" s="195">
        <f t="shared" si="25"/>
        <v>0</v>
      </c>
      <c r="BG1268" s="195">
        <f t="shared" si="26"/>
        <v>0</v>
      </c>
      <c r="BH1268" s="195">
        <f t="shared" si="27"/>
        <v>0</v>
      </c>
      <c r="BI1268" s="195">
        <f t="shared" si="28"/>
        <v>0</v>
      </c>
      <c r="BJ1268" s="21" t="s">
        <v>85</v>
      </c>
      <c r="BK1268" s="195">
        <f t="shared" si="29"/>
        <v>0</v>
      </c>
      <c r="BL1268" s="21" t="s">
        <v>273</v>
      </c>
      <c r="BM1268" s="194" t="s">
        <v>1559</v>
      </c>
    </row>
    <row r="1269" spans="1:65" s="2" customFormat="1" ht="24.15" customHeight="1">
      <c r="A1269" s="38"/>
      <c r="B1269" s="39"/>
      <c r="C1269" s="183" t="s">
        <v>1560</v>
      </c>
      <c r="D1269" s="183" t="s">
        <v>185</v>
      </c>
      <c r="E1269" s="184" t="s">
        <v>1561</v>
      </c>
      <c r="F1269" s="185" t="s">
        <v>1562</v>
      </c>
      <c r="G1269" s="186" t="s">
        <v>430</v>
      </c>
      <c r="H1269" s="187">
        <v>1</v>
      </c>
      <c r="I1269" s="188"/>
      <c r="J1269" s="189">
        <f t="shared" si="20"/>
        <v>0</v>
      </c>
      <c r="K1269" s="185" t="s">
        <v>189</v>
      </c>
      <c r="L1269" s="43"/>
      <c r="M1269" s="190" t="s">
        <v>19</v>
      </c>
      <c r="N1269" s="191" t="s">
        <v>49</v>
      </c>
      <c r="O1269" s="68"/>
      <c r="P1269" s="192">
        <f t="shared" si="21"/>
        <v>0</v>
      </c>
      <c r="Q1269" s="192">
        <v>8.7384080000000002E-4</v>
      </c>
      <c r="R1269" s="192">
        <f t="shared" si="22"/>
        <v>8.7384080000000002E-4</v>
      </c>
      <c r="S1269" s="192">
        <v>0</v>
      </c>
      <c r="T1269" s="193">
        <f t="shared" si="23"/>
        <v>0</v>
      </c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R1269" s="194" t="s">
        <v>273</v>
      </c>
      <c r="AT1269" s="194" t="s">
        <v>185</v>
      </c>
      <c r="AU1269" s="194" t="s">
        <v>87</v>
      </c>
      <c r="AY1269" s="21" t="s">
        <v>183</v>
      </c>
      <c r="BE1269" s="195">
        <f t="shared" si="24"/>
        <v>0</v>
      </c>
      <c r="BF1269" s="195">
        <f t="shared" si="25"/>
        <v>0</v>
      </c>
      <c r="BG1269" s="195">
        <f t="shared" si="26"/>
        <v>0</v>
      </c>
      <c r="BH1269" s="195">
        <f t="shared" si="27"/>
        <v>0</v>
      </c>
      <c r="BI1269" s="195">
        <f t="shared" si="28"/>
        <v>0</v>
      </c>
      <c r="BJ1269" s="21" t="s">
        <v>85</v>
      </c>
      <c r="BK1269" s="195">
        <f t="shared" si="29"/>
        <v>0</v>
      </c>
      <c r="BL1269" s="21" t="s">
        <v>273</v>
      </c>
      <c r="BM1269" s="194" t="s">
        <v>1563</v>
      </c>
    </row>
    <row r="1270" spans="1:65" s="2" customFormat="1">
      <c r="A1270" s="38"/>
      <c r="B1270" s="39"/>
      <c r="C1270" s="40"/>
      <c r="D1270" s="196" t="s">
        <v>192</v>
      </c>
      <c r="E1270" s="40"/>
      <c r="F1270" s="197" t="s">
        <v>1564</v>
      </c>
      <c r="G1270" s="40"/>
      <c r="H1270" s="40"/>
      <c r="I1270" s="198"/>
      <c r="J1270" s="40"/>
      <c r="K1270" s="40"/>
      <c r="L1270" s="43"/>
      <c r="M1270" s="199"/>
      <c r="N1270" s="200"/>
      <c r="O1270" s="68"/>
      <c r="P1270" s="68"/>
      <c r="Q1270" s="68"/>
      <c r="R1270" s="68"/>
      <c r="S1270" s="68"/>
      <c r="T1270" s="69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T1270" s="21" t="s">
        <v>192</v>
      </c>
      <c r="AU1270" s="21" t="s">
        <v>87</v>
      </c>
    </row>
    <row r="1271" spans="1:65" s="2" customFormat="1" ht="78" customHeight="1">
      <c r="A1271" s="38"/>
      <c r="B1271" s="39"/>
      <c r="C1271" s="224" t="s">
        <v>1565</v>
      </c>
      <c r="D1271" s="224" t="s">
        <v>240</v>
      </c>
      <c r="E1271" s="225" t="s">
        <v>1566</v>
      </c>
      <c r="F1271" s="226" t="s">
        <v>1567</v>
      </c>
      <c r="G1271" s="227" t="s">
        <v>430</v>
      </c>
      <c r="H1271" s="228">
        <v>1</v>
      </c>
      <c r="I1271" s="229"/>
      <c r="J1271" s="230">
        <f>ROUND(I1271*H1271,2)</f>
        <v>0</v>
      </c>
      <c r="K1271" s="226" t="s">
        <v>19</v>
      </c>
      <c r="L1271" s="231"/>
      <c r="M1271" s="232" t="s">
        <v>19</v>
      </c>
      <c r="N1271" s="233" t="s">
        <v>49</v>
      </c>
      <c r="O1271" s="68"/>
      <c r="P1271" s="192">
        <f>O1271*H1271</f>
        <v>0</v>
      </c>
      <c r="Q1271" s="192">
        <v>7.6999999999999999E-2</v>
      </c>
      <c r="R1271" s="192">
        <f>Q1271*H1271</f>
        <v>7.6999999999999999E-2</v>
      </c>
      <c r="S1271" s="192">
        <v>0</v>
      </c>
      <c r="T1271" s="193">
        <f>S1271*H1271</f>
        <v>0</v>
      </c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R1271" s="194" t="s">
        <v>365</v>
      </c>
      <c r="AT1271" s="194" t="s">
        <v>240</v>
      </c>
      <c r="AU1271" s="194" t="s">
        <v>87</v>
      </c>
      <c r="AY1271" s="21" t="s">
        <v>183</v>
      </c>
      <c r="BE1271" s="195">
        <f>IF(N1271="základní",J1271,0)</f>
        <v>0</v>
      </c>
      <c r="BF1271" s="195">
        <f>IF(N1271="snížená",J1271,0)</f>
        <v>0</v>
      </c>
      <c r="BG1271" s="195">
        <f>IF(N1271="zákl. přenesená",J1271,0)</f>
        <v>0</v>
      </c>
      <c r="BH1271" s="195">
        <f>IF(N1271="sníž. přenesená",J1271,0)</f>
        <v>0</v>
      </c>
      <c r="BI1271" s="195">
        <f>IF(N1271="nulová",J1271,0)</f>
        <v>0</v>
      </c>
      <c r="BJ1271" s="21" t="s">
        <v>85</v>
      </c>
      <c r="BK1271" s="195">
        <f>ROUND(I1271*H1271,2)</f>
        <v>0</v>
      </c>
      <c r="BL1271" s="21" t="s">
        <v>273</v>
      </c>
      <c r="BM1271" s="194" t="s">
        <v>1568</v>
      </c>
    </row>
    <row r="1272" spans="1:65" s="2" customFormat="1" ht="37.799999999999997" customHeight="1">
      <c r="A1272" s="38"/>
      <c r="B1272" s="39"/>
      <c r="C1272" s="183" t="s">
        <v>1569</v>
      </c>
      <c r="D1272" s="183" t="s">
        <v>185</v>
      </c>
      <c r="E1272" s="184" t="s">
        <v>1570</v>
      </c>
      <c r="F1272" s="185" t="s">
        <v>1571</v>
      </c>
      <c r="G1272" s="186" t="s">
        <v>430</v>
      </c>
      <c r="H1272" s="187">
        <v>3</v>
      </c>
      <c r="I1272" s="188"/>
      <c r="J1272" s="189">
        <f>ROUND(I1272*H1272,2)</f>
        <v>0</v>
      </c>
      <c r="K1272" s="185" t="s">
        <v>189</v>
      </c>
      <c r="L1272" s="43"/>
      <c r="M1272" s="190" t="s">
        <v>19</v>
      </c>
      <c r="N1272" s="191" t="s">
        <v>49</v>
      </c>
      <c r="O1272" s="68"/>
      <c r="P1272" s="192">
        <f>O1272*H1272</f>
        <v>0</v>
      </c>
      <c r="Q1272" s="192">
        <v>0</v>
      </c>
      <c r="R1272" s="192">
        <f>Q1272*H1272</f>
        <v>0</v>
      </c>
      <c r="S1272" s="192">
        <v>0.13100000000000001</v>
      </c>
      <c r="T1272" s="193">
        <f>S1272*H1272</f>
        <v>0.39300000000000002</v>
      </c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R1272" s="194" t="s">
        <v>273</v>
      </c>
      <c r="AT1272" s="194" t="s">
        <v>185</v>
      </c>
      <c r="AU1272" s="194" t="s">
        <v>87</v>
      </c>
      <c r="AY1272" s="21" t="s">
        <v>183</v>
      </c>
      <c r="BE1272" s="195">
        <f>IF(N1272="základní",J1272,0)</f>
        <v>0</v>
      </c>
      <c r="BF1272" s="195">
        <f>IF(N1272="snížená",J1272,0)</f>
        <v>0</v>
      </c>
      <c r="BG1272" s="195">
        <f>IF(N1272="zákl. přenesená",J1272,0)</f>
        <v>0</v>
      </c>
      <c r="BH1272" s="195">
        <f>IF(N1272="sníž. přenesená",J1272,0)</f>
        <v>0</v>
      </c>
      <c r="BI1272" s="195">
        <f>IF(N1272="nulová",J1272,0)</f>
        <v>0</v>
      </c>
      <c r="BJ1272" s="21" t="s">
        <v>85</v>
      </c>
      <c r="BK1272" s="195">
        <f>ROUND(I1272*H1272,2)</f>
        <v>0</v>
      </c>
      <c r="BL1272" s="21" t="s">
        <v>273</v>
      </c>
      <c r="BM1272" s="194" t="s">
        <v>1572</v>
      </c>
    </row>
    <row r="1273" spans="1:65" s="2" customFormat="1">
      <c r="A1273" s="38"/>
      <c r="B1273" s="39"/>
      <c r="C1273" s="40"/>
      <c r="D1273" s="196" t="s">
        <v>192</v>
      </c>
      <c r="E1273" s="40"/>
      <c r="F1273" s="197" t="s">
        <v>1573</v>
      </c>
      <c r="G1273" s="40"/>
      <c r="H1273" s="40"/>
      <c r="I1273" s="198"/>
      <c r="J1273" s="40"/>
      <c r="K1273" s="40"/>
      <c r="L1273" s="43"/>
      <c r="M1273" s="199"/>
      <c r="N1273" s="200"/>
      <c r="O1273" s="68"/>
      <c r="P1273" s="68"/>
      <c r="Q1273" s="68"/>
      <c r="R1273" s="68"/>
      <c r="S1273" s="68"/>
      <c r="T1273" s="69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T1273" s="21" t="s">
        <v>192</v>
      </c>
      <c r="AU1273" s="21" t="s">
        <v>87</v>
      </c>
    </row>
    <row r="1274" spans="1:65" s="16" customFormat="1">
      <c r="B1274" s="245"/>
      <c r="C1274" s="246"/>
      <c r="D1274" s="203" t="s">
        <v>204</v>
      </c>
      <c r="E1274" s="247" t="s">
        <v>19</v>
      </c>
      <c r="F1274" s="248" t="s">
        <v>376</v>
      </c>
      <c r="G1274" s="246"/>
      <c r="H1274" s="247" t="s">
        <v>19</v>
      </c>
      <c r="I1274" s="249"/>
      <c r="J1274" s="246"/>
      <c r="K1274" s="246"/>
      <c r="L1274" s="250"/>
      <c r="M1274" s="251"/>
      <c r="N1274" s="252"/>
      <c r="O1274" s="252"/>
      <c r="P1274" s="252"/>
      <c r="Q1274" s="252"/>
      <c r="R1274" s="252"/>
      <c r="S1274" s="252"/>
      <c r="T1274" s="253"/>
      <c r="AT1274" s="254" t="s">
        <v>204</v>
      </c>
      <c r="AU1274" s="254" t="s">
        <v>87</v>
      </c>
      <c r="AV1274" s="16" t="s">
        <v>85</v>
      </c>
      <c r="AW1274" s="16" t="s">
        <v>33</v>
      </c>
      <c r="AX1274" s="16" t="s">
        <v>78</v>
      </c>
      <c r="AY1274" s="254" t="s">
        <v>183</v>
      </c>
    </row>
    <row r="1275" spans="1:65" s="13" customFormat="1">
      <c r="B1275" s="201"/>
      <c r="C1275" s="202"/>
      <c r="D1275" s="203" t="s">
        <v>204</v>
      </c>
      <c r="E1275" s="204" t="s">
        <v>19</v>
      </c>
      <c r="F1275" s="205" t="s">
        <v>85</v>
      </c>
      <c r="G1275" s="202"/>
      <c r="H1275" s="206">
        <v>1</v>
      </c>
      <c r="I1275" s="207"/>
      <c r="J1275" s="202"/>
      <c r="K1275" s="202"/>
      <c r="L1275" s="208"/>
      <c r="M1275" s="209"/>
      <c r="N1275" s="210"/>
      <c r="O1275" s="210"/>
      <c r="P1275" s="210"/>
      <c r="Q1275" s="210"/>
      <c r="R1275" s="210"/>
      <c r="S1275" s="210"/>
      <c r="T1275" s="211"/>
      <c r="AT1275" s="212" t="s">
        <v>204</v>
      </c>
      <c r="AU1275" s="212" t="s">
        <v>87</v>
      </c>
      <c r="AV1275" s="13" t="s">
        <v>87</v>
      </c>
      <c r="AW1275" s="13" t="s">
        <v>33</v>
      </c>
      <c r="AX1275" s="13" t="s">
        <v>78</v>
      </c>
      <c r="AY1275" s="212" t="s">
        <v>183</v>
      </c>
    </row>
    <row r="1276" spans="1:65" s="16" customFormat="1">
      <c r="B1276" s="245"/>
      <c r="C1276" s="246"/>
      <c r="D1276" s="203" t="s">
        <v>204</v>
      </c>
      <c r="E1276" s="247" t="s">
        <v>19</v>
      </c>
      <c r="F1276" s="248" t="s">
        <v>378</v>
      </c>
      <c r="G1276" s="246"/>
      <c r="H1276" s="247" t="s">
        <v>19</v>
      </c>
      <c r="I1276" s="249"/>
      <c r="J1276" s="246"/>
      <c r="K1276" s="246"/>
      <c r="L1276" s="250"/>
      <c r="M1276" s="251"/>
      <c r="N1276" s="252"/>
      <c r="O1276" s="252"/>
      <c r="P1276" s="252"/>
      <c r="Q1276" s="252"/>
      <c r="R1276" s="252"/>
      <c r="S1276" s="252"/>
      <c r="T1276" s="253"/>
      <c r="AT1276" s="254" t="s">
        <v>204</v>
      </c>
      <c r="AU1276" s="254" t="s">
        <v>87</v>
      </c>
      <c r="AV1276" s="16" t="s">
        <v>85</v>
      </c>
      <c r="AW1276" s="16" t="s">
        <v>33</v>
      </c>
      <c r="AX1276" s="16" t="s">
        <v>78</v>
      </c>
      <c r="AY1276" s="254" t="s">
        <v>183</v>
      </c>
    </row>
    <row r="1277" spans="1:65" s="13" customFormat="1">
      <c r="B1277" s="201"/>
      <c r="C1277" s="202"/>
      <c r="D1277" s="203" t="s">
        <v>204</v>
      </c>
      <c r="E1277" s="204" t="s">
        <v>19</v>
      </c>
      <c r="F1277" s="205" t="s">
        <v>85</v>
      </c>
      <c r="G1277" s="202"/>
      <c r="H1277" s="206">
        <v>1</v>
      </c>
      <c r="I1277" s="207"/>
      <c r="J1277" s="202"/>
      <c r="K1277" s="202"/>
      <c r="L1277" s="208"/>
      <c r="M1277" s="209"/>
      <c r="N1277" s="210"/>
      <c r="O1277" s="210"/>
      <c r="P1277" s="210"/>
      <c r="Q1277" s="210"/>
      <c r="R1277" s="210"/>
      <c r="S1277" s="210"/>
      <c r="T1277" s="211"/>
      <c r="AT1277" s="212" t="s">
        <v>204</v>
      </c>
      <c r="AU1277" s="212" t="s">
        <v>87</v>
      </c>
      <c r="AV1277" s="13" t="s">
        <v>87</v>
      </c>
      <c r="AW1277" s="13" t="s">
        <v>33</v>
      </c>
      <c r="AX1277" s="13" t="s">
        <v>78</v>
      </c>
      <c r="AY1277" s="212" t="s">
        <v>183</v>
      </c>
    </row>
    <row r="1278" spans="1:65" s="16" customFormat="1">
      <c r="B1278" s="245"/>
      <c r="C1278" s="246"/>
      <c r="D1278" s="203" t="s">
        <v>204</v>
      </c>
      <c r="E1278" s="247" t="s">
        <v>19</v>
      </c>
      <c r="F1278" s="248" t="s">
        <v>380</v>
      </c>
      <c r="G1278" s="246"/>
      <c r="H1278" s="247" t="s">
        <v>19</v>
      </c>
      <c r="I1278" s="249"/>
      <c r="J1278" s="246"/>
      <c r="K1278" s="246"/>
      <c r="L1278" s="250"/>
      <c r="M1278" s="251"/>
      <c r="N1278" s="252"/>
      <c r="O1278" s="252"/>
      <c r="P1278" s="252"/>
      <c r="Q1278" s="252"/>
      <c r="R1278" s="252"/>
      <c r="S1278" s="252"/>
      <c r="T1278" s="253"/>
      <c r="AT1278" s="254" t="s">
        <v>204</v>
      </c>
      <c r="AU1278" s="254" t="s">
        <v>87</v>
      </c>
      <c r="AV1278" s="16" t="s">
        <v>85</v>
      </c>
      <c r="AW1278" s="16" t="s">
        <v>33</v>
      </c>
      <c r="AX1278" s="16" t="s">
        <v>78</v>
      </c>
      <c r="AY1278" s="254" t="s">
        <v>183</v>
      </c>
    </row>
    <row r="1279" spans="1:65" s="13" customFormat="1">
      <c r="B1279" s="201"/>
      <c r="C1279" s="202"/>
      <c r="D1279" s="203" t="s">
        <v>204</v>
      </c>
      <c r="E1279" s="204" t="s">
        <v>19</v>
      </c>
      <c r="F1279" s="205" t="s">
        <v>85</v>
      </c>
      <c r="G1279" s="202"/>
      <c r="H1279" s="206">
        <v>1</v>
      </c>
      <c r="I1279" s="207"/>
      <c r="J1279" s="202"/>
      <c r="K1279" s="202"/>
      <c r="L1279" s="208"/>
      <c r="M1279" s="209"/>
      <c r="N1279" s="210"/>
      <c r="O1279" s="210"/>
      <c r="P1279" s="210"/>
      <c r="Q1279" s="210"/>
      <c r="R1279" s="210"/>
      <c r="S1279" s="210"/>
      <c r="T1279" s="211"/>
      <c r="AT1279" s="212" t="s">
        <v>204</v>
      </c>
      <c r="AU1279" s="212" t="s">
        <v>87</v>
      </c>
      <c r="AV1279" s="13" t="s">
        <v>87</v>
      </c>
      <c r="AW1279" s="13" t="s">
        <v>33</v>
      </c>
      <c r="AX1279" s="13" t="s">
        <v>78</v>
      </c>
      <c r="AY1279" s="212" t="s">
        <v>183</v>
      </c>
    </row>
    <row r="1280" spans="1:65" s="2" customFormat="1" ht="37.799999999999997" customHeight="1">
      <c r="A1280" s="38"/>
      <c r="B1280" s="39"/>
      <c r="C1280" s="183" t="s">
        <v>1574</v>
      </c>
      <c r="D1280" s="183" t="s">
        <v>185</v>
      </c>
      <c r="E1280" s="184" t="s">
        <v>1575</v>
      </c>
      <c r="F1280" s="185" t="s">
        <v>1576</v>
      </c>
      <c r="G1280" s="186" t="s">
        <v>430</v>
      </c>
      <c r="H1280" s="187">
        <v>1</v>
      </c>
      <c r="I1280" s="188"/>
      <c r="J1280" s="189">
        <f>ROUND(I1280*H1280,2)</f>
        <v>0</v>
      </c>
      <c r="K1280" s="185" t="s">
        <v>189</v>
      </c>
      <c r="L1280" s="43"/>
      <c r="M1280" s="190" t="s">
        <v>19</v>
      </c>
      <c r="N1280" s="191" t="s">
        <v>49</v>
      </c>
      <c r="O1280" s="68"/>
      <c r="P1280" s="192">
        <f>O1280*H1280</f>
        <v>0</v>
      </c>
      <c r="Q1280" s="192">
        <v>0</v>
      </c>
      <c r="R1280" s="192">
        <f>Q1280*H1280</f>
        <v>0</v>
      </c>
      <c r="S1280" s="192">
        <v>0.17399999999999999</v>
      </c>
      <c r="T1280" s="193">
        <f>S1280*H1280</f>
        <v>0.17399999999999999</v>
      </c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R1280" s="194" t="s">
        <v>273</v>
      </c>
      <c r="AT1280" s="194" t="s">
        <v>185</v>
      </c>
      <c r="AU1280" s="194" t="s">
        <v>87</v>
      </c>
      <c r="AY1280" s="21" t="s">
        <v>183</v>
      </c>
      <c r="BE1280" s="195">
        <f>IF(N1280="základní",J1280,0)</f>
        <v>0</v>
      </c>
      <c r="BF1280" s="195">
        <f>IF(N1280="snížená",J1280,0)</f>
        <v>0</v>
      </c>
      <c r="BG1280" s="195">
        <f>IF(N1280="zákl. přenesená",J1280,0)</f>
        <v>0</v>
      </c>
      <c r="BH1280" s="195">
        <f>IF(N1280="sníž. přenesená",J1280,0)</f>
        <v>0</v>
      </c>
      <c r="BI1280" s="195">
        <f>IF(N1280="nulová",J1280,0)</f>
        <v>0</v>
      </c>
      <c r="BJ1280" s="21" t="s">
        <v>85</v>
      </c>
      <c r="BK1280" s="195">
        <f>ROUND(I1280*H1280,2)</f>
        <v>0</v>
      </c>
      <c r="BL1280" s="21" t="s">
        <v>273</v>
      </c>
      <c r="BM1280" s="194" t="s">
        <v>1577</v>
      </c>
    </row>
    <row r="1281" spans="1:65" s="2" customFormat="1">
      <c r="A1281" s="38"/>
      <c r="B1281" s="39"/>
      <c r="C1281" s="40"/>
      <c r="D1281" s="196" t="s">
        <v>192</v>
      </c>
      <c r="E1281" s="40"/>
      <c r="F1281" s="197" t="s">
        <v>1578</v>
      </c>
      <c r="G1281" s="40"/>
      <c r="H1281" s="40"/>
      <c r="I1281" s="198"/>
      <c r="J1281" s="40"/>
      <c r="K1281" s="40"/>
      <c r="L1281" s="43"/>
      <c r="M1281" s="199"/>
      <c r="N1281" s="200"/>
      <c r="O1281" s="68"/>
      <c r="P1281" s="68"/>
      <c r="Q1281" s="68"/>
      <c r="R1281" s="68"/>
      <c r="S1281" s="68"/>
      <c r="T1281" s="69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T1281" s="21" t="s">
        <v>192</v>
      </c>
      <c r="AU1281" s="21" t="s">
        <v>87</v>
      </c>
    </row>
    <row r="1282" spans="1:65" s="16" customFormat="1">
      <c r="B1282" s="245"/>
      <c r="C1282" s="246"/>
      <c r="D1282" s="203" t="s">
        <v>204</v>
      </c>
      <c r="E1282" s="247" t="s">
        <v>19</v>
      </c>
      <c r="F1282" s="248" t="s">
        <v>379</v>
      </c>
      <c r="G1282" s="246"/>
      <c r="H1282" s="247" t="s">
        <v>19</v>
      </c>
      <c r="I1282" s="249"/>
      <c r="J1282" s="246"/>
      <c r="K1282" s="246"/>
      <c r="L1282" s="250"/>
      <c r="M1282" s="251"/>
      <c r="N1282" s="252"/>
      <c r="O1282" s="252"/>
      <c r="P1282" s="252"/>
      <c r="Q1282" s="252"/>
      <c r="R1282" s="252"/>
      <c r="S1282" s="252"/>
      <c r="T1282" s="253"/>
      <c r="AT1282" s="254" t="s">
        <v>204</v>
      </c>
      <c r="AU1282" s="254" t="s">
        <v>87</v>
      </c>
      <c r="AV1282" s="16" t="s">
        <v>85</v>
      </c>
      <c r="AW1282" s="16" t="s">
        <v>33</v>
      </c>
      <c r="AX1282" s="16" t="s">
        <v>78</v>
      </c>
      <c r="AY1282" s="254" t="s">
        <v>183</v>
      </c>
    </row>
    <row r="1283" spans="1:65" s="13" customFormat="1">
      <c r="B1283" s="201"/>
      <c r="C1283" s="202"/>
      <c r="D1283" s="203" t="s">
        <v>204</v>
      </c>
      <c r="E1283" s="204" t="s">
        <v>19</v>
      </c>
      <c r="F1283" s="205" t="s">
        <v>85</v>
      </c>
      <c r="G1283" s="202"/>
      <c r="H1283" s="206">
        <v>1</v>
      </c>
      <c r="I1283" s="207"/>
      <c r="J1283" s="202"/>
      <c r="K1283" s="202"/>
      <c r="L1283" s="208"/>
      <c r="M1283" s="209"/>
      <c r="N1283" s="210"/>
      <c r="O1283" s="210"/>
      <c r="P1283" s="210"/>
      <c r="Q1283" s="210"/>
      <c r="R1283" s="210"/>
      <c r="S1283" s="210"/>
      <c r="T1283" s="211"/>
      <c r="AT1283" s="212" t="s">
        <v>204</v>
      </c>
      <c r="AU1283" s="212" t="s">
        <v>87</v>
      </c>
      <c r="AV1283" s="13" t="s">
        <v>87</v>
      </c>
      <c r="AW1283" s="13" t="s">
        <v>33</v>
      </c>
      <c r="AX1283" s="13" t="s">
        <v>78</v>
      </c>
      <c r="AY1283" s="212" t="s">
        <v>183</v>
      </c>
    </row>
    <row r="1284" spans="1:65" s="2" customFormat="1" ht="21.75" customHeight="1">
      <c r="A1284" s="38"/>
      <c r="B1284" s="39"/>
      <c r="C1284" s="183" t="s">
        <v>1579</v>
      </c>
      <c r="D1284" s="183" t="s">
        <v>185</v>
      </c>
      <c r="E1284" s="184" t="s">
        <v>1580</v>
      </c>
      <c r="F1284" s="185" t="s">
        <v>1581</v>
      </c>
      <c r="G1284" s="186" t="s">
        <v>430</v>
      </c>
      <c r="H1284" s="187">
        <v>3</v>
      </c>
      <c r="I1284" s="188"/>
      <c r="J1284" s="189">
        <f>ROUND(I1284*H1284,2)</f>
        <v>0</v>
      </c>
      <c r="K1284" s="185" t="s">
        <v>189</v>
      </c>
      <c r="L1284" s="43"/>
      <c r="M1284" s="190" t="s">
        <v>19</v>
      </c>
      <c r="N1284" s="191" t="s">
        <v>49</v>
      </c>
      <c r="O1284" s="68"/>
      <c r="P1284" s="192">
        <f>O1284*H1284</f>
        <v>0</v>
      </c>
      <c r="Q1284" s="192">
        <v>0</v>
      </c>
      <c r="R1284" s="192">
        <f>Q1284*H1284</f>
        <v>0</v>
      </c>
      <c r="S1284" s="192">
        <v>8.8099999999999998E-2</v>
      </c>
      <c r="T1284" s="193">
        <f>S1284*H1284</f>
        <v>0.26429999999999998</v>
      </c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R1284" s="194" t="s">
        <v>273</v>
      </c>
      <c r="AT1284" s="194" t="s">
        <v>185</v>
      </c>
      <c r="AU1284" s="194" t="s">
        <v>87</v>
      </c>
      <c r="AY1284" s="21" t="s">
        <v>183</v>
      </c>
      <c r="BE1284" s="195">
        <f>IF(N1284="základní",J1284,0)</f>
        <v>0</v>
      </c>
      <c r="BF1284" s="195">
        <f>IF(N1284="snížená",J1284,0)</f>
        <v>0</v>
      </c>
      <c r="BG1284" s="195">
        <f>IF(N1284="zákl. přenesená",J1284,0)</f>
        <v>0</v>
      </c>
      <c r="BH1284" s="195">
        <f>IF(N1284="sníž. přenesená",J1284,0)</f>
        <v>0</v>
      </c>
      <c r="BI1284" s="195">
        <f>IF(N1284="nulová",J1284,0)</f>
        <v>0</v>
      </c>
      <c r="BJ1284" s="21" t="s">
        <v>85</v>
      </c>
      <c r="BK1284" s="195">
        <f>ROUND(I1284*H1284,2)</f>
        <v>0</v>
      </c>
      <c r="BL1284" s="21" t="s">
        <v>273</v>
      </c>
      <c r="BM1284" s="194" t="s">
        <v>1582</v>
      </c>
    </row>
    <row r="1285" spans="1:65" s="2" customFormat="1">
      <c r="A1285" s="38"/>
      <c r="B1285" s="39"/>
      <c r="C1285" s="40"/>
      <c r="D1285" s="196" t="s">
        <v>192</v>
      </c>
      <c r="E1285" s="40"/>
      <c r="F1285" s="197" t="s">
        <v>1583</v>
      </c>
      <c r="G1285" s="40"/>
      <c r="H1285" s="40"/>
      <c r="I1285" s="198"/>
      <c r="J1285" s="40"/>
      <c r="K1285" s="40"/>
      <c r="L1285" s="43"/>
      <c r="M1285" s="199"/>
      <c r="N1285" s="200"/>
      <c r="O1285" s="68"/>
      <c r="P1285" s="68"/>
      <c r="Q1285" s="68"/>
      <c r="R1285" s="68"/>
      <c r="S1285" s="68"/>
      <c r="T1285" s="69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T1285" s="21" t="s">
        <v>192</v>
      </c>
      <c r="AU1285" s="21" t="s">
        <v>87</v>
      </c>
    </row>
    <row r="1286" spans="1:65" s="16" customFormat="1">
      <c r="B1286" s="245"/>
      <c r="C1286" s="246"/>
      <c r="D1286" s="203" t="s">
        <v>204</v>
      </c>
      <c r="E1286" s="247" t="s">
        <v>19</v>
      </c>
      <c r="F1286" s="248" t="s">
        <v>376</v>
      </c>
      <c r="G1286" s="246"/>
      <c r="H1286" s="247" t="s">
        <v>19</v>
      </c>
      <c r="I1286" s="249"/>
      <c r="J1286" s="246"/>
      <c r="K1286" s="246"/>
      <c r="L1286" s="250"/>
      <c r="M1286" s="251"/>
      <c r="N1286" s="252"/>
      <c r="O1286" s="252"/>
      <c r="P1286" s="252"/>
      <c r="Q1286" s="252"/>
      <c r="R1286" s="252"/>
      <c r="S1286" s="252"/>
      <c r="T1286" s="253"/>
      <c r="AT1286" s="254" t="s">
        <v>204</v>
      </c>
      <c r="AU1286" s="254" t="s">
        <v>87</v>
      </c>
      <c r="AV1286" s="16" t="s">
        <v>85</v>
      </c>
      <c r="AW1286" s="16" t="s">
        <v>33</v>
      </c>
      <c r="AX1286" s="16" t="s">
        <v>78</v>
      </c>
      <c r="AY1286" s="254" t="s">
        <v>183</v>
      </c>
    </row>
    <row r="1287" spans="1:65" s="13" customFormat="1">
      <c r="B1287" s="201"/>
      <c r="C1287" s="202"/>
      <c r="D1287" s="203" t="s">
        <v>204</v>
      </c>
      <c r="E1287" s="204" t="s">
        <v>19</v>
      </c>
      <c r="F1287" s="205" t="s">
        <v>85</v>
      </c>
      <c r="G1287" s="202"/>
      <c r="H1287" s="206">
        <v>1</v>
      </c>
      <c r="I1287" s="207"/>
      <c r="J1287" s="202"/>
      <c r="K1287" s="202"/>
      <c r="L1287" s="208"/>
      <c r="M1287" s="209"/>
      <c r="N1287" s="210"/>
      <c r="O1287" s="210"/>
      <c r="P1287" s="210"/>
      <c r="Q1287" s="210"/>
      <c r="R1287" s="210"/>
      <c r="S1287" s="210"/>
      <c r="T1287" s="211"/>
      <c r="AT1287" s="212" t="s">
        <v>204</v>
      </c>
      <c r="AU1287" s="212" t="s">
        <v>87</v>
      </c>
      <c r="AV1287" s="13" t="s">
        <v>87</v>
      </c>
      <c r="AW1287" s="13" t="s">
        <v>33</v>
      </c>
      <c r="AX1287" s="13" t="s">
        <v>78</v>
      </c>
      <c r="AY1287" s="212" t="s">
        <v>183</v>
      </c>
    </row>
    <row r="1288" spans="1:65" s="16" customFormat="1">
      <c r="B1288" s="245"/>
      <c r="C1288" s="246"/>
      <c r="D1288" s="203" t="s">
        <v>204</v>
      </c>
      <c r="E1288" s="247" t="s">
        <v>19</v>
      </c>
      <c r="F1288" s="248" t="s">
        <v>378</v>
      </c>
      <c r="G1288" s="246"/>
      <c r="H1288" s="247" t="s">
        <v>19</v>
      </c>
      <c r="I1288" s="249"/>
      <c r="J1288" s="246"/>
      <c r="K1288" s="246"/>
      <c r="L1288" s="250"/>
      <c r="M1288" s="251"/>
      <c r="N1288" s="252"/>
      <c r="O1288" s="252"/>
      <c r="P1288" s="252"/>
      <c r="Q1288" s="252"/>
      <c r="R1288" s="252"/>
      <c r="S1288" s="252"/>
      <c r="T1288" s="253"/>
      <c r="AT1288" s="254" t="s">
        <v>204</v>
      </c>
      <c r="AU1288" s="254" t="s">
        <v>87</v>
      </c>
      <c r="AV1288" s="16" t="s">
        <v>85</v>
      </c>
      <c r="AW1288" s="16" t="s">
        <v>33</v>
      </c>
      <c r="AX1288" s="16" t="s">
        <v>78</v>
      </c>
      <c r="AY1288" s="254" t="s">
        <v>183</v>
      </c>
    </row>
    <row r="1289" spans="1:65" s="13" customFormat="1">
      <c r="B1289" s="201"/>
      <c r="C1289" s="202"/>
      <c r="D1289" s="203" t="s">
        <v>204</v>
      </c>
      <c r="E1289" s="204" t="s">
        <v>19</v>
      </c>
      <c r="F1289" s="205" t="s">
        <v>85</v>
      </c>
      <c r="G1289" s="202"/>
      <c r="H1289" s="206">
        <v>1</v>
      </c>
      <c r="I1289" s="207"/>
      <c r="J1289" s="202"/>
      <c r="K1289" s="202"/>
      <c r="L1289" s="208"/>
      <c r="M1289" s="209"/>
      <c r="N1289" s="210"/>
      <c r="O1289" s="210"/>
      <c r="P1289" s="210"/>
      <c r="Q1289" s="210"/>
      <c r="R1289" s="210"/>
      <c r="S1289" s="210"/>
      <c r="T1289" s="211"/>
      <c r="AT1289" s="212" t="s">
        <v>204</v>
      </c>
      <c r="AU1289" s="212" t="s">
        <v>87</v>
      </c>
      <c r="AV1289" s="13" t="s">
        <v>87</v>
      </c>
      <c r="AW1289" s="13" t="s">
        <v>33</v>
      </c>
      <c r="AX1289" s="13" t="s">
        <v>78</v>
      </c>
      <c r="AY1289" s="212" t="s">
        <v>183</v>
      </c>
    </row>
    <row r="1290" spans="1:65" s="16" customFormat="1">
      <c r="B1290" s="245"/>
      <c r="C1290" s="246"/>
      <c r="D1290" s="203" t="s">
        <v>204</v>
      </c>
      <c r="E1290" s="247" t="s">
        <v>19</v>
      </c>
      <c r="F1290" s="248" t="s">
        <v>380</v>
      </c>
      <c r="G1290" s="246"/>
      <c r="H1290" s="247" t="s">
        <v>19</v>
      </c>
      <c r="I1290" s="249"/>
      <c r="J1290" s="246"/>
      <c r="K1290" s="246"/>
      <c r="L1290" s="250"/>
      <c r="M1290" s="251"/>
      <c r="N1290" s="252"/>
      <c r="O1290" s="252"/>
      <c r="P1290" s="252"/>
      <c r="Q1290" s="252"/>
      <c r="R1290" s="252"/>
      <c r="S1290" s="252"/>
      <c r="T1290" s="253"/>
      <c r="AT1290" s="254" t="s">
        <v>204</v>
      </c>
      <c r="AU1290" s="254" t="s">
        <v>87</v>
      </c>
      <c r="AV1290" s="16" t="s">
        <v>85</v>
      </c>
      <c r="AW1290" s="16" t="s">
        <v>33</v>
      </c>
      <c r="AX1290" s="16" t="s">
        <v>78</v>
      </c>
      <c r="AY1290" s="254" t="s">
        <v>183</v>
      </c>
    </row>
    <row r="1291" spans="1:65" s="13" customFormat="1">
      <c r="B1291" s="201"/>
      <c r="C1291" s="202"/>
      <c r="D1291" s="203" t="s">
        <v>204</v>
      </c>
      <c r="E1291" s="204" t="s">
        <v>19</v>
      </c>
      <c r="F1291" s="205" t="s">
        <v>85</v>
      </c>
      <c r="G1291" s="202"/>
      <c r="H1291" s="206">
        <v>1</v>
      </c>
      <c r="I1291" s="207"/>
      <c r="J1291" s="202"/>
      <c r="K1291" s="202"/>
      <c r="L1291" s="208"/>
      <c r="M1291" s="209"/>
      <c r="N1291" s="210"/>
      <c r="O1291" s="210"/>
      <c r="P1291" s="210"/>
      <c r="Q1291" s="210"/>
      <c r="R1291" s="210"/>
      <c r="S1291" s="210"/>
      <c r="T1291" s="211"/>
      <c r="AT1291" s="212" t="s">
        <v>204</v>
      </c>
      <c r="AU1291" s="212" t="s">
        <v>87</v>
      </c>
      <c r="AV1291" s="13" t="s">
        <v>87</v>
      </c>
      <c r="AW1291" s="13" t="s">
        <v>33</v>
      </c>
      <c r="AX1291" s="13" t="s">
        <v>78</v>
      </c>
      <c r="AY1291" s="212" t="s">
        <v>183</v>
      </c>
    </row>
    <row r="1292" spans="1:65" s="2" customFormat="1" ht="21.75" customHeight="1">
      <c r="A1292" s="38"/>
      <c r="B1292" s="39"/>
      <c r="C1292" s="183" t="s">
        <v>1584</v>
      </c>
      <c r="D1292" s="183" t="s">
        <v>185</v>
      </c>
      <c r="E1292" s="184" t="s">
        <v>1585</v>
      </c>
      <c r="F1292" s="185" t="s">
        <v>1586</v>
      </c>
      <c r="G1292" s="186" t="s">
        <v>430</v>
      </c>
      <c r="H1292" s="187">
        <v>8</v>
      </c>
      <c r="I1292" s="188"/>
      <c r="J1292" s="189">
        <f>ROUND(I1292*H1292,2)</f>
        <v>0</v>
      </c>
      <c r="K1292" s="185" t="s">
        <v>189</v>
      </c>
      <c r="L1292" s="43"/>
      <c r="M1292" s="190" t="s">
        <v>19</v>
      </c>
      <c r="N1292" s="191" t="s">
        <v>49</v>
      </c>
      <c r="O1292" s="68"/>
      <c r="P1292" s="192">
        <f>O1292*H1292</f>
        <v>0</v>
      </c>
      <c r="Q1292" s="192">
        <v>0</v>
      </c>
      <c r="R1292" s="192">
        <f>Q1292*H1292</f>
        <v>0</v>
      </c>
      <c r="S1292" s="192">
        <v>0.1104</v>
      </c>
      <c r="T1292" s="193">
        <f>S1292*H1292</f>
        <v>0.88319999999999999</v>
      </c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R1292" s="194" t="s">
        <v>273</v>
      </c>
      <c r="AT1292" s="194" t="s">
        <v>185</v>
      </c>
      <c r="AU1292" s="194" t="s">
        <v>87</v>
      </c>
      <c r="AY1292" s="21" t="s">
        <v>183</v>
      </c>
      <c r="BE1292" s="195">
        <f>IF(N1292="základní",J1292,0)</f>
        <v>0</v>
      </c>
      <c r="BF1292" s="195">
        <f>IF(N1292="snížená",J1292,0)</f>
        <v>0</v>
      </c>
      <c r="BG1292" s="195">
        <f>IF(N1292="zákl. přenesená",J1292,0)</f>
        <v>0</v>
      </c>
      <c r="BH1292" s="195">
        <f>IF(N1292="sníž. přenesená",J1292,0)</f>
        <v>0</v>
      </c>
      <c r="BI1292" s="195">
        <f>IF(N1292="nulová",J1292,0)</f>
        <v>0</v>
      </c>
      <c r="BJ1292" s="21" t="s">
        <v>85</v>
      </c>
      <c r="BK1292" s="195">
        <f>ROUND(I1292*H1292,2)</f>
        <v>0</v>
      </c>
      <c r="BL1292" s="21" t="s">
        <v>273</v>
      </c>
      <c r="BM1292" s="194" t="s">
        <v>1587</v>
      </c>
    </row>
    <row r="1293" spans="1:65" s="2" customFormat="1">
      <c r="A1293" s="38"/>
      <c r="B1293" s="39"/>
      <c r="C1293" s="40"/>
      <c r="D1293" s="196" t="s">
        <v>192</v>
      </c>
      <c r="E1293" s="40"/>
      <c r="F1293" s="197" t="s">
        <v>1588</v>
      </c>
      <c r="G1293" s="40"/>
      <c r="H1293" s="40"/>
      <c r="I1293" s="198"/>
      <c r="J1293" s="40"/>
      <c r="K1293" s="40"/>
      <c r="L1293" s="43"/>
      <c r="M1293" s="199"/>
      <c r="N1293" s="200"/>
      <c r="O1293" s="68"/>
      <c r="P1293" s="68"/>
      <c r="Q1293" s="68"/>
      <c r="R1293" s="68"/>
      <c r="S1293" s="68"/>
      <c r="T1293" s="69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T1293" s="21" t="s">
        <v>192</v>
      </c>
      <c r="AU1293" s="21" t="s">
        <v>87</v>
      </c>
    </row>
    <row r="1294" spans="1:65" s="16" customFormat="1">
      <c r="B1294" s="245"/>
      <c r="C1294" s="246"/>
      <c r="D1294" s="203" t="s">
        <v>204</v>
      </c>
      <c r="E1294" s="247" t="s">
        <v>19</v>
      </c>
      <c r="F1294" s="248" t="s">
        <v>376</v>
      </c>
      <c r="G1294" s="246"/>
      <c r="H1294" s="247" t="s">
        <v>19</v>
      </c>
      <c r="I1294" s="249"/>
      <c r="J1294" s="246"/>
      <c r="K1294" s="246"/>
      <c r="L1294" s="250"/>
      <c r="M1294" s="251"/>
      <c r="N1294" s="252"/>
      <c r="O1294" s="252"/>
      <c r="P1294" s="252"/>
      <c r="Q1294" s="252"/>
      <c r="R1294" s="252"/>
      <c r="S1294" s="252"/>
      <c r="T1294" s="253"/>
      <c r="AT1294" s="254" t="s">
        <v>204</v>
      </c>
      <c r="AU1294" s="254" t="s">
        <v>87</v>
      </c>
      <c r="AV1294" s="16" t="s">
        <v>85</v>
      </c>
      <c r="AW1294" s="16" t="s">
        <v>33</v>
      </c>
      <c r="AX1294" s="16" t="s">
        <v>78</v>
      </c>
      <c r="AY1294" s="254" t="s">
        <v>183</v>
      </c>
    </row>
    <row r="1295" spans="1:65" s="13" customFormat="1">
      <c r="B1295" s="201"/>
      <c r="C1295" s="202"/>
      <c r="D1295" s="203" t="s">
        <v>204</v>
      </c>
      <c r="E1295" s="204" t="s">
        <v>19</v>
      </c>
      <c r="F1295" s="205" t="s">
        <v>87</v>
      </c>
      <c r="G1295" s="202"/>
      <c r="H1295" s="206">
        <v>2</v>
      </c>
      <c r="I1295" s="207"/>
      <c r="J1295" s="202"/>
      <c r="K1295" s="202"/>
      <c r="L1295" s="208"/>
      <c r="M1295" s="209"/>
      <c r="N1295" s="210"/>
      <c r="O1295" s="210"/>
      <c r="P1295" s="210"/>
      <c r="Q1295" s="210"/>
      <c r="R1295" s="210"/>
      <c r="S1295" s="210"/>
      <c r="T1295" s="211"/>
      <c r="AT1295" s="212" t="s">
        <v>204</v>
      </c>
      <c r="AU1295" s="212" t="s">
        <v>87</v>
      </c>
      <c r="AV1295" s="13" t="s">
        <v>87</v>
      </c>
      <c r="AW1295" s="13" t="s">
        <v>33</v>
      </c>
      <c r="AX1295" s="13" t="s">
        <v>78</v>
      </c>
      <c r="AY1295" s="212" t="s">
        <v>183</v>
      </c>
    </row>
    <row r="1296" spans="1:65" s="16" customFormat="1">
      <c r="B1296" s="245"/>
      <c r="C1296" s="246"/>
      <c r="D1296" s="203" t="s">
        <v>204</v>
      </c>
      <c r="E1296" s="247" t="s">
        <v>19</v>
      </c>
      <c r="F1296" s="248" t="s">
        <v>378</v>
      </c>
      <c r="G1296" s="246"/>
      <c r="H1296" s="247" t="s">
        <v>19</v>
      </c>
      <c r="I1296" s="249"/>
      <c r="J1296" s="246"/>
      <c r="K1296" s="246"/>
      <c r="L1296" s="250"/>
      <c r="M1296" s="251"/>
      <c r="N1296" s="252"/>
      <c r="O1296" s="252"/>
      <c r="P1296" s="252"/>
      <c r="Q1296" s="252"/>
      <c r="R1296" s="252"/>
      <c r="S1296" s="252"/>
      <c r="T1296" s="253"/>
      <c r="AT1296" s="254" t="s">
        <v>204</v>
      </c>
      <c r="AU1296" s="254" t="s">
        <v>87</v>
      </c>
      <c r="AV1296" s="16" t="s">
        <v>85</v>
      </c>
      <c r="AW1296" s="16" t="s">
        <v>33</v>
      </c>
      <c r="AX1296" s="16" t="s">
        <v>78</v>
      </c>
      <c r="AY1296" s="254" t="s">
        <v>183</v>
      </c>
    </row>
    <row r="1297" spans="1:65" s="13" customFormat="1">
      <c r="B1297" s="201"/>
      <c r="C1297" s="202"/>
      <c r="D1297" s="203" t="s">
        <v>204</v>
      </c>
      <c r="E1297" s="204" t="s">
        <v>19</v>
      </c>
      <c r="F1297" s="205" t="s">
        <v>87</v>
      </c>
      <c r="G1297" s="202"/>
      <c r="H1297" s="206">
        <v>2</v>
      </c>
      <c r="I1297" s="207"/>
      <c r="J1297" s="202"/>
      <c r="K1297" s="202"/>
      <c r="L1297" s="208"/>
      <c r="M1297" s="209"/>
      <c r="N1297" s="210"/>
      <c r="O1297" s="210"/>
      <c r="P1297" s="210"/>
      <c r="Q1297" s="210"/>
      <c r="R1297" s="210"/>
      <c r="S1297" s="210"/>
      <c r="T1297" s="211"/>
      <c r="AT1297" s="212" t="s">
        <v>204</v>
      </c>
      <c r="AU1297" s="212" t="s">
        <v>87</v>
      </c>
      <c r="AV1297" s="13" t="s">
        <v>87</v>
      </c>
      <c r="AW1297" s="13" t="s">
        <v>33</v>
      </c>
      <c r="AX1297" s="13" t="s">
        <v>78</v>
      </c>
      <c r="AY1297" s="212" t="s">
        <v>183</v>
      </c>
    </row>
    <row r="1298" spans="1:65" s="16" customFormat="1">
      <c r="B1298" s="245"/>
      <c r="C1298" s="246"/>
      <c r="D1298" s="203" t="s">
        <v>204</v>
      </c>
      <c r="E1298" s="247" t="s">
        <v>19</v>
      </c>
      <c r="F1298" s="248" t="s">
        <v>379</v>
      </c>
      <c r="G1298" s="246"/>
      <c r="H1298" s="247" t="s">
        <v>19</v>
      </c>
      <c r="I1298" s="249"/>
      <c r="J1298" s="246"/>
      <c r="K1298" s="246"/>
      <c r="L1298" s="250"/>
      <c r="M1298" s="251"/>
      <c r="N1298" s="252"/>
      <c r="O1298" s="252"/>
      <c r="P1298" s="252"/>
      <c r="Q1298" s="252"/>
      <c r="R1298" s="252"/>
      <c r="S1298" s="252"/>
      <c r="T1298" s="253"/>
      <c r="AT1298" s="254" t="s">
        <v>204</v>
      </c>
      <c r="AU1298" s="254" t="s">
        <v>87</v>
      </c>
      <c r="AV1298" s="16" t="s">
        <v>85</v>
      </c>
      <c r="AW1298" s="16" t="s">
        <v>33</v>
      </c>
      <c r="AX1298" s="16" t="s">
        <v>78</v>
      </c>
      <c r="AY1298" s="254" t="s">
        <v>183</v>
      </c>
    </row>
    <row r="1299" spans="1:65" s="13" customFormat="1">
      <c r="B1299" s="201"/>
      <c r="C1299" s="202"/>
      <c r="D1299" s="203" t="s">
        <v>204</v>
      </c>
      <c r="E1299" s="204" t="s">
        <v>19</v>
      </c>
      <c r="F1299" s="205" t="s">
        <v>87</v>
      </c>
      <c r="G1299" s="202"/>
      <c r="H1299" s="206">
        <v>2</v>
      </c>
      <c r="I1299" s="207"/>
      <c r="J1299" s="202"/>
      <c r="K1299" s="202"/>
      <c r="L1299" s="208"/>
      <c r="M1299" s="209"/>
      <c r="N1299" s="210"/>
      <c r="O1299" s="210"/>
      <c r="P1299" s="210"/>
      <c r="Q1299" s="210"/>
      <c r="R1299" s="210"/>
      <c r="S1299" s="210"/>
      <c r="T1299" s="211"/>
      <c r="AT1299" s="212" t="s">
        <v>204</v>
      </c>
      <c r="AU1299" s="212" t="s">
        <v>87</v>
      </c>
      <c r="AV1299" s="13" t="s">
        <v>87</v>
      </c>
      <c r="AW1299" s="13" t="s">
        <v>33</v>
      </c>
      <c r="AX1299" s="13" t="s">
        <v>78</v>
      </c>
      <c r="AY1299" s="212" t="s">
        <v>183</v>
      </c>
    </row>
    <row r="1300" spans="1:65" s="16" customFormat="1">
      <c r="B1300" s="245"/>
      <c r="C1300" s="246"/>
      <c r="D1300" s="203" t="s">
        <v>204</v>
      </c>
      <c r="E1300" s="247" t="s">
        <v>19</v>
      </c>
      <c r="F1300" s="248" t="s">
        <v>380</v>
      </c>
      <c r="G1300" s="246"/>
      <c r="H1300" s="247" t="s">
        <v>19</v>
      </c>
      <c r="I1300" s="249"/>
      <c r="J1300" s="246"/>
      <c r="K1300" s="246"/>
      <c r="L1300" s="250"/>
      <c r="M1300" s="251"/>
      <c r="N1300" s="252"/>
      <c r="O1300" s="252"/>
      <c r="P1300" s="252"/>
      <c r="Q1300" s="252"/>
      <c r="R1300" s="252"/>
      <c r="S1300" s="252"/>
      <c r="T1300" s="253"/>
      <c r="AT1300" s="254" t="s">
        <v>204</v>
      </c>
      <c r="AU1300" s="254" t="s">
        <v>87</v>
      </c>
      <c r="AV1300" s="16" t="s">
        <v>85</v>
      </c>
      <c r="AW1300" s="16" t="s">
        <v>33</v>
      </c>
      <c r="AX1300" s="16" t="s">
        <v>78</v>
      </c>
      <c r="AY1300" s="254" t="s">
        <v>183</v>
      </c>
    </row>
    <row r="1301" spans="1:65" s="13" customFormat="1">
      <c r="B1301" s="201"/>
      <c r="C1301" s="202"/>
      <c r="D1301" s="203" t="s">
        <v>204</v>
      </c>
      <c r="E1301" s="204" t="s">
        <v>19</v>
      </c>
      <c r="F1301" s="205" t="s">
        <v>87</v>
      </c>
      <c r="G1301" s="202"/>
      <c r="H1301" s="206">
        <v>2</v>
      </c>
      <c r="I1301" s="207"/>
      <c r="J1301" s="202"/>
      <c r="K1301" s="202"/>
      <c r="L1301" s="208"/>
      <c r="M1301" s="209"/>
      <c r="N1301" s="210"/>
      <c r="O1301" s="210"/>
      <c r="P1301" s="210"/>
      <c r="Q1301" s="210"/>
      <c r="R1301" s="210"/>
      <c r="S1301" s="210"/>
      <c r="T1301" s="211"/>
      <c r="AT1301" s="212" t="s">
        <v>204</v>
      </c>
      <c r="AU1301" s="212" t="s">
        <v>87</v>
      </c>
      <c r="AV1301" s="13" t="s">
        <v>87</v>
      </c>
      <c r="AW1301" s="13" t="s">
        <v>33</v>
      </c>
      <c r="AX1301" s="13" t="s">
        <v>78</v>
      </c>
      <c r="AY1301" s="212" t="s">
        <v>183</v>
      </c>
    </row>
    <row r="1302" spans="1:65" s="2" customFormat="1" ht="24.15" customHeight="1">
      <c r="A1302" s="38"/>
      <c r="B1302" s="39"/>
      <c r="C1302" s="183" t="s">
        <v>1589</v>
      </c>
      <c r="D1302" s="183" t="s">
        <v>185</v>
      </c>
      <c r="E1302" s="184" t="s">
        <v>1590</v>
      </c>
      <c r="F1302" s="185" t="s">
        <v>1591</v>
      </c>
      <c r="G1302" s="186" t="s">
        <v>430</v>
      </c>
      <c r="H1302" s="187">
        <v>4</v>
      </c>
      <c r="I1302" s="188"/>
      <c r="J1302" s="189">
        <f>ROUND(I1302*H1302,2)</f>
        <v>0</v>
      </c>
      <c r="K1302" s="185" t="s">
        <v>19</v>
      </c>
      <c r="L1302" s="43"/>
      <c r="M1302" s="190" t="s">
        <v>19</v>
      </c>
      <c r="N1302" s="191" t="s">
        <v>49</v>
      </c>
      <c r="O1302" s="68"/>
      <c r="P1302" s="192">
        <f>O1302*H1302</f>
        <v>0</v>
      </c>
      <c r="Q1302" s="192">
        <v>0</v>
      </c>
      <c r="R1302" s="192">
        <f>Q1302*H1302</f>
        <v>0</v>
      </c>
      <c r="S1302" s="192">
        <v>0</v>
      </c>
      <c r="T1302" s="193">
        <f>S1302*H1302</f>
        <v>0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194" t="s">
        <v>273</v>
      </c>
      <c r="AT1302" s="194" t="s">
        <v>185</v>
      </c>
      <c r="AU1302" s="194" t="s">
        <v>87</v>
      </c>
      <c r="AY1302" s="21" t="s">
        <v>183</v>
      </c>
      <c r="BE1302" s="195">
        <f>IF(N1302="základní",J1302,0)</f>
        <v>0</v>
      </c>
      <c r="BF1302" s="195">
        <f>IF(N1302="snížená",J1302,0)</f>
        <v>0</v>
      </c>
      <c r="BG1302" s="195">
        <f>IF(N1302="zákl. přenesená",J1302,0)</f>
        <v>0</v>
      </c>
      <c r="BH1302" s="195">
        <f>IF(N1302="sníž. přenesená",J1302,0)</f>
        <v>0</v>
      </c>
      <c r="BI1302" s="195">
        <f>IF(N1302="nulová",J1302,0)</f>
        <v>0</v>
      </c>
      <c r="BJ1302" s="21" t="s">
        <v>85</v>
      </c>
      <c r="BK1302" s="195">
        <f>ROUND(I1302*H1302,2)</f>
        <v>0</v>
      </c>
      <c r="BL1302" s="21" t="s">
        <v>273</v>
      </c>
      <c r="BM1302" s="194" t="s">
        <v>1592</v>
      </c>
    </row>
    <row r="1303" spans="1:65" s="2" customFormat="1" ht="49.05" customHeight="1">
      <c r="A1303" s="38"/>
      <c r="B1303" s="39"/>
      <c r="C1303" s="183" t="s">
        <v>1593</v>
      </c>
      <c r="D1303" s="183" t="s">
        <v>185</v>
      </c>
      <c r="E1303" s="184" t="s">
        <v>1594</v>
      </c>
      <c r="F1303" s="185" t="s">
        <v>1595</v>
      </c>
      <c r="G1303" s="186" t="s">
        <v>1201</v>
      </c>
      <c r="H1303" s="255"/>
      <c r="I1303" s="188"/>
      <c r="J1303" s="189">
        <f>ROUND(I1303*H1303,2)</f>
        <v>0</v>
      </c>
      <c r="K1303" s="185" t="s">
        <v>189</v>
      </c>
      <c r="L1303" s="43"/>
      <c r="M1303" s="190" t="s">
        <v>19</v>
      </c>
      <c r="N1303" s="191" t="s">
        <v>49</v>
      </c>
      <c r="O1303" s="68"/>
      <c r="P1303" s="192">
        <f>O1303*H1303</f>
        <v>0</v>
      </c>
      <c r="Q1303" s="192">
        <v>0</v>
      </c>
      <c r="R1303" s="192">
        <f>Q1303*H1303</f>
        <v>0</v>
      </c>
      <c r="S1303" s="192">
        <v>0</v>
      </c>
      <c r="T1303" s="193">
        <f>S1303*H1303</f>
        <v>0</v>
      </c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R1303" s="194" t="s">
        <v>273</v>
      </c>
      <c r="AT1303" s="194" t="s">
        <v>185</v>
      </c>
      <c r="AU1303" s="194" t="s">
        <v>87</v>
      </c>
      <c r="AY1303" s="21" t="s">
        <v>183</v>
      </c>
      <c r="BE1303" s="195">
        <f>IF(N1303="základní",J1303,0)</f>
        <v>0</v>
      </c>
      <c r="BF1303" s="195">
        <f>IF(N1303="snížená",J1303,0)</f>
        <v>0</v>
      </c>
      <c r="BG1303" s="195">
        <f>IF(N1303="zákl. přenesená",J1303,0)</f>
        <v>0</v>
      </c>
      <c r="BH1303" s="195">
        <f>IF(N1303="sníž. přenesená",J1303,0)</f>
        <v>0</v>
      </c>
      <c r="BI1303" s="195">
        <f>IF(N1303="nulová",J1303,0)</f>
        <v>0</v>
      </c>
      <c r="BJ1303" s="21" t="s">
        <v>85</v>
      </c>
      <c r="BK1303" s="195">
        <f>ROUND(I1303*H1303,2)</f>
        <v>0</v>
      </c>
      <c r="BL1303" s="21" t="s">
        <v>273</v>
      </c>
      <c r="BM1303" s="194" t="s">
        <v>1596</v>
      </c>
    </row>
    <row r="1304" spans="1:65" s="2" customFormat="1">
      <c r="A1304" s="38"/>
      <c r="B1304" s="39"/>
      <c r="C1304" s="40"/>
      <c r="D1304" s="196" t="s">
        <v>192</v>
      </c>
      <c r="E1304" s="40"/>
      <c r="F1304" s="197" t="s">
        <v>1597</v>
      </c>
      <c r="G1304" s="40"/>
      <c r="H1304" s="40"/>
      <c r="I1304" s="198"/>
      <c r="J1304" s="40"/>
      <c r="K1304" s="40"/>
      <c r="L1304" s="43"/>
      <c r="M1304" s="199"/>
      <c r="N1304" s="200"/>
      <c r="O1304" s="68"/>
      <c r="P1304" s="68"/>
      <c r="Q1304" s="68"/>
      <c r="R1304" s="68"/>
      <c r="S1304" s="68"/>
      <c r="T1304" s="69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T1304" s="21" t="s">
        <v>192</v>
      </c>
      <c r="AU1304" s="21" t="s">
        <v>87</v>
      </c>
    </row>
    <row r="1305" spans="1:65" s="12" customFormat="1" ht="22.8" customHeight="1">
      <c r="B1305" s="167"/>
      <c r="C1305" s="168"/>
      <c r="D1305" s="169" t="s">
        <v>77</v>
      </c>
      <c r="E1305" s="181" t="s">
        <v>1598</v>
      </c>
      <c r="F1305" s="181" t="s">
        <v>1599</v>
      </c>
      <c r="G1305" s="168"/>
      <c r="H1305" s="168"/>
      <c r="I1305" s="171"/>
      <c r="J1305" s="182">
        <f>BK1305</f>
        <v>0</v>
      </c>
      <c r="K1305" s="168"/>
      <c r="L1305" s="173"/>
      <c r="M1305" s="174"/>
      <c r="N1305" s="175"/>
      <c r="O1305" s="175"/>
      <c r="P1305" s="176">
        <f>SUM(P1306:P1334)</f>
        <v>0</v>
      </c>
      <c r="Q1305" s="175"/>
      <c r="R1305" s="176">
        <f>SUM(R1306:R1334)</f>
        <v>0.176519808</v>
      </c>
      <c r="S1305" s="175"/>
      <c r="T1305" s="177">
        <f>SUM(T1306:T1334)</f>
        <v>2.7999999999999997E-2</v>
      </c>
      <c r="AR1305" s="178" t="s">
        <v>87</v>
      </c>
      <c r="AT1305" s="179" t="s">
        <v>77</v>
      </c>
      <c r="AU1305" s="179" t="s">
        <v>85</v>
      </c>
      <c r="AY1305" s="178" t="s">
        <v>183</v>
      </c>
      <c r="BK1305" s="180">
        <f>SUM(BK1306:BK1334)</f>
        <v>0</v>
      </c>
    </row>
    <row r="1306" spans="1:65" s="2" customFormat="1" ht="21.75" customHeight="1">
      <c r="A1306" s="38"/>
      <c r="B1306" s="39"/>
      <c r="C1306" s="183" t="s">
        <v>1600</v>
      </c>
      <c r="D1306" s="183" t="s">
        <v>185</v>
      </c>
      <c r="E1306" s="184" t="s">
        <v>1601</v>
      </c>
      <c r="F1306" s="185" t="s">
        <v>1602</v>
      </c>
      <c r="G1306" s="186" t="s">
        <v>430</v>
      </c>
      <c r="H1306" s="187">
        <v>1</v>
      </c>
      <c r="I1306" s="188"/>
      <c r="J1306" s="189">
        <f t="shared" ref="J1306:J1322" si="30">ROUND(I1306*H1306,2)</f>
        <v>0</v>
      </c>
      <c r="K1306" s="185" t="s">
        <v>19</v>
      </c>
      <c r="L1306" s="43"/>
      <c r="M1306" s="190" t="s">
        <v>19</v>
      </c>
      <c r="N1306" s="191" t="s">
        <v>49</v>
      </c>
      <c r="O1306" s="68"/>
      <c r="P1306" s="192">
        <f t="shared" ref="P1306:P1322" si="31">O1306*H1306</f>
        <v>0</v>
      </c>
      <c r="Q1306" s="192">
        <v>0</v>
      </c>
      <c r="R1306" s="192">
        <f t="shared" ref="R1306:R1322" si="32">Q1306*H1306</f>
        <v>0</v>
      </c>
      <c r="S1306" s="192">
        <v>0</v>
      </c>
      <c r="T1306" s="193">
        <f t="shared" ref="T1306:T1322" si="33">S1306*H1306</f>
        <v>0</v>
      </c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R1306" s="194" t="s">
        <v>273</v>
      </c>
      <c r="AT1306" s="194" t="s">
        <v>185</v>
      </c>
      <c r="AU1306" s="194" t="s">
        <v>87</v>
      </c>
      <c r="AY1306" s="21" t="s">
        <v>183</v>
      </c>
      <c r="BE1306" s="195">
        <f t="shared" ref="BE1306:BE1322" si="34">IF(N1306="základní",J1306,0)</f>
        <v>0</v>
      </c>
      <c r="BF1306" s="195">
        <f t="shared" ref="BF1306:BF1322" si="35">IF(N1306="snížená",J1306,0)</f>
        <v>0</v>
      </c>
      <c r="BG1306" s="195">
        <f t="shared" ref="BG1306:BG1322" si="36">IF(N1306="zákl. přenesená",J1306,0)</f>
        <v>0</v>
      </c>
      <c r="BH1306" s="195">
        <f t="shared" ref="BH1306:BH1322" si="37">IF(N1306="sníž. přenesená",J1306,0)</f>
        <v>0</v>
      </c>
      <c r="BI1306" s="195">
        <f t="shared" ref="BI1306:BI1322" si="38">IF(N1306="nulová",J1306,0)</f>
        <v>0</v>
      </c>
      <c r="BJ1306" s="21" t="s">
        <v>85</v>
      </c>
      <c r="BK1306" s="195">
        <f t="shared" ref="BK1306:BK1322" si="39">ROUND(I1306*H1306,2)</f>
        <v>0</v>
      </c>
      <c r="BL1306" s="21" t="s">
        <v>273</v>
      </c>
      <c r="BM1306" s="194" t="s">
        <v>1603</v>
      </c>
    </row>
    <row r="1307" spans="1:65" s="2" customFormat="1" ht="21.75" customHeight="1">
      <c r="A1307" s="38"/>
      <c r="B1307" s="39"/>
      <c r="C1307" s="183" t="s">
        <v>1604</v>
      </c>
      <c r="D1307" s="183" t="s">
        <v>185</v>
      </c>
      <c r="E1307" s="184" t="s">
        <v>1605</v>
      </c>
      <c r="F1307" s="185" t="s">
        <v>1606</v>
      </c>
      <c r="G1307" s="186" t="s">
        <v>430</v>
      </c>
      <c r="H1307" s="187">
        <v>1</v>
      </c>
      <c r="I1307" s="188"/>
      <c r="J1307" s="189">
        <f t="shared" si="30"/>
        <v>0</v>
      </c>
      <c r="K1307" s="185" t="s">
        <v>19</v>
      </c>
      <c r="L1307" s="43"/>
      <c r="M1307" s="190" t="s">
        <v>19</v>
      </c>
      <c r="N1307" s="191" t="s">
        <v>49</v>
      </c>
      <c r="O1307" s="68"/>
      <c r="P1307" s="192">
        <f t="shared" si="31"/>
        <v>0</v>
      </c>
      <c r="Q1307" s="192">
        <v>0</v>
      </c>
      <c r="R1307" s="192">
        <f t="shared" si="32"/>
        <v>0</v>
      </c>
      <c r="S1307" s="192">
        <v>0</v>
      </c>
      <c r="T1307" s="193">
        <f t="shared" si="33"/>
        <v>0</v>
      </c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R1307" s="194" t="s">
        <v>273</v>
      </c>
      <c r="AT1307" s="194" t="s">
        <v>185</v>
      </c>
      <c r="AU1307" s="194" t="s">
        <v>87</v>
      </c>
      <c r="AY1307" s="21" t="s">
        <v>183</v>
      </c>
      <c r="BE1307" s="195">
        <f t="shared" si="34"/>
        <v>0</v>
      </c>
      <c r="BF1307" s="195">
        <f t="shared" si="35"/>
        <v>0</v>
      </c>
      <c r="BG1307" s="195">
        <f t="shared" si="36"/>
        <v>0</v>
      </c>
      <c r="BH1307" s="195">
        <f t="shared" si="37"/>
        <v>0</v>
      </c>
      <c r="BI1307" s="195">
        <f t="shared" si="38"/>
        <v>0</v>
      </c>
      <c r="BJ1307" s="21" t="s">
        <v>85</v>
      </c>
      <c r="BK1307" s="195">
        <f t="shared" si="39"/>
        <v>0</v>
      </c>
      <c r="BL1307" s="21" t="s">
        <v>273</v>
      </c>
      <c r="BM1307" s="194" t="s">
        <v>1607</v>
      </c>
    </row>
    <row r="1308" spans="1:65" s="2" customFormat="1" ht="21.75" customHeight="1">
      <c r="A1308" s="38"/>
      <c r="B1308" s="39"/>
      <c r="C1308" s="183" t="s">
        <v>1608</v>
      </c>
      <c r="D1308" s="183" t="s">
        <v>185</v>
      </c>
      <c r="E1308" s="184" t="s">
        <v>1609</v>
      </c>
      <c r="F1308" s="185" t="s">
        <v>1610</v>
      </c>
      <c r="G1308" s="186" t="s">
        <v>430</v>
      </c>
      <c r="H1308" s="187">
        <v>1</v>
      </c>
      <c r="I1308" s="188"/>
      <c r="J1308" s="189">
        <f t="shared" si="30"/>
        <v>0</v>
      </c>
      <c r="K1308" s="185" t="s">
        <v>19</v>
      </c>
      <c r="L1308" s="43"/>
      <c r="M1308" s="190" t="s">
        <v>19</v>
      </c>
      <c r="N1308" s="191" t="s">
        <v>49</v>
      </c>
      <c r="O1308" s="68"/>
      <c r="P1308" s="192">
        <f t="shared" si="31"/>
        <v>0</v>
      </c>
      <c r="Q1308" s="192">
        <v>0</v>
      </c>
      <c r="R1308" s="192">
        <f t="shared" si="32"/>
        <v>0</v>
      </c>
      <c r="S1308" s="192">
        <v>0</v>
      </c>
      <c r="T1308" s="193">
        <f t="shared" si="33"/>
        <v>0</v>
      </c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194" t="s">
        <v>273</v>
      </c>
      <c r="AT1308" s="194" t="s">
        <v>185</v>
      </c>
      <c r="AU1308" s="194" t="s">
        <v>87</v>
      </c>
      <c r="AY1308" s="21" t="s">
        <v>183</v>
      </c>
      <c r="BE1308" s="195">
        <f t="shared" si="34"/>
        <v>0</v>
      </c>
      <c r="BF1308" s="195">
        <f t="shared" si="35"/>
        <v>0</v>
      </c>
      <c r="BG1308" s="195">
        <f t="shared" si="36"/>
        <v>0</v>
      </c>
      <c r="BH1308" s="195">
        <f t="shared" si="37"/>
        <v>0</v>
      </c>
      <c r="BI1308" s="195">
        <f t="shared" si="38"/>
        <v>0</v>
      </c>
      <c r="BJ1308" s="21" t="s">
        <v>85</v>
      </c>
      <c r="BK1308" s="195">
        <f t="shared" si="39"/>
        <v>0</v>
      </c>
      <c r="BL1308" s="21" t="s">
        <v>273</v>
      </c>
      <c r="BM1308" s="194" t="s">
        <v>1611</v>
      </c>
    </row>
    <row r="1309" spans="1:65" s="2" customFormat="1" ht="21.75" customHeight="1">
      <c r="A1309" s="38"/>
      <c r="B1309" s="39"/>
      <c r="C1309" s="183" t="s">
        <v>1612</v>
      </c>
      <c r="D1309" s="183" t="s">
        <v>185</v>
      </c>
      <c r="E1309" s="184" t="s">
        <v>1613</v>
      </c>
      <c r="F1309" s="185" t="s">
        <v>1614</v>
      </c>
      <c r="G1309" s="186" t="s">
        <v>430</v>
      </c>
      <c r="H1309" s="187">
        <v>1</v>
      </c>
      <c r="I1309" s="188"/>
      <c r="J1309" s="189">
        <f t="shared" si="30"/>
        <v>0</v>
      </c>
      <c r="K1309" s="185" t="s">
        <v>19</v>
      </c>
      <c r="L1309" s="43"/>
      <c r="M1309" s="190" t="s">
        <v>19</v>
      </c>
      <c r="N1309" s="191" t="s">
        <v>49</v>
      </c>
      <c r="O1309" s="68"/>
      <c r="P1309" s="192">
        <f t="shared" si="31"/>
        <v>0</v>
      </c>
      <c r="Q1309" s="192">
        <v>0</v>
      </c>
      <c r="R1309" s="192">
        <f t="shared" si="32"/>
        <v>0</v>
      </c>
      <c r="S1309" s="192">
        <v>0</v>
      </c>
      <c r="T1309" s="193">
        <f t="shared" si="33"/>
        <v>0</v>
      </c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R1309" s="194" t="s">
        <v>273</v>
      </c>
      <c r="AT1309" s="194" t="s">
        <v>185</v>
      </c>
      <c r="AU1309" s="194" t="s">
        <v>87</v>
      </c>
      <c r="AY1309" s="21" t="s">
        <v>183</v>
      </c>
      <c r="BE1309" s="195">
        <f t="shared" si="34"/>
        <v>0</v>
      </c>
      <c r="BF1309" s="195">
        <f t="shared" si="35"/>
        <v>0</v>
      </c>
      <c r="BG1309" s="195">
        <f t="shared" si="36"/>
        <v>0</v>
      </c>
      <c r="BH1309" s="195">
        <f t="shared" si="37"/>
        <v>0</v>
      </c>
      <c r="BI1309" s="195">
        <f t="shared" si="38"/>
        <v>0</v>
      </c>
      <c r="BJ1309" s="21" t="s">
        <v>85</v>
      </c>
      <c r="BK1309" s="195">
        <f t="shared" si="39"/>
        <v>0</v>
      </c>
      <c r="BL1309" s="21" t="s">
        <v>273</v>
      </c>
      <c r="BM1309" s="194" t="s">
        <v>1615</v>
      </c>
    </row>
    <row r="1310" spans="1:65" s="2" customFormat="1" ht="21.75" customHeight="1">
      <c r="A1310" s="38"/>
      <c r="B1310" s="39"/>
      <c r="C1310" s="183" t="s">
        <v>1616</v>
      </c>
      <c r="D1310" s="183" t="s">
        <v>185</v>
      </c>
      <c r="E1310" s="184" t="s">
        <v>1617</v>
      </c>
      <c r="F1310" s="185" t="s">
        <v>1618</v>
      </c>
      <c r="G1310" s="186" t="s">
        <v>430</v>
      </c>
      <c r="H1310" s="187">
        <v>1</v>
      </c>
      <c r="I1310" s="188"/>
      <c r="J1310" s="189">
        <f t="shared" si="30"/>
        <v>0</v>
      </c>
      <c r="K1310" s="185" t="s">
        <v>19</v>
      </c>
      <c r="L1310" s="43"/>
      <c r="M1310" s="190" t="s">
        <v>19</v>
      </c>
      <c r="N1310" s="191" t="s">
        <v>49</v>
      </c>
      <c r="O1310" s="68"/>
      <c r="P1310" s="192">
        <f t="shared" si="31"/>
        <v>0</v>
      </c>
      <c r="Q1310" s="192">
        <v>0</v>
      </c>
      <c r="R1310" s="192">
        <f t="shared" si="32"/>
        <v>0</v>
      </c>
      <c r="S1310" s="192">
        <v>0</v>
      </c>
      <c r="T1310" s="193">
        <f t="shared" si="33"/>
        <v>0</v>
      </c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R1310" s="194" t="s">
        <v>273</v>
      </c>
      <c r="AT1310" s="194" t="s">
        <v>185</v>
      </c>
      <c r="AU1310" s="194" t="s">
        <v>87</v>
      </c>
      <c r="AY1310" s="21" t="s">
        <v>183</v>
      </c>
      <c r="BE1310" s="195">
        <f t="shared" si="34"/>
        <v>0</v>
      </c>
      <c r="BF1310" s="195">
        <f t="shared" si="35"/>
        <v>0</v>
      </c>
      <c r="BG1310" s="195">
        <f t="shared" si="36"/>
        <v>0</v>
      </c>
      <c r="BH1310" s="195">
        <f t="shared" si="37"/>
        <v>0</v>
      </c>
      <c r="BI1310" s="195">
        <f t="shared" si="38"/>
        <v>0</v>
      </c>
      <c r="BJ1310" s="21" t="s">
        <v>85</v>
      </c>
      <c r="BK1310" s="195">
        <f t="shared" si="39"/>
        <v>0</v>
      </c>
      <c r="BL1310" s="21" t="s">
        <v>273</v>
      </c>
      <c r="BM1310" s="194" t="s">
        <v>1619</v>
      </c>
    </row>
    <row r="1311" spans="1:65" s="2" customFormat="1" ht="21.75" customHeight="1">
      <c r="A1311" s="38"/>
      <c r="B1311" s="39"/>
      <c r="C1311" s="183" t="s">
        <v>1620</v>
      </c>
      <c r="D1311" s="183" t="s">
        <v>185</v>
      </c>
      <c r="E1311" s="184" t="s">
        <v>1621</v>
      </c>
      <c r="F1311" s="185" t="s">
        <v>1622</v>
      </c>
      <c r="G1311" s="186" t="s">
        <v>430</v>
      </c>
      <c r="H1311" s="187">
        <v>1</v>
      </c>
      <c r="I1311" s="188"/>
      <c r="J1311" s="189">
        <f t="shared" si="30"/>
        <v>0</v>
      </c>
      <c r="K1311" s="185" t="s">
        <v>19</v>
      </c>
      <c r="L1311" s="43"/>
      <c r="M1311" s="190" t="s">
        <v>19</v>
      </c>
      <c r="N1311" s="191" t="s">
        <v>49</v>
      </c>
      <c r="O1311" s="68"/>
      <c r="P1311" s="192">
        <f t="shared" si="31"/>
        <v>0</v>
      </c>
      <c r="Q1311" s="192">
        <v>0</v>
      </c>
      <c r="R1311" s="192">
        <f t="shared" si="32"/>
        <v>0</v>
      </c>
      <c r="S1311" s="192">
        <v>0</v>
      </c>
      <c r="T1311" s="193">
        <f t="shared" si="33"/>
        <v>0</v>
      </c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R1311" s="194" t="s">
        <v>273</v>
      </c>
      <c r="AT1311" s="194" t="s">
        <v>185</v>
      </c>
      <c r="AU1311" s="194" t="s">
        <v>87</v>
      </c>
      <c r="AY1311" s="21" t="s">
        <v>183</v>
      </c>
      <c r="BE1311" s="195">
        <f t="shared" si="34"/>
        <v>0</v>
      </c>
      <c r="BF1311" s="195">
        <f t="shared" si="35"/>
        <v>0</v>
      </c>
      <c r="BG1311" s="195">
        <f t="shared" si="36"/>
        <v>0</v>
      </c>
      <c r="BH1311" s="195">
        <f t="shared" si="37"/>
        <v>0</v>
      </c>
      <c r="BI1311" s="195">
        <f t="shared" si="38"/>
        <v>0</v>
      </c>
      <c r="BJ1311" s="21" t="s">
        <v>85</v>
      </c>
      <c r="BK1311" s="195">
        <f t="shared" si="39"/>
        <v>0</v>
      </c>
      <c r="BL1311" s="21" t="s">
        <v>273</v>
      </c>
      <c r="BM1311" s="194" t="s">
        <v>1623</v>
      </c>
    </row>
    <row r="1312" spans="1:65" s="2" customFormat="1" ht="21.75" customHeight="1">
      <c r="A1312" s="38"/>
      <c r="B1312" s="39"/>
      <c r="C1312" s="183" t="s">
        <v>1624</v>
      </c>
      <c r="D1312" s="183" t="s">
        <v>185</v>
      </c>
      <c r="E1312" s="184" t="s">
        <v>1625</v>
      </c>
      <c r="F1312" s="185" t="s">
        <v>1626</v>
      </c>
      <c r="G1312" s="186" t="s">
        <v>430</v>
      </c>
      <c r="H1312" s="187">
        <v>1</v>
      </c>
      <c r="I1312" s="188"/>
      <c r="J1312" s="189">
        <f t="shared" si="30"/>
        <v>0</v>
      </c>
      <c r="K1312" s="185" t="s">
        <v>19</v>
      </c>
      <c r="L1312" s="43"/>
      <c r="M1312" s="190" t="s">
        <v>19</v>
      </c>
      <c r="N1312" s="191" t="s">
        <v>49</v>
      </c>
      <c r="O1312" s="68"/>
      <c r="P1312" s="192">
        <f t="shared" si="31"/>
        <v>0</v>
      </c>
      <c r="Q1312" s="192">
        <v>0</v>
      </c>
      <c r="R1312" s="192">
        <f t="shared" si="32"/>
        <v>0</v>
      </c>
      <c r="S1312" s="192">
        <v>0</v>
      </c>
      <c r="T1312" s="193">
        <f t="shared" si="33"/>
        <v>0</v>
      </c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R1312" s="194" t="s">
        <v>273</v>
      </c>
      <c r="AT1312" s="194" t="s">
        <v>185</v>
      </c>
      <c r="AU1312" s="194" t="s">
        <v>87</v>
      </c>
      <c r="AY1312" s="21" t="s">
        <v>183</v>
      </c>
      <c r="BE1312" s="195">
        <f t="shared" si="34"/>
        <v>0</v>
      </c>
      <c r="BF1312" s="195">
        <f t="shared" si="35"/>
        <v>0</v>
      </c>
      <c r="BG1312" s="195">
        <f t="shared" si="36"/>
        <v>0</v>
      </c>
      <c r="BH1312" s="195">
        <f t="shared" si="37"/>
        <v>0</v>
      </c>
      <c r="BI1312" s="195">
        <f t="shared" si="38"/>
        <v>0</v>
      </c>
      <c r="BJ1312" s="21" t="s">
        <v>85</v>
      </c>
      <c r="BK1312" s="195">
        <f t="shared" si="39"/>
        <v>0</v>
      </c>
      <c r="BL1312" s="21" t="s">
        <v>273</v>
      </c>
      <c r="BM1312" s="194" t="s">
        <v>1627</v>
      </c>
    </row>
    <row r="1313" spans="1:65" s="2" customFormat="1" ht="21.75" customHeight="1">
      <c r="A1313" s="38"/>
      <c r="B1313" s="39"/>
      <c r="C1313" s="183" t="s">
        <v>1628</v>
      </c>
      <c r="D1313" s="183" t="s">
        <v>185</v>
      </c>
      <c r="E1313" s="184" t="s">
        <v>1629</v>
      </c>
      <c r="F1313" s="185" t="s">
        <v>1630</v>
      </c>
      <c r="G1313" s="186" t="s">
        <v>430</v>
      </c>
      <c r="H1313" s="187">
        <v>1</v>
      </c>
      <c r="I1313" s="188"/>
      <c r="J1313" s="189">
        <f t="shared" si="30"/>
        <v>0</v>
      </c>
      <c r="K1313" s="185" t="s">
        <v>19</v>
      </c>
      <c r="L1313" s="43"/>
      <c r="M1313" s="190" t="s">
        <v>19</v>
      </c>
      <c r="N1313" s="191" t="s">
        <v>49</v>
      </c>
      <c r="O1313" s="68"/>
      <c r="P1313" s="192">
        <f t="shared" si="31"/>
        <v>0</v>
      </c>
      <c r="Q1313" s="192">
        <v>0</v>
      </c>
      <c r="R1313" s="192">
        <f t="shared" si="32"/>
        <v>0</v>
      </c>
      <c r="S1313" s="192">
        <v>0</v>
      </c>
      <c r="T1313" s="193">
        <f t="shared" si="33"/>
        <v>0</v>
      </c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R1313" s="194" t="s">
        <v>273</v>
      </c>
      <c r="AT1313" s="194" t="s">
        <v>185</v>
      </c>
      <c r="AU1313" s="194" t="s">
        <v>87</v>
      </c>
      <c r="AY1313" s="21" t="s">
        <v>183</v>
      </c>
      <c r="BE1313" s="195">
        <f t="shared" si="34"/>
        <v>0</v>
      </c>
      <c r="BF1313" s="195">
        <f t="shared" si="35"/>
        <v>0</v>
      </c>
      <c r="BG1313" s="195">
        <f t="shared" si="36"/>
        <v>0</v>
      </c>
      <c r="BH1313" s="195">
        <f t="shared" si="37"/>
        <v>0</v>
      </c>
      <c r="BI1313" s="195">
        <f t="shared" si="38"/>
        <v>0</v>
      </c>
      <c r="BJ1313" s="21" t="s">
        <v>85</v>
      </c>
      <c r="BK1313" s="195">
        <f t="shared" si="39"/>
        <v>0</v>
      </c>
      <c r="BL1313" s="21" t="s">
        <v>273</v>
      </c>
      <c r="BM1313" s="194" t="s">
        <v>1631</v>
      </c>
    </row>
    <row r="1314" spans="1:65" s="2" customFormat="1" ht="21.75" customHeight="1">
      <c r="A1314" s="38"/>
      <c r="B1314" s="39"/>
      <c r="C1314" s="183" t="s">
        <v>1632</v>
      </c>
      <c r="D1314" s="183" t="s">
        <v>185</v>
      </c>
      <c r="E1314" s="184" t="s">
        <v>1633</v>
      </c>
      <c r="F1314" s="185" t="s">
        <v>1634</v>
      </c>
      <c r="G1314" s="186" t="s">
        <v>430</v>
      </c>
      <c r="H1314" s="187">
        <v>1</v>
      </c>
      <c r="I1314" s="188"/>
      <c r="J1314" s="189">
        <f t="shared" si="30"/>
        <v>0</v>
      </c>
      <c r="K1314" s="185" t="s">
        <v>19</v>
      </c>
      <c r="L1314" s="43"/>
      <c r="M1314" s="190" t="s">
        <v>19</v>
      </c>
      <c r="N1314" s="191" t="s">
        <v>49</v>
      </c>
      <c r="O1314" s="68"/>
      <c r="P1314" s="192">
        <f t="shared" si="31"/>
        <v>0</v>
      </c>
      <c r="Q1314" s="192">
        <v>0</v>
      </c>
      <c r="R1314" s="192">
        <f t="shared" si="32"/>
        <v>0</v>
      </c>
      <c r="S1314" s="192">
        <v>0</v>
      </c>
      <c r="T1314" s="193">
        <f t="shared" si="33"/>
        <v>0</v>
      </c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R1314" s="194" t="s">
        <v>273</v>
      </c>
      <c r="AT1314" s="194" t="s">
        <v>185</v>
      </c>
      <c r="AU1314" s="194" t="s">
        <v>87</v>
      </c>
      <c r="AY1314" s="21" t="s">
        <v>183</v>
      </c>
      <c r="BE1314" s="195">
        <f t="shared" si="34"/>
        <v>0</v>
      </c>
      <c r="BF1314" s="195">
        <f t="shared" si="35"/>
        <v>0</v>
      </c>
      <c r="BG1314" s="195">
        <f t="shared" si="36"/>
        <v>0</v>
      </c>
      <c r="BH1314" s="195">
        <f t="shared" si="37"/>
        <v>0</v>
      </c>
      <c r="BI1314" s="195">
        <f t="shared" si="38"/>
        <v>0</v>
      </c>
      <c r="BJ1314" s="21" t="s">
        <v>85</v>
      </c>
      <c r="BK1314" s="195">
        <f t="shared" si="39"/>
        <v>0</v>
      </c>
      <c r="BL1314" s="21" t="s">
        <v>273</v>
      </c>
      <c r="BM1314" s="194" t="s">
        <v>1635</v>
      </c>
    </row>
    <row r="1315" spans="1:65" s="2" customFormat="1" ht="21.75" customHeight="1">
      <c r="A1315" s="38"/>
      <c r="B1315" s="39"/>
      <c r="C1315" s="183" t="s">
        <v>1636</v>
      </c>
      <c r="D1315" s="183" t="s">
        <v>185</v>
      </c>
      <c r="E1315" s="184" t="s">
        <v>1637</v>
      </c>
      <c r="F1315" s="185" t="s">
        <v>1638</v>
      </c>
      <c r="G1315" s="186" t="s">
        <v>430</v>
      </c>
      <c r="H1315" s="187">
        <v>1</v>
      </c>
      <c r="I1315" s="188"/>
      <c r="J1315" s="189">
        <f t="shared" si="30"/>
        <v>0</v>
      </c>
      <c r="K1315" s="185" t="s">
        <v>19</v>
      </c>
      <c r="L1315" s="43"/>
      <c r="M1315" s="190" t="s">
        <v>19</v>
      </c>
      <c r="N1315" s="191" t="s">
        <v>49</v>
      </c>
      <c r="O1315" s="68"/>
      <c r="P1315" s="192">
        <f t="shared" si="31"/>
        <v>0</v>
      </c>
      <c r="Q1315" s="192">
        <v>0</v>
      </c>
      <c r="R1315" s="192">
        <f t="shared" si="32"/>
        <v>0</v>
      </c>
      <c r="S1315" s="192">
        <v>0</v>
      </c>
      <c r="T1315" s="193">
        <f t="shared" si="33"/>
        <v>0</v>
      </c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R1315" s="194" t="s">
        <v>273</v>
      </c>
      <c r="AT1315" s="194" t="s">
        <v>185</v>
      </c>
      <c r="AU1315" s="194" t="s">
        <v>87</v>
      </c>
      <c r="AY1315" s="21" t="s">
        <v>183</v>
      </c>
      <c r="BE1315" s="195">
        <f t="shared" si="34"/>
        <v>0</v>
      </c>
      <c r="BF1315" s="195">
        <f t="shared" si="35"/>
        <v>0</v>
      </c>
      <c r="BG1315" s="195">
        <f t="shared" si="36"/>
        <v>0</v>
      </c>
      <c r="BH1315" s="195">
        <f t="shared" si="37"/>
        <v>0</v>
      </c>
      <c r="BI1315" s="195">
        <f t="shared" si="38"/>
        <v>0</v>
      </c>
      <c r="BJ1315" s="21" t="s">
        <v>85</v>
      </c>
      <c r="BK1315" s="195">
        <f t="shared" si="39"/>
        <v>0</v>
      </c>
      <c r="BL1315" s="21" t="s">
        <v>273</v>
      </c>
      <c r="BM1315" s="194" t="s">
        <v>1639</v>
      </c>
    </row>
    <row r="1316" spans="1:65" s="2" customFormat="1" ht="21.75" customHeight="1">
      <c r="A1316" s="38"/>
      <c r="B1316" s="39"/>
      <c r="C1316" s="183" t="s">
        <v>1640</v>
      </c>
      <c r="D1316" s="183" t="s">
        <v>185</v>
      </c>
      <c r="E1316" s="184" t="s">
        <v>1641</v>
      </c>
      <c r="F1316" s="185" t="s">
        <v>1642</v>
      </c>
      <c r="G1316" s="186" t="s">
        <v>430</v>
      </c>
      <c r="H1316" s="187">
        <v>1</v>
      </c>
      <c r="I1316" s="188"/>
      <c r="J1316" s="189">
        <f t="shared" si="30"/>
        <v>0</v>
      </c>
      <c r="K1316" s="185" t="s">
        <v>19</v>
      </c>
      <c r="L1316" s="43"/>
      <c r="M1316" s="190" t="s">
        <v>19</v>
      </c>
      <c r="N1316" s="191" t="s">
        <v>49</v>
      </c>
      <c r="O1316" s="68"/>
      <c r="P1316" s="192">
        <f t="shared" si="31"/>
        <v>0</v>
      </c>
      <c r="Q1316" s="192">
        <v>0</v>
      </c>
      <c r="R1316" s="192">
        <f t="shared" si="32"/>
        <v>0</v>
      </c>
      <c r="S1316" s="192">
        <v>0</v>
      </c>
      <c r="T1316" s="193">
        <f t="shared" si="33"/>
        <v>0</v>
      </c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R1316" s="194" t="s">
        <v>273</v>
      </c>
      <c r="AT1316" s="194" t="s">
        <v>185</v>
      </c>
      <c r="AU1316" s="194" t="s">
        <v>87</v>
      </c>
      <c r="AY1316" s="21" t="s">
        <v>183</v>
      </c>
      <c r="BE1316" s="195">
        <f t="shared" si="34"/>
        <v>0</v>
      </c>
      <c r="BF1316" s="195">
        <f t="shared" si="35"/>
        <v>0</v>
      </c>
      <c r="BG1316" s="195">
        <f t="shared" si="36"/>
        <v>0</v>
      </c>
      <c r="BH1316" s="195">
        <f t="shared" si="37"/>
        <v>0</v>
      </c>
      <c r="BI1316" s="195">
        <f t="shared" si="38"/>
        <v>0</v>
      </c>
      <c r="BJ1316" s="21" t="s">
        <v>85</v>
      </c>
      <c r="BK1316" s="195">
        <f t="shared" si="39"/>
        <v>0</v>
      </c>
      <c r="BL1316" s="21" t="s">
        <v>273</v>
      </c>
      <c r="BM1316" s="194" t="s">
        <v>1643</v>
      </c>
    </row>
    <row r="1317" spans="1:65" s="2" customFormat="1" ht="21.75" customHeight="1">
      <c r="A1317" s="38"/>
      <c r="B1317" s="39"/>
      <c r="C1317" s="183" t="s">
        <v>1644</v>
      </c>
      <c r="D1317" s="183" t="s">
        <v>185</v>
      </c>
      <c r="E1317" s="184" t="s">
        <v>1645</v>
      </c>
      <c r="F1317" s="185" t="s">
        <v>1646</v>
      </c>
      <c r="G1317" s="186" t="s">
        <v>430</v>
      </c>
      <c r="H1317" s="187">
        <v>1</v>
      </c>
      <c r="I1317" s="188"/>
      <c r="J1317" s="189">
        <f t="shared" si="30"/>
        <v>0</v>
      </c>
      <c r="K1317" s="185" t="s">
        <v>19</v>
      </c>
      <c r="L1317" s="43"/>
      <c r="M1317" s="190" t="s">
        <v>19</v>
      </c>
      <c r="N1317" s="191" t="s">
        <v>49</v>
      </c>
      <c r="O1317" s="68"/>
      <c r="P1317" s="192">
        <f t="shared" si="31"/>
        <v>0</v>
      </c>
      <c r="Q1317" s="192">
        <v>0</v>
      </c>
      <c r="R1317" s="192">
        <f t="shared" si="32"/>
        <v>0</v>
      </c>
      <c r="S1317" s="192">
        <v>0</v>
      </c>
      <c r="T1317" s="193">
        <f t="shared" si="33"/>
        <v>0</v>
      </c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R1317" s="194" t="s">
        <v>273</v>
      </c>
      <c r="AT1317" s="194" t="s">
        <v>185</v>
      </c>
      <c r="AU1317" s="194" t="s">
        <v>87</v>
      </c>
      <c r="AY1317" s="21" t="s">
        <v>183</v>
      </c>
      <c r="BE1317" s="195">
        <f t="shared" si="34"/>
        <v>0</v>
      </c>
      <c r="BF1317" s="195">
        <f t="shared" si="35"/>
        <v>0</v>
      </c>
      <c r="BG1317" s="195">
        <f t="shared" si="36"/>
        <v>0</v>
      </c>
      <c r="BH1317" s="195">
        <f t="shared" si="37"/>
        <v>0</v>
      </c>
      <c r="BI1317" s="195">
        <f t="shared" si="38"/>
        <v>0</v>
      </c>
      <c r="BJ1317" s="21" t="s">
        <v>85</v>
      </c>
      <c r="BK1317" s="195">
        <f t="shared" si="39"/>
        <v>0</v>
      </c>
      <c r="BL1317" s="21" t="s">
        <v>273</v>
      </c>
      <c r="BM1317" s="194" t="s">
        <v>1647</v>
      </c>
    </row>
    <row r="1318" spans="1:65" s="2" customFormat="1" ht="21.75" customHeight="1">
      <c r="A1318" s="38"/>
      <c r="B1318" s="39"/>
      <c r="C1318" s="183" t="s">
        <v>1648</v>
      </c>
      <c r="D1318" s="183" t="s">
        <v>185</v>
      </c>
      <c r="E1318" s="184" t="s">
        <v>1649</v>
      </c>
      <c r="F1318" s="185" t="s">
        <v>1650</v>
      </c>
      <c r="G1318" s="186" t="s">
        <v>430</v>
      </c>
      <c r="H1318" s="187">
        <v>1</v>
      </c>
      <c r="I1318" s="188"/>
      <c r="J1318" s="189">
        <f t="shared" si="30"/>
        <v>0</v>
      </c>
      <c r="K1318" s="185" t="s">
        <v>19</v>
      </c>
      <c r="L1318" s="43"/>
      <c r="M1318" s="190" t="s">
        <v>19</v>
      </c>
      <c r="N1318" s="191" t="s">
        <v>49</v>
      </c>
      <c r="O1318" s="68"/>
      <c r="P1318" s="192">
        <f t="shared" si="31"/>
        <v>0</v>
      </c>
      <c r="Q1318" s="192">
        <v>0</v>
      </c>
      <c r="R1318" s="192">
        <f t="shared" si="32"/>
        <v>0</v>
      </c>
      <c r="S1318" s="192">
        <v>0</v>
      </c>
      <c r="T1318" s="193">
        <f t="shared" si="33"/>
        <v>0</v>
      </c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R1318" s="194" t="s">
        <v>273</v>
      </c>
      <c r="AT1318" s="194" t="s">
        <v>185</v>
      </c>
      <c r="AU1318" s="194" t="s">
        <v>87</v>
      </c>
      <c r="AY1318" s="21" t="s">
        <v>183</v>
      </c>
      <c r="BE1318" s="195">
        <f t="shared" si="34"/>
        <v>0</v>
      </c>
      <c r="BF1318" s="195">
        <f t="shared" si="35"/>
        <v>0</v>
      </c>
      <c r="BG1318" s="195">
        <f t="shared" si="36"/>
        <v>0</v>
      </c>
      <c r="BH1318" s="195">
        <f t="shared" si="37"/>
        <v>0</v>
      </c>
      <c r="BI1318" s="195">
        <f t="shared" si="38"/>
        <v>0</v>
      </c>
      <c r="BJ1318" s="21" t="s">
        <v>85</v>
      </c>
      <c r="BK1318" s="195">
        <f t="shared" si="39"/>
        <v>0</v>
      </c>
      <c r="BL1318" s="21" t="s">
        <v>273</v>
      </c>
      <c r="BM1318" s="194" t="s">
        <v>1651</v>
      </c>
    </row>
    <row r="1319" spans="1:65" s="2" customFormat="1" ht="21.75" customHeight="1">
      <c r="A1319" s="38"/>
      <c r="B1319" s="39"/>
      <c r="C1319" s="183" t="s">
        <v>1652</v>
      </c>
      <c r="D1319" s="183" t="s">
        <v>185</v>
      </c>
      <c r="E1319" s="184" t="s">
        <v>1653</v>
      </c>
      <c r="F1319" s="185" t="s">
        <v>1654</v>
      </c>
      <c r="G1319" s="186" t="s">
        <v>430</v>
      </c>
      <c r="H1319" s="187">
        <v>1</v>
      </c>
      <c r="I1319" s="188"/>
      <c r="J1319" s="189">
        <f t="shared" si="30"/>
        <v>0</v>
      </c>
      <c r="K1319" s="185" t="s">
        <v>19</v>
      </c>
      <c r="L1319" s="43"/>
      <c r="M1319" s="190" t="s">
        <v>19</v>
      </c>
      <c r="N1319" s="191" t="s">
        <v>49</v>
      </c>
      <c r="O1319" s="68"/>
      <c r="P1319" s="192">
        <f t="shared" si="31"/>
        <v>0</v>
      </c>
      <c r="Q1319" s="192">
        <v>0</v>
      </c>
      <c r="R1319" s="192">
        <f t="shared" si="32"/>
        <v>0</v>
      </c>
      <c r="S1319" s="192">
        <v>0</v>
      </c>
      <c r="T1319" s="193">
        <f t="shared" si="33"/>
        <v>0</v>
      </c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R1319" s="194" t="s">
        <v>273</v>
      </c>
      <c r="AT1319" s="194" t="s">
        <v>185</v>
      </c>
      <c r="AU1319" s="194" t="s">
        <v>87</v>
      </c>
      <c r="AY1319" s="21" t="s">
        <v>183</v>
      </c>
      <c r="BE1319" s="195">
        <f t="shared" si="34"/>
        <v>0</v>
      </c>
      <c r="BF1319" s="195">
        <f t="shared" si="35"/>
        <v>0</v>
      </c>
      <c r="BG1319" s="195">
        <f t="shared" si="36"/>
        <v>0</v>
      </c>
      <c r="BH1319" s="195">
        <f t="shared" si="37"/>
        <v>0</v>
      </c>
      <c r="BI1319" s="195">
        <f t="shared" si="38"/>
        <v>0</v>
      </c>
      <c r="BJ1319" s="21" t="s">
        <v>85</v>
      </c>
      <c r="BK1319" s="195">
        <f t="shared" si="39"/>
        <v>0</v>
      </c>
      <c r="BL1319" s="21" t="s">
        <v>273</v>
      </c>
      <c r="BM1319" s="194" t="s">
        <v>1655</v>
      </c>
    </row>
    <row r="1320" spans="1:65" s="2" customFormat="1" ht="21.75" customHeight="1">
      <c r="A1320" s="38"/>
      <c r="B1320" s="39"/>
      <c r="C1320" s="183" t="s">
        <v>1656</v>
      </c>
      <c r="D1320" s="183" t="s">
        <v>185</v>
      </c>
      <c r="E1320" s="184" t="s">
        <v>1657</v>
      </c>
      <c r="F1320" s="185" t="s">
        <v>1658</v>
      </c>
      <c r="G1320" s="186" t="s">
        <v>430</v>
      </c>
      <c r="H1320" s="187">
        <v>1</v>
      </c>
      <c r="I1320" s="188"/>
      <c r="J1320" s="189">
        <f t="shared" si="30"/>
        <v>0</v>
      </c>
      <c r="K1320" s="185" t="s">
        <v>19</v>
      </c>
      <c r="L1320" s="43"/>
      <c r="M1320" s="190" t="s">
        <v>19</v>
      </c>
      <c r="N1320" s="191" t="s">
        <v>49</v>
      </c>
      <c r="O1320" s="68"/>
      <c r="P1320" s="192">
        <f t="shared" si="31"/>
        <v>0</v>
      </c>
      <c r="Q1320" s="192">
        <v>0</v>
      </c>
      <c r="R1320" s="192">
        <f t="shared" si="32"/>
        <v>0</v>
      </c>
      <c r="S1320" s="192">
        <v>0</v>
      </c>
      <c r="T1320" s="193">
        <f t="shared" si="33"/>
        <v>0</v>
      </c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R1320" s="194" t="s">
        <v>273</v>
      </c>
      <c r="AT1320" s="194" t="s">
        <v>185</v>
      </c>
      <c r="AU1320" s="194" t="s">
        <v>87</v>
      </c>
      <c r="AY1320" s="21" t="s">
        <v>183</v>
      </c>
      <c r="BE1320" s="195">
        <f t="shared" si="34"/>
        <v>0</v>
      </c>
      <c r="BF1320" s="195">
        <f t="shared" si="35"/>
        <v>0</v>
      </c>
      <c r="BG1320" s="195">
        <f t="shared" si="36"/>
        <v>0</v>
      </c>
      <c r="BH1320" s="195">
        <f t="shared" si="37"/>
        <v>0</v>
      </c>
      <c r="BI1320" s="195">
        <f t="shared" si="38"/>
        <v>0</v>
      </c>
      <c r="BJ1320" s="21" t="s">
        <v>85</v>
      </c>
      <c r="BK1320" s="195">
        <f t="shared" si="39"/>
        <v>0</v>
      </c>
      <c r="BL1320" s="21" t="s">
        <v>273</v>
      </c>
      <c r="BM1320" s="194" t="s">
        <v>1659</v>
      </c>
    </row>
    <row r="1321" spans="1:65" s="2" customFormat="1" ht="24.15" customHeight="1">
      <c r="A1321" s="38"/>
      <c r="B1321" s="39"/>
      <c r="C1321" s="183" t="s">
        <v>1660</v>
      </c>
      <c r="D1321" s="183" t="s">
        <v>185</v>
      </c>
      <c r="E1321" s="184" t="s">
        <v>1661</v>
      </c>
      <c r="F1321" s="185" t="s">
        <v>1662</v>
      </c>
      <c r="G1321" s="186" t="s">
        <v>430</v>
      </c>
      <c r="H1321" s="187">
        <v>4</v>
      </c>
      <c r="I1321" s="188"/>
      <c r="J1321" s="189">
        <f t="shared" si="30"/>
        <v>0</v>
      </c>
      <c r="K1321" s="185" t="s">
        <v>19</v>
      </c>
      <c r="L1321" s="43"/>
      <c r="M1321" s="190" t="s">
        <v>19</v>
      </c>
      <c r="N1321" s="191" t="s">
        <v>49</v>
      </c>
      <c r="O1321" s="68"/>
      <c r="P1321" s="192">
        <f t="shared" si="31"/>
        <v>0</v>
      </c>
      <c r="Q1321" s="192">
        <v>0</v>
      </c>
      <c r="R1321" s="192">
        <f t="shared" si="32"/>
        <v>0</v>
      </c>
      <c r="S1321" s="192">
        <v>0</v>
      </c>
      <c r="T1321" s="193">
        <f t="shared" si="33"/>
        <v>0</v>
      </c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R1321" s="194" t="s">
        <v>273</v>
      </c>
      <c r="AT1321" s="194" t="s">
        <v>185</v>
      </c>
      <c r="AU1321" s="194" t="s">
        <v>87</v>
      </c>
      <c r="AY1321" s="21" t="s">
        <v>183</v>
      </c>
      <c r="BE1321" s="195">
        <f t="shared" si="34"/>
        <v>0</v>
      </c>
      <c r="BF1321" s="195">
        <f t="shared" si="35"/>
        <v>0</v>
      </c>
      <c r="BG1321" s="195">
        <f t="shared" si="36"/>
        <v>0</v>
      </c>
      <c r="BH1321" s="195">
        <f t="shared" si="37"/>
        <v>0</v>
      </c>
      <c r="BI1321" s="195">
        <f t="shared" si="38"/>
        <v>0</v>
      </c>
      <c r="BJ1321" s="21" t="s">
        <v>85</v>
      </c>
      <c r="BK1321" s="195">
        <f t="shared" si="39"/>
        <v>0</v>
      </c>
      <c r="BL1321" s="21" t="s">
        <v>273</v>
      </c>
      <c r="BM1321" s="194" t="s">
        <v>1663</v>
      </c>
    </row>
    <row r="1322" spans="1:65" s="2" customFormat="1" ht="37.799999999999997" customHeight="1">
      <c r="A1322" s="38"/>
      <c r="B1322" s="39"/>
      <c r="C1322" s="183" t="s">
        <v>1664</v>
      </c>
      <c r="D1322" s="183" t="s">
        <v>185</v>
      </c>
      <c r="E1322" s="184" t="s">
        <v>1665</v>
      </c>
      <c r="F1322" s="185" t="s">
        <v>1666</v>
      </c>
      <c r="G1322" s="186" t="s">
        <v>237</v>
      </c>
      <c r="H1322" s="187">
        <v>16.399999999999999</v>
      </c>
      <c r="I1322" s="188"/>
      <c r="J1322" s="189">
        <f t="shared" si="30"/>
        <v>0</v>
      </c>
      <c r="K1322" s="185" t="s">
        <v>19</v>
      </c>
      <c r="L1322" s="43"/>
      <c r="M1322" s="190" t="s">
        <v>19</v>
      </c>
      <c r="N1322" s="191" t="s">
        <v>49</v>
      </c>
      <c r="O1322" s="68"/>
      <c r="P1322" s="192">
        <f t="shared" si="31"/>
        <v>0</v>
      </c>
      <c r="Q1322" s="192">
        <v>0</v>
      </c>
      <c r="R1322" s="192">
        <f t="shared" si="32"/>
        <v>0</v>
      </c>
      <c r="S1322" s="192">
        <v>0</v>
      </c>
      <c r="T1322" s="193">
        <f t="shared" si="33"/>
        <v>0</v>
      </c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R1322" s="194" t="s">
        <v>273</v>
      </c>
      <c r="AT1322" s="194" t="s">
        <v>185</v>
      </c>
      <c r="AU1322" s="194" t="s">
        <v>87</v>
      </c>
      <c r="AY1322" s="21" t="s">
        <v>183</v>
      </c>
      <c r="BE1322" s="195">
        <f t="shared" si="34"/>
        <v>0</v>
      </c>
      <c r="BF1322" s="195">
        <f t="shared" si="35"/>
        <v>0</v>
      </c>
      <c r="BG1322" s="195">
        <f t="shared" si="36"/>
        <v>0</v>
      </c>
      <c r="BH1322" s="195">
        <f t="shared" si="37"/>
        <v>0</v>
      </c>
      <c r="BI1322" s="195">
        <f t="shared" si="38"/>
        <v>0</v>
      </c>
      <c r="BJ1322" s="21" t="s">
        <v>85</v>
      </c>
      <c r="BK1322" s="195">
        <f t="shared" si="39"/>
        <v>0</v>
      </c>
      <c r="BL1322" s="21" t="s">
        <v>273</v>
      </c>
      <c r="BM1322" s="194" t="s">
        <v>1667</v>
      </c>
    </row>
    <row r="1323" spans="1:65" s="13" customFormat="1">
      <c r="B1323" s="201"/>
      <c r="C1323" s="202"/>
      <c r="D1323" s="203" t="s">
        <v>204</v>
      </c>
      <c r="E1323" s="204" t="s">
        <v>19</v>
      </c>
      <c r="F1323" s="205" t="s">
        <v>1668</v>
      </c>
      <c r="G1323" s="202"/>
      <c r="H1323" s="206">
        <v>16.399999999999999</v>
      </c>
      <c r="I1323" s="207"/>
      <c r="J1323" s="202"/>
      <c r="K1323" s="202"/>
      <c r="L1323" s="208"/>
      <c r="M1323" s="209"/>
      <c r="N1323" s="210"/>
      <c r="O1323" s="210"/>
      <c r="P1323" s="210"/>
      <c r="Q1323" s="210"/>
      <c r="R1323" s="210"/>
      <c r="S1323" s="210"/>
      <c r="T1323" s="211"/>
      <c r="AT1323" s="212" t="s">
        <v>204</v>
      </c>
      <c r="AU1323" s="212" t="s">
        <v>87</v>
      </c>
      <c r="AV1323" s="13" t="s">
        <v>87</v>
      </c>
      <c r="AW1323" s="13" t="s">
        <v>33</v>
      </c>
      <c r="AX1323" s="13" t="s">
        <v>85</v>
      </c>
      <c r="AY1323" s="212" t="s">
        <v>183</v>
      </c>
    </row>
    <row r="1324" spans="1:65" s="2" customFormat="1" ht="66.75" customHeight="1">
      <c r="A1324" s="38"/>
      <c r="B1324" s="39"/>
      <c r="C1324" s="183" t="s">
        <v>1669</v>
      </c>
      <c r="D1324" s="183" t="s">
        <v>185</v>
      </c>
      <c r="E1324" s="184" t="s">
        <v>1670</v>
      </c>
      <c r="F1324" s="185" t="s">
        <v>1671</v>
      </c>
      <c r="G1324" s="186" t="s">
        <v>301</v>
      </c>
      <c r="H1324" s="187">
        <v>3154</v>
      </c>
      <c r="I1324" s="188"/>
      <c r="J1324" s="189">
        <f>ROUND(I1324*H1324,2)</f>
        <v>0</v>
      </c>
      <c r="K1324" s="185" t="s">
        <v>19</v>
      </c>
      <c r="L1324" s="43"/>
      <c r="M1324" s="190" t="s">
        <v>19</v>
      </c>
      <c r="N1324" s="191" t="s">
        <v>49</v>
      </c>
      <c r="O1324" s="68"/>
      <c r="P1324" s="192">
        <f>O1324*H1324</f>
        <v>0</v>
      </c>
      <c r="Q1324" s="192">
        <v>0</v>
      </c>
      <c r="R1324" s="192">
        <f>Q1324*H1324</f>
        <v>0</v>
      </c>
      <c r="S1324" s="192">
        <v>0</v>
      </c>
      <c r="T1324" s="193">
        <f>S1324*H1324</f>
        <v>0</v>
      </c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R1324" s="194" t="s">
        <v>273</v>
      </c>
      <c r="AT1324" s="194" t="s">
        <v>185</v>
      </c>
      <c r="AU1324" s="194" t="s">
        <v>87</v>
      </c>
      <c r="AY1324" s="21" t="s">
        <v>183</v>
      </c>
      <c r="BE1324" s="195">
        <f>IF(N1324="základní",J1324,0)</f>
        <v>0</v>
      </c>
      <c r="BF1324" s="195">
        <f>IF(N1324="snížená",J1324,0)</f>
        <v>0</v>
      </c>
      <c r="BG1324" s="195">
        <f>IF(N1324="zákl. přenesená",J1324,0)</f>
        <v>0</v>
      </c>
      <c r="BH1324" s="195">
        <f>IF(N1324="sníž. přenesená",J1324,0)</f>
        <v>0</v>
      </c>
      <c r="BI1324" s="195">
        <f>IF(N1324="nulová",J1324,0)</f>
        <v>0</v>
      </c>
      <c r="BJ1324" s="21" t="s">
        <v>85</v>
      </c>
      <c r="BK1324" s="195">
        <f>ROUND(I1324*H1324,2)</f>
        <v>0</v>
      </c>
      <c r="BL1324" s="21" t="s">
        <v>273</v>
      </c>
      <c r="BM1324" s="194" t="s">
        <v>1672</v>
      </c>
    </row>
    <row r="1325" spans="1:65" s="2" customFormat="1" ht="24.15" customHeight="1">
      <c r="A1325" s="38"/>
      <c r="B1325" s="39"/>
      <c r="C1325" s="183" t="s">
        <v>1673</v>
      </c>
      <c r="D1325" s="183" t="s">
        <v>185</v>
      </c>
      <c r="E1325" s="184" t="s">
        <v>1674</v>
      </c>
      <c r="F1325" s="185" t="s">
        <v>1675</v>
      </c>
      <c r="G1325" s="186" t="s">
        <v>237</v>
      </c>
      <c r="H1325" s="187">
        <v>22.87</v>
      </c>
      <c r="I1325" s="188"/>
      <c r="J1325" s="189">
        <f>ROUND(I1325*H1325,2)</f>
        <v>0</v>
      </c>
      <c r="K1325" s="185" t="s">
        <v>189</v>
      </c>
      <c r="L1325" s="43"/>
      <c r="M1325" s="190" t="s">
        <v>19</v>
      </c>
      <c r="N1325" s="191" t="s">
        <v>49</v>
      </c>
      <c r="O1325" s="68"/>
      <c r="P1325" s="192">
        <f>O1325*H1325</f>
        <v>0</v>
      </c>
      <c r="Q1325" s="192">
        <v>7.1840000000000001E-4</v>
      </c>
      <c r="R1325" s="192">
        <f>Q1325*H1325</f>
        <v>1.6429808000000001E-2</v>
      </c>
      <c r="S1325" s="192">
        <v>0</v>
      </c>
      <c r="T1325" s="193">
        <f>S1325*H1325</f>
        <v>0</v>
      </c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R1325" s="194" t="s">
        <v>273</v>
      </c>
      <c r="AT1325" s="194" t="s">
        <v>185</v>
      </c>
      <c r="AU1325" s="194" t="s">
        <v>87</v>
      </c>
      <c r="AY1325" s="21" t="s">
        <v>183</v>
      </c>
      <c r="BE1325" s="195">
        <f>IF(N1325="základní",J1325,0)</f>
        <v>0</v>
      </c>
      <c r="BF1325" s="195">
        <f>IF(N1325="snížená",J1325,0)</f>
        <v>0</v>
      </c>
      <c r="BG1325" s="195">
        <f>IF(N1325="zákl. přenesená",J1325,0)</f>
        <v>0</v>
      </c>
      <c r="BH1325" s="195">
        <f>IF(N1325="sníž. přenesená",J1325,0)</f>
        <v>0</v>
      </c>
      <c r="BI1325" s="195">
        <f>IF(N1325="nulová",J1325,0)</f>
        <v>0</v>
      </c>
      <c r="BJ1325" s="21" t="s">
        <v>85</v>
      </c>
      <c r="BK1325" s="195">
        <f>ROUND(I1325*H1325,2)</f>
        <v>0</v>
      </c>
      <c r="BL1325" s="21" t="s">
        <v>273</v>
      </c>
      <c r="BM1325" s="194" t="s">
        <v>1676</v>
      </c>
    </row>
    <row r="1326" spans="1:65" s="2" customFormat="1">
      <c r="A1326" s="38"/>
      <c r="B1326" s="39"/>
      <c r="C1326" s="40"/>
      <c r="D1326" s="196" t="s">
        <v>192</v>
      </c>
      <c r="E1326" s="40"/>
      <c r="F1326" s="197" t="s">
        <v>1677</v>
      </c>
      <c r="G1326" s="40"/>
      <c r="H1326" s="40"/>
      <c r="I1326" s="198"/>
      <c r="J1326" s="40"/>
      <c r="K1326" s="40"/>
      <c r="L1326" s="43"/>
      <c r="M1326" s="199"/>
      <c r="N1326" s="200"/>
      <c r="O1326" s="68"/>
      <c r="P1326" s="68"/>
      <c r="Q1326" s="68"/>
      <c r="R1326" s="68"/>
      <c r="S1326" s="68"/>
      <c r="T1326" s="69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T1326" s="21" t="s">
        <v>192</v>
      </c>
      <c r="AU1326" s="21" t="s">
        <v>87</v>
      </c>
    </row>
    <row r="1327" spans="1:65" s="13" customFormat="1">
      <c r="B1327" s="201"/>
      <c r="C1327" s="202"/>
      <c r="D1327" s="203" t="s">
        <v>204</v>
      </c>
      <c r="E1327" s="204" t="s">
        <v>19</v>
      </c>
      <c r="F1327" s="205" t="s">
        <v>1471</v>
      </c>
      <c r="G1327" s="202"/>
      <c r="H1327" s="206">
        <v>22.87</v>
      </c>
      <c r="I1327" s="207"/>
      <c r="J1327" s="202"/>
      <c r="K1327" s="202"/>
      <c r="L1327" s="208"/>
      <c r="M1327" s="209"/>
      <c r="N1327" s="210"/>
      <c r="O1327" s="210"/>
      <c r="P1327" s="210"/>
      <c r="Q1327" s="210"/>
      <c r="R1327" s="210"/>
      <c r="S1327" s="210"/>
      <c r="T1327" s="211"/>
      <c r="AT1327" s="212" t="s">
        <v>204</v>
      </c>
      <c r="AU1327" s="212" t="s">
        <v>87</v>
      </c>
      <c r="AV1327" s="13" t="s">
        <v>87</v>
      </c>
      <c r="AW1327" s="13" t="s">
        <v>33</v>
      </c>
      <c r="AX1327" s="13" t="s">
        <v>78</v>
      </c>
      <c r="AY1327" s="212" t="s">
        <v>183</v>
      </c>
    </row>
    <row r="1328" spans="1:65" s="2" customFormat="1" ht="37.799999999999997" customHeight="1">
      <c r="A1328" s="38"/>
      <c r="B1328" s="39"/>
      <c r="C1328" s="224" t="s">
        <v>1678</v>
      </c>
      <c r="D1328" s="224" t="s">
        <v>240</v>
      </c>
      <c r="E1328" s="225" t="s">
        <v>1679</v>
      </c>
      <c r="F1328" s="226" t="s">
        <v>1680</v>
      </c>
      <c r="G1328" s="227" t="s">
        <v>237</v>
      </c>
      <c r="H1328" s="228">
        <v>22.87</v>
      </c>
      <c r="I1328" s="229"/>
      <c r="J1328" s="230">
        <f>ROUND(I1328*H1328,2)</f>
        <v>0</v>
      </c>
      <c r="K1328" s="226" t="s">
        <v>189</v>
      </c>
      <c r="L1328" s="231"/>
      <c r="M1328" s="232" t="s">
        <v>19</v>
      </c>
      <c r="N1328" s="233" t="s">
        <v>49</v>
      </c>
      <c r="O1328" s="68"/>
      <c r="P1328" s="192">
        <f>O1328*H1328</f>
        <v>0</v>
      </c>
      <c r="Q1328" s="192">
        <v>7.0000000000000001E-3</v>
      </c>
      <c r="R1328" s="192">
        <f>Q1328*H1328</f>
        <v>0.16009000000000001</v>
      </c>
      <c r="S1328" s="192">
        <v>0</v>
      </c>
      <c r="T1328" s="193">
        <f>S1328*H1328</f>
        <v>0</v>
      </c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R1328" s="194" t="s">
        <v>365</v>
      </c>
      <c r="AT1328" s="194" t="s">
        <v>240</v>
      </c>
      <c r="AU1328" s="194" t="s">
        <v>87</v>
      </c>
      <c r="AY1328" s="21" t="s">
        <v>183</v>
      </c>
      <c r="BE1328" s="195">
        <f>IF(N1328="základní",J1328,0)</f>
        <v>0</v>
      </c>
      <c r="BF1328" s="195">
        <f>IF(N1328="snížená",J1328,0)</f>
        <v>0</v>
      </c>
      <c r="BG1328" s="195">
        <f>IF(N1328="zákl. přenesená",J1328,0)</f>
        <v>0</v>
      </c>
      <c r="BH1328" s="195">
        <f>IF(N1328="sníž. přenesená",J1328,0)</f>
        <v>0</v>
      </c>
      <c r="BI1328" s="195">
        <f>IF(N1328="nulová",J1328,0)</f>
        <v>0</v>
      </c>
      <c r="BJ1328" s="21" t="s">
        <v>85</v>
      </c>
      <c r="BK1328" s="195">
        <f>ROUND(I1328*H1328,2)</f>
        <v>0</v>
      </c>
      <c r="BL1328" s="21" t="s">
        <v>273</v>
      </c>
      <c r="BM1328" s="194" t="s">
        <v>1681</v>
      </c>
    </row>
    <row r="1329" spans="1:65" s="2" customFormat="1" ht="16.5" customHeight="1">
      <c r="A1329" s="38"/>
      <c r="B1329" s="39"/>
      <c r="C1329" s="183" t="s">
        <v>1682</v>
      </c>
      <c r="D1329" s="183" t="s">
        <v>185</v>
      </c>
      <c r="E1329" s="184" t="s">
        <v>1683</v>
      </c>
      <c r="F1329" s="185" t="s">
        <v>1684</v>
      </c>
      <c r="G1329" s="186" t="s">
        <v>188</v>
      </c>
      <c r="H1329" s="187">
        <v>1.4</v>
      </c>
      <c r="I1329" s="188"/>
      <c r="J1329" s="189">
        <f>ROUND(I1329*H1329,2)</f>
        <v>0</v>
      </c>
      <c r="K1329" s="185" t="s">
        <v>189</v>
      </c>
      <c r="L1329" s="43"/>
      <c r="M1329" s="190" t="s">
        <v>19</v>
      </c>
      <c r="N1329" s="191" t="s">
        <v>49</v>
      </c>
      <c r="O1329" s="68"/>
      <c r="P1329" s="192">
        <f>O1329*H1329</f>
        <v>0</v>
      </c>
      <c r="Q1329" s="192">
        <v>0</v>
      </c>
      <c r="R1329" s="192">
        <f>Q1329*H1329</f>
        <v>0</v>
      </c>
      <c r="S1329" s="192">
        <v>0.02</v>
      </c>
      <c r="T1329" s="193">
        <f>S1329*H1329</f>
        <v>2.7999999999999997E-2</v>
      </c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R1329" s="194" t="s">
        <v>273</v>
      </c>
      <c r="AT1329" s="194" t="s">
        <v>185</v>
      </c>
      <c r="AU1329" s="194" t="s">
        <v>87</v>
      </c>
      <c r="AY1329" s="21" t="s">
        <v>183</v>
      </c>
      <c r="BE1329" s="195">
        <f>IF(N1329="základní",J1329,0)</f>
        <v>0</v>
      </c>
      <c r="BF1329" s="195">
        <f>IF(N1329="snížená",J1329,0)</f>
        <v>0</v>
      </c>
      <c r="BG1329" s="195">
        <f>IF(N1329="zákl. přenesená",J1329,0)</f>
        <v>0</v>
      </c>
      <c r="BH1329" s="195">
        <f>IF(N1329="sníž. přenesená",J1329,0)</f>
        <v>0</v>
      </c>
      <c r="BI1329" s="195">
        <f>IF(N1329="nulová",J1329,0)</f>
        <v>0</v>
      </c>
      <c r="BJ1329" s="21" t="s">
        <v>85</v>
      </c>
      <c r="BK1329" s="195">
        <f>ROUND(I1329*H1329,2)</f>
        <v>0</v>
      </c>
      <c r="BL1329" s="21" t="s">
        <v>273</v>
      </c>
      <c r="BM1329" s="194" t="s">
        <v>1685</v>
      </c>
    </row>
    <row r="1330" spans="1:65" s="2" customFormat="1">
      <c r="A1330" s="38"/>
      <c r="B1330" s="39"/>
      <c r="C1330" s="40"/>
      <c r="D1330" s="196" t="s">
        <v>192</v>
      </c>
      <c r="E1330" s="40"/>
      <c r="F1330" s="197" t="s">
        <v>1686</v>
      </c>
      <c r="G1330" s="40"/>
      <c r="H1330" s="40"/>
      <c r="I1330" s="198"/>
      <c r="J1330" s="40"/>
      <c r="K1330" s="40"/>
      <c r="L1330" s="43"/>
      <c r="M1330" s="199"/>
      <c r="N1330" s="200"/>
      <c r="O1330" s="68"/>
      <c r="P1330" s="68"/>
      <c r="Q1330" s="68"/>
      <c r="R1330" s="68"/>
      <c r="S1330" s="68"/>
      <c r="T1330" s="69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T1330" s="21" t="s">
        <v>192</v>
      </c>
      <c r="AU1330" s="21" t="s">
        <v>87</v>
      </c>
    </row>
    <row r="1331" spans="1:65" s="16" customFormat="1">
      <c r="B1331" s="245"/>
      <c r="C1331" s="246"/>
      <c r="D1331" s="203" t="s">
        <v>204</v>
      </c>
      <c r="E1331" s="247" t="s">
        <v>19</v>
      </c>
      <c r="F1331" s="248" t="s">
        <v>363</v>
      </c>
      <c r="G1331" s="246"/>
      <c r="H1331" s="247" t="s">
        <v>19</v>
      </c>
      <c r="I1331" s="249"/>
      <c r="J1331" s="246"/>
      <c r="K1331" s="246"/>
      <c r="L1331" s="250"/>
      <c r="M1331" s="251"/>
      <c r="N1331" s="252"/>
      <c r="O1331" s="252"/>
      <c r="P1331" s="252"/>
      <c r="Q1331" s="252"/>
      <c r="R1331" s="252"/>
      <c r="S1331" s="252"/>
      <c r="T1331" s="253"/>
      <c r="AT1331" s="254" t="s">
        <v>204</v>
      </c>
      <c r="AU1331" s="254" t="s">
        <v>87</v>
      </c>
      <c r="AV1331" s="16" t="s">
        <v>85</v>
      </c>
      <c r="AW1331" s="16" t="s">
        <v>33</v>
      </c>
      <c r="AX1331" s="16" t="s">
        <v>78</v>
      </c>
      <c r="AY1331" s="254" t="s">
        <v>183</v>
      </c>
    </row>
    <row r="1332" spans="1:65" s="13" customFormat="1">
      <c r="B1332" s="201"/>
      <c r="C1332" s="202"/>
      <c r="D1332" s="203" t="s">
        <v>204</v>
      </c>
      <c r="E1332" s="204" t="s">
        <v>19</v>
      </c>
      <c r="F1332" s="205" t="s">
        <v>1687</v>
      </c>
      <c r="G1332" s="202"/>
      <c r="H1332" s="206">
        <v>1.4</v>
      </c>
      <c r="I1332" s="207"/>
      <c r="J1332" s="202"/>
      <c r="K1332" s="202"/>
      <c r="L1332" s="208"/>
      <c r="M1332" s="209"/>
      <c r="N1332" s="210"/>
      <c r="O1332" s="210"/>
      <c r="P1332" s="210"/>
      <c r="Q1332" s="210"/>
      <c r="R1332" s="210"/>
      <c r="S1332" s="210"/>
      <c r="T1332" s="211"/>
      <c r="AT1332" s="212" t="s">
        <v>204</v>
      </c>
      <c r="AU1332" s="212" t="s">
        <v>87</v>
      </c>
      <c r="AV1332" s="13" t="s">
        <v>87</v>
      </c>
      <c r="AW1332" s="13" t="s">
        <v>33</v>
      </c>
      <c r="AX1332" s="13" t="s">
        <v>78</v>
      </c>
      <c r="AY1332" s="212" t="s">
        <v>183</v>
      </c>
    </row>
    <row r="1333" spans="1:65" s="2" customFormat="1" ht="49.05" customHeight="1">
      <c r="A1333" s="38"/>
      <c r="B1333" s="39"/>
      <c r="C1333" s="183" t="s">
        <v>1688</v>
      </c>
      <c r="D1333" s="183" t="s">
        <v>185</v>
      </c>
      <c r="E1333" s="184" t="s">
        <v>1689</v>
      </c>
      <c r="F1333" s="185" t="s">
        <v>1690</v>
      </c>
      <c r="G1333" s="186" t="s">
        <v>1201</v>
      </c>
      <c r="H1333" s="255"/>
      <c r="I1333" s="188"/>
      <c r="J1333" s="189">
        <f>ROUND(I1333*H1333,2)</f>
        <v>0</v>
      </c>
      <c r="K1333" s="185" t="s">
        <v>189</v>
      </c>
      <c r="L1333" s="43"/>
      <c r="M1333" s="190" t="s">
        <v>19</v>
      </c>
      <c r="N1333" s="191" t="s">
        <v>49</v>
      </c>
      <c r="O1333" s="68"/>
      <c r="P1333" s="192">
        <f>O1333*H1333</f>
        <v>0</v>
      </c>
      <c r="Q1333" s="192">
        <v>0</v>
      </c>
      <c r="R1333" s="192">
        <f>Q1333*H1333</f>
        <v>0</v>
      </c>
      <c r="S1333" s="192">
        <v>0</v>
      </c>
      <c r="T1333" s="193">
        <f>S1333*H1333</f>
        <v>0</v>
      </c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R1333" s="194" t="s">
        <v>273</v>
      </c>
      <c r="AT1333" s="194" t="s">
        <v>185</v>
      </c>
      <c r="AU1333" s="194" t="s">
        <v>87</v>
      </c>
      <c r="AY1333" s="21" t="s">
        <v>183</v>
      </c>
      <c r="BE1333" s="195">
        <f>IF(N1333="základní",J1333,0)</f>
        <v>0</v>
      </c>
      <c r="BF1333" s="195">
        <f>IF(N1333="snížená",J1333,0)</f>
        <v>0</v>
      </c>
      <c r="BG1333" s="195">
        <f>IF(N1333="zákl. přenesená",J1333,0)</f>
        <v>0</v>
      </c>
      <c r="BH1333" s="195">
        <f>IF(N1333="sníž. přenesená",J1333,0)</f>
        <v>0</v>
      </c>
      <c r="BI1333" s="195">
        <f>IF(N1333="nulová",J1333,0)</f>
        <v>0</v>
      </c>
      <c r="BJ1333" s="21" t="s">
        <v>85</v>
      </c>
      <c r="BK1333" s="195">
        <f>ROUND(I1333*H1333,2)</f>
        <v>0</v>
      </c>
      <c r="BL1333" s="21" t="s">
        <v>273</v>
      </c>
      <c r="BM1333" s="194" t="s">
        <v>1691</v>
      </c>
    </row>
    <row r="1334" spans="1:65" s="2" customFormat="1">
      <c r="A1334" s="38"/>
      <c r="B1334" s="39"/>
      <c r="C1334" s="40"/>
      <c r="D1334" s="196" t="s">
        <v>192</v>
      </c>
      <c r="E1334" s="40"/>
      <c r="F1334" s="197" t="s">
        <v>1692</v>
      </c>
      <c r="G1334" s="40"/>
      <c r="H1334" s="40"/>
      <c r="I1334" s="198"/>
      <c r="J1334" s="40"/>
      <c r="K1334" s="40"/>
      <c r="L1334" s="43"/>
      <c r="M1334" s="199"/>
      <c r="N1334" s="200"/>
      <c r="O1334" s="68"/>
      <c r="P1334" s="68"/>
      <c r="Q1334" s="68"/>
      <c r="R1334" s="68"/>
      <c r="S1334" s="68"/>
      <c r="T1334" s="69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T1334" s="21" t="s">
        <v>192</v>
      </c>
      <c r="AU1334" s="21" t="s">
        <v>87</v>
      </c>
    </row>
    <row r="1335" spans="1:65" s="12" customFormat="1" ht="22.8" customHeight="1">
      <c r="B1335" s="167"/>
      <c r="C1335" s="168"/>
      <c r="D1335" s="169" t="s">
        <v>77</v>
      </c>
      <c r="E1335" s="181" t="s">
        <v>1693</v>
      </c>
      <c r="F1335" s="181" t="s">
        <v>1694</v>
      </c>
      <c r="G1335" s="168"/>
      <c r="H1335" s="168"/>
      <c r="I1335" s="171"/>
      <c r="J1335" s="182">
        <f>BK1335</f>
        <v>0</v>
      </c>
      <c r="K1335" s="168"/>
      <c r="L1335" s="173"/>
      <c r="M1335" s="174"/>
      <c r="N1335" s="175"/>
      <c r="O1335" s="175"/>
      <c r="P1335" s="176">
        <f>SUM(P1336:P1463)</f>
        <v>0</v>
      </c>
      <c r="Q1335" s="175"/>
      <c r="R1335" s="176">
        <f>SUM(R1336:R1463)</f>
        <v>4.7083523600000001</v>
      </c>
      <c r="S1335" s="175"/>
      <c r="T1335" s="177">
        <f>SUM(T1336:T1463)</f>
        <v>0</v>
      </c>
      <c r="AR1335" s="178" t="s">
        <v>87</v>
      </c>
      <c r="AT1335" s="179" t="s">
        <v>77</v>
      </c>
      <c r="AU1335" s="179" t="s">
        <v>85</v>
      </c>
      <c r="AY1335" s="178" t="s">
        <v>183</v>
      </c>
      <c r="BK1335" s="180">
        <f>SUM(BK1336:BK1463)</f>
        <v>0</v>
      </c>
    </row>
    <row r="1336" spans="1:65" s="2" customFormat="1" ht="24.15" customHeight="1">
      <c r="A1336" s="38"/>
      <c r="B1336" s="39"/>
      <c r="C1336" s="183" t="s">
        <v>1695</v>
      </c>
      <c r="D1336" s="183" t="s">
        <v>185</v>
      </c>
      <c r="E1336" s="184" t="s">
        <v>1696</v>
      </c>
      <c r="F1336" s="185" t="s">
        <v>1697</v>
      </c>
      <c r="G1336" s="186" t="s">
        <v>188</v>
      </c>
      <c r="H1336" s="187">
        <v>68.819999999999993</v>
      </c>
      <c r="I1336" s="188"/>
      <c r="J1336" s="189">
        <f>ROUND(I1336*H1336,2)</f>
        <v>0</v>
      </c>
      <c r="K1336" s="185" t="s">
        <v>189</v>
      </c>
      <c r="L1336" s="43"/>
      <c r="M1336" s="190" t="s">
        <v>19</v>
      </c>
      <c r="N1336" s="191" t="s">
        <v>49</v>
      </c>
      <c r="O1336" s="68"/>
      <c r="P1336" s="192">
        <f>O1336*H1336</f>
        <v>0</v>
      </c>
      <c r="Q1336" s="192">
        <v>0</v>
      </c>
      <c r="R1336" s="192">
        <f>Q1336*H1336</f>
        <v>0</v>
      </c>
      <c r="S1336" s="192">
        <v>0</v>
      </c>
      <c r="T1336" s="193">
        <f>S1336*H1336</f>
        <v>0</v>
      </c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R1336" s="194" t="s">
        <v>273</v>
      </c>
      <c r="AT1336" s="194" t="s">
        <v>185</v>
      </c>
      <c r="AU1336" s="194" t="s">
        <v>87</v>
      </c>
      <c r="AY1336" s="21" t="s">
        <v>183</v>
      </c>
      <c r="BE1336" s="195">
        <f>IF(N1336="základní",J1336,0)</f>
        <v>0</v>
      </c>
      <c r="BF1336" s="195">
        <f>IF(N1336="snížená",J1336,0)</f>
        <v>0</v>
      </c>
      <c r="BG1336" s="195">
        <f>IF(N1336="zákl. přenesená",J1336,0)</f>
        <v>0</v>
      </c>
      <c r="BH1336" s="195">
        <f>IF(N1336="sníž. přenesená",J1336,0)</f>
        <v>0</v>
      </c>
      <c r="BI1336" s="195">
        <f>IF(N1336="nulová",J1336,0)</f>
        <v>0</v>
      </c>
      <c r="BJ1336" s="21" t="s">
        <v>85</v>
      </c>
      <c r="BK1336" s="195">
        <f>ROUND(I1336*H1336,2)</f>
        <v>0</v>
      </c>
      <c r="BL1336" s="21" t="s">
        <v>273</v>
      </c>
      <c r="BM1336" s="194" t="s">
        <v>1698</v>
      </c>
    </row>
    <row r="1337" spans="1:65" s="2" customFormat="1">
      <c r="A1337" s="38"/>
      <c r="B1337" s="39"/>
      <c r="C1337" s="40"/>
      <c r="D1337" s="196" t="s">
        <v>192</v>
      </c>
      <c r="E1337" s="40"/>
      <c r="F1337" s="197" t="s">
        <v>1699</v>
      </c>
      <c r="G1337" s="40"/>
      <c r="H1337" s="40"/>
      <c r="I1337" s="198"/>
      <c r="J1337" s="40"/>
      <c r="K1337" s="40"/>
      <c r="L1337" s="43"/>
      <c r="M1337" s="199"/>
      <c r="N1337" s="200"/>
      <c r="O1337" s="68"/>
      <c r="P1337" s="68"/>
      <c r="Q1337" s="68"/>
      <c r="R1337" s="68"/>
      <c r="S1337" s="68"/>
      <c r="T1337" s="69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T1337" s="21" t="s">
        <v>192</v>
      </c>
      <c r="AU1337" s="21" t="s">
        <v>87</v>
      </c>
    </row>
    <row r="1338" spans="1:65" s="16" customFormat="1">
      <c r="B1338" s="245"/>
      <c r="C1338" s="246"/>
      <c r="D1338" s="203" t="s">
        <v>204</v>
      </c>
      <c r="E1338" s="247" t="s">
        <v>19</v>
      </c>
      <c r="F1338" s="248" t="s">
        <v>674</v>
      </c>
      <c r="G1338" s="246"/>
      <c r="H1338" s="247" t="s">
        <v>19</v>
      </c>
      <c r="I1338" s="249"/>
      <c r="J1338" s="246"/>
      <c r="K1338" s="246"/>
      <c r="L1338" s="250"/>
      <c r="M1338" s="251"/>
      <c r="N1338" s="252"/>
      <c r="O1338" s="252"/>
      <c r="P1338" s="252"/>
      <c r="Q1338" s="252"/>
      <c r="R1338" s="252"/>
      <c r="S1338" s="252"/>
      <c r="T1338" s="253"/>
      <c r="AT1338" s="254" t="s">
        <v>204</v>
      </c>
      <c r="AU1338" s="254" t="s">
        <v>87</v>
      </c>
      <c r="AV1338" s="16" t="s">
        <v>85</v>
      </c>
      <c r="AW1338" s="16" t="s">
        <v>33</v>
      </c>
      <c r="AX1338" s="16" t="s">
        <v>78</v>
      </c>
      <c r="AY1338" s="254" t="s">
        <v>183</v>
      </c>
    </row>
    <row r="1339" spans="1:65" s="13" customFormat="1">
      <c r="B1339" s="201"/>
      <c r="C1339" s="202"/>
      <c r="D1339" s="203" t="s">
        <v>204</v>
      </c>
      <c r="E1339" s="204" t="s">
        <v>19</v>
      </c>
      <c r="F1339" s="205" t="s">
        <v>675</v>
      </c>
      <c r="G1339" s="202"/>
      <c r="H1339" s="206">
        <v>7.7</v>
      </c>
      <c r="I1339" s="207"/>
      <c r="J1339" s="202"/>
      <c r="K1339" s="202"/>
      <c r="L1339" s="208"/>
      <c r="M1339" s="209"/>
      <c r="N1339" s="210"/>
      <c r="O1339" s="210"/>
      <c r="P1339" s="210"/>
      <c r="Q1339" s="210"/>
      <c r="R1339" s="210"/>
      <c r="S1339" s="210"/>
      <c r="T1339" s="211"/>
      <c r="AT1339" s="212" t="s">
        <v>204</v>
      </c>
      <c r="AU1339" s="212" t="s">
        <v>87</v>
      </c>
      <c r="AV1339" s="13" t="s">
        <v>87</v>
      </c>
      <c r="AW1339" s="13" t="s">
        <v>33</v>
      </c>
      <c r="AX1339" s="13" t="s">
        <v>78</v>
      </c>
      <c r="AY1339" s="212" t="s">
        <v>183</v>
      </c>
    </row>
    <row r="1340" spans="1:65" s="16" customFormat="1">
      <c r="B1340" s="245"/>
      <c r="C1340" s="246"/>
      <c r="D1340" s="203" t="s">
        <v>204</v>
      </c>
      <c r="E1340" s="247" t="s">
        <v>19</v>
      </c>
      <c r="F1340" s="248" t="s">
        <v>722</v>
      </c>
      <c r="G1340" s="246"/>
      <c r="H1340" s="247" t="s">
        <v>19</v>
      </c>
      <c r="I1340" s="249"/>
      <c r="J1340" s="246"/>
      <c r="K1340" s="246"/>
      <c r="L1340" s="250"/>
      <c r="M1340" s="251"/>
      <c r="N1340" s="252"/>
      <c r="O1340" s="252"/>
      <c r="P1340" s="252"/>
      <c r="Q1340" s="252"/>
      <c r="R1340" s="252"/>
      <c r="S1340" s="252"/>
      <c r="T1340" s="253"/>
      <c r="AT1340" s="254" t="s">
        <v>204</v>
      </c>
      <c r="AU1340" s="254" t="s">
        <v>87</v>
      </c>
      <c r="AV1340" s="16" t="s">
        <v>85</v>
      </c>
      <c r="AW1340" s="16" t="s">
        <v>33</v>
      </c>
      <c r="AX1340" s="16" t="s">
        <v>78</v>
      </c>
      <c r="AY1340" s="254" t="s">
        <v>183</v>
      </c>
    </row>
    <row r="1341" spans="1:65" s="13" customFormat="1">
      <c r="B1341" s="201"/>
      <c r="C1341" s="202"/>
      <c r="D1341" s="203" t="s">
        <v>204</v>
      </c>
      <c r="E1341" s="204" t="s">
        <v>19</v>
      </c>
      <c r="F1341" s="205" t="s">
        <v>910</v>
      </c>
      <c r="G1341" s="202"/>
      <c r="H1341" s="206">
        <v>1.8</v>
      </c>
      <c r="I1341" s="207"/>
      <c r="J1341" s="202"/>
      <c r="K1341" s="202"/>
      <c r="L1341" s="208"/>
      <c r="M1341" s="209"/>
      <c r="N1341" s="210"/>
      <c r="O1341" s="210"/>
      <c r="P1341" s="210"/>
      <c r="Q1341" s="210"/>
      <c r="R1341" s="210"/>
      <c r="S1341" s="210"/>
      <c r="T1341" s="211"/>
      <c r="AT1341" s="212" t="s">
        <v>204</v>
      </c>
      <c r="AU1341" s="212" t="s">
        <v>87</v>
      </c>
      <c r="AV1341" s="13" t="s">
        <v>87</v>
      </c>
      <c r="AW1341" s="13" t="s">
        <v>33</v>
      </c>
      <c r="AX1341" s="13" t="s">
        <v>78</v>
      </c>
      <c r="AY1341" s="212" t="s">
        <v>183</v>
      </c>
    </row>
    <row r="1342" spans="1:65" s="16" customFormat="1">
      <c r="B1342" s="245"/>
      <c r="C1342" s="246"/>
      <c r="D1342" s="203" t="s">
        <v>204</v>
      </c>
      <c r="E1342" s="247" t="s">
        <v>19</v>
      </c>
      <c r="F1342" s="248" t="s">
        <v>877</v>
      </c>
      <c r="G1342" s="246"/>
      <c r="H1342" s="247" t="s">
        <v>19</v>
      </c>
      <c r="I1342" s="249"/>
      <c r="J1342" s="246"/>
      <c r="K1342" s="246"/>
      <c r="L1342" s="250"/>
      <c r="M1342" s="251"/>
      <c r="N1342" s="252"/>
      <c r="O1342" s="252"/>
      <c r="P1342" s="252"/>
      <c r="Q1342" s="252"/>
      <c r="R1342" s="252"/>
      <c r="S1342" s="252"/>
      <c r="T1342" s="253"/>
      <c r="AT1342" s="254" t="s">
        <v>204</v>
      </c>
      <c r="AU1342" s="254" t="s">
        <v>87</v>
      </c>
      <c r="AV1342" s="16" t="s">
        <v>85</v>
      </c>
      <c r="AW1342" s="16" t="s">
        <v>33</v>
      </c>
      <c r="AX1342" s="16" t="s">
        <v>78</v>
      </c>
      <c r="AY1342" s="254" t="s">
        <v>183</v>
      </c>
    </row>
    <row r="1343" spans="1:65" s="13" customFormat="1">
      <c r="B1343" s="201"/>
      <c r="C1343" s="202"/>
      <c r="D1343" s="203" t="s">
        <v>204</v>
      </c>
      <c r="E1343" s="204" t="s">
        <v>19</v>
      </c>
      <c r="F1343" s="205" t="s">
        <v>913</v>
      </c>
      <c r="G1343" s="202"/>
      <c r="H1343" s="206">
        <v>5.44</v>
      </c>
      <c r="I1343" s="207"/>
      <c r="J1343" s="202"/>
      <c r="K1343" s="202"/>
      <c r="L1343" s="208"/>
      <c r="M1343" s="209"/>
      <c r="N1343" s="210"/>
      <c r="O1343" s="210"/>
      <c r="P1343" s="210"/>
      <c r="Q1343" s="210"/>
      <c r="R1343" s="210"/>
      <c r="S1343" s="210"/>
      <c r="T1343" s="211"/>
      <c r="AT1343" s="212" t="s">
        <v>204</v>
      </c>
      <c r="AU1343" s="212" t="s">
        <v>87</v>
      </c>
      <c r="AV1343" s="13" t="s">
        <v>87</v>
      </c>
      <c r="AW1343" s="13" t="s">
        <v>33</v>
      </c>
      <c r="AX1343" s="13" t="s">
        <v>78</v>
      </c>
      <c r="AY1343" s="212" t="s">
        <v>183</v>
      </c>
    </row>
    <row r="1344" spans="1:65" s="16" customFormat="1">
      <c r="B1344" s="245"/>
      <c r="C1344" s="246"/>
      <c r="D1344" s="203" t="s">
        <v>204</v>
      </c>
      <c r="E1344" s="247" t="s">
        <v>19</v>
      </c>
      <c r="F1344" s="248" t="s">
        <v>1700</v>
      </c>
      <c r="G1344" s="246"/>
      <c r="H1344" s="247" t="s">
        <v>19</v>
      </c>
      <c r="I1344" s="249"/>
      <c r="J1344" s="246"/>
      <c r="K1344" s="246"/>
      <c r="L1344" s="250"/>
      <c r="M1344" s="251"/>
      <c r="N1344" s="252"/>
      <c r="O1344" s="252"/>
      <c r="P1344" s="252"/>
      <c r="Q1344" s="252"/>
      <c r="R1344" s="252"/>
      <c r="S1344" s="252"/>
      <c r="T1344" s="253"/>
      <c r="AT1344" s="254" t="s">
        <v>204</v>
      </c>
      <c r="AU1344" s="254" t="s">
        <v>87</v>
      </c>
      <c r="AV1344" s="16" t="s">
        <v>85</v>
      </c>
      <c r="AW1344" s="16" t="s">
        <v>33</v>
      </c>
      <c r="AX1344" s="16" t="s">
        <v>78</v>
      </c>
      <c r="AY1344" s="254" t="s">
        <v>183</v>
      </c>
    </row>
    <row r="1345" spans="2:51" s="13" customFormat="1">
      <c r="B1345" s="201"/>
      <c r="C1345" s="202"/>
      <c r="D1345" s="203" t="s">
        <v>204</v>
      </c>
      <c r="E1345" s="204" t="s">
        <v>19</v>
      </c>
      <c r="F1345" s="205" t="s">
        <v>1701</v>
      </c>
      <c r="G1345" s="202"/>
      <c r="H1345" s="206">
        <v>3.84</v>
      </c>
      <c r="I1345" s="207"/>
      <c r="J1345" s="202"/>
      <c r="K1345" s="202"/>
      <c r="L1345" s="208"/>
      <c r="M1345" s="209"/>
      <c r="N1345" s="210"/>
      <c r="O1345" s="210"/>
      <c r="P1345" s="210"/>
      <c r="Q1345" s="210"/>
      <c r="R1345" s="210"/>
      <c r="S1345" s="210"/>
      <c r="T1345" s="211"/>
      <c r="AT1345" s="212" t="s">
        <v>204</v>
      </c>
      <c r="AU1345" s="212" t="s">
        <v>87</v>
      </c>
      <c r="AV1345" s="13" t="s">
        <v>87</v>
      </c>
      <c r="AW1345" s="13" t="s">
        <v>33</v>
      </c>
      <c r="AX1345" s="13" t="s">
        <v>78</v>
      </c>
      <c r="AY1345" s="212" t="s">
        <v>183</v>
      </c>
    </row>
    <row r="1346" spans="2:51" s="16" customFormat="1">
      <c r="B1346" s="245"/>
      <c r="C1346" s="246"/>
      <c r="D1346" s="203" t="s">
        <v>204</v>
      </c>
      <c r="E1346" s="247" t="s">
        <v>19</v>
      </c>
      <c r="F1346" s="248" t="s">
        <v>1702</v>
      </c>
      <c r="G1346" s="246"/>
      <c r="H1346" s="247" t="s">
        <v>19</v>
      </c>
      <c r="I1346" s="249"/>
      <c r="J1346" s="246"/>
      <c r="K1346" s="246"/>
      <c r="L1346" s="250"/>
      <c r="M1346" s="251"/>
      <c r="N1346" s="252"/>
      <c r="O1346" s="252"/>
      <c r="P1346" s="252"/>
      <c r="Q1346" s="252"/>
      <c r="R1346" s="252"/>
      <c r="S1346" s="252"/>
      <c r="T1346" s="253"/>
      <c r="AT1346" s="254" t="s">
        <v>204</v>
      </c>
      <c r="AU1346" s="254" t="s">
        <v>87</v>
      </c>
      <c r="AV1346" s="16" t="s">
        <v>85</v>
      </c>
      <c r="AW1346" s="16" t="s">
        <v>33</v>
      </c>
      <c r="AX1346" s="16" t="s">
        <v>78</v>
      </c>
      <c r="AY1346" s="254" t="s">
        <v>183</v>
      </c>
    </row>
    <row r="1347" spans="2:51" s="13" customFormat="1">
      <c r="B1347" s="201"/>
      <c r="C1347" s="202"/>
      <c r="D1347" s="203" t="s">
        <v>204</v>
      </c>
      <c r="E1347" s="204" t="s">
        <v>19</v>
      </c>
      <c r="F1347" s="205" t="s">
        <v>1703</v>
      </c>
      <c r="G1347" s="202"/>
      <c r="H1347" s="206">
        <v>7.11</v>
      </c>
      <c r="I1347" s="207"/>
      <c r="J1347" s="202"/>
      <c r="K1347" s="202"/>
      <c r="L1347" s="208"/>
      <c r="M1347" s="209"/>
      <c r="N1347" s="210"/>
      <c r="O1347" s="210"/>
      <c r="P1347" s="210"/>
      <c r="Q1347" s="210"/>
      <c r="R1347" s="210"/>
      <c r="S1347" s="210"/>
      <c r="T1347" s="211"/>
      <c r="AT1347" s="212" t="s">
        <v>204</v>
      </c>
      <c r="AU1347" s="212" t="s">
        <v>87</v>
      </c>
      <c r="AV1347" s="13" t="s">
        <v>87</v>
      </c>
      <c r="AW1347" s="13" t="s">
        <v>33</v>
      </c>
      <c r="AX1347" s="13" t="s">
        <v>78</v>
      </c>
      <c r="AY1347" s="212" t="s">
        <v>183</v>
      </c>
    </row>
    <row r="1348" spans="2:51" s="16" customFormat="1">
      <c r="B1348" s="245"/>
      <c r="C1348" s="246"/>
      <c r="D1348" s="203" t="s">
        <v>204</v>
      </c>
      <c r="E1348" s="247" t="s">
        <v>19</v>
      </c>
      <c r="F1348" s="248" t="s">
        <v>915</v>
      </c>
      <c r="G1348" s="246"/>
      <c r="H1348" s="247" t="s">
        <v>19</v>
      </c>
      <c r="I1348" s="249"/>
      <c r="J1348" s="246"/>
      <c r="K1348" s="246"/>
      <c r="L1348" s="250"/>
      <c r="M1348" s="251"/>
      <c r="N1348" s="252"/>
      <c r="O1348" s="252"/>
      <c r="P1348" s="252"/>
      <c r="Q1348" s="252"/>
      <c r="R1348" s="252"/>
      <c r="S1348" s="252"/>
      <c r="T1348" s="253"/>
      <c r="AT1348" s="254" t="s">
        <v>204</v>
      </c>
      <c r="AU1348" s="254" t="s">
        <v>87</v>
      </c>
      <c r="AV1348" s="16" t="s">
        <v>85</v>
      </c>
      <c r="AW1348" s="16" t="s">
        <v>33</v>
      </c>
      <c r="AX1348" s="16" t="s">
        <v>78</v>
      </c>
      <c r="AY1348" s="254" t="s">
        <v>183</v>
      </c>
    </row>
    <row r="1349" spans="2:51" s="13" customFormat="1">
      <c r="B1349" s="201"/>
      <c r="C1349" s="202"/>
      <c r="D1349" s="203" t="s">
        <v>204</v>
      </c>
      <c r="E1349" s="204" t="s">
        <v>19</v>
      </c>
      <c r="F1349" s="205" t="s">
        <v>910</v>
      </c>
      <c r="G1349" s="202"/>
      <c r="H1349" s="206">
        <v>1.8</v>
      </c>
      <c r="I1349" s="207"/>
      <c r="J1349" s="202"/>
      <c r="K1349" s="202"/>
      <c r="L1349" s="208"/>
      <c r="M1349" s="209"/>
      <c r="N1349" s="210"/>
      <c r="O1349" s="210"/>
      <c r="P1349" s="210"/>
      <c r="Q1349" s="210"/>
      <c r="R1349" s="210"/>
      <c r="S1349" s="210"/>
      <c r="T1349" s="211"/>
      <c r="AT1349" s="212" t="s">
        <v>204</v>
      </c>
      <c r="AU1349" s="212" t="s">
        <v>87</v>
      </c>
      <c r="AV1349" s="13" t="s">
        <v>87</v>
      </c>
      <c r="AW1349" s="13" t="s">
        <v>33</v>
      </c>
      <c r="AX1349" s="13" t="s">
        <v>78</v>
      </c>
      <c r="AY1349" s="212" t="s">
        <v>183</v>
      </c>
    </row>
    <row r="1350" spans="2:51" s="16" customFormat="1">
      <c r="B1350" s="245"/>
      <c r="C1350" s="246"/>
      <c r="D1350" s="203" t="s">
        <v>204</v>
      </c>
      <c r="E1350" s="247" t="s">
        <v>19</v>
      </c>
      <c r="F1350" s="248" t="s">
        <v>1704</v>
      </c>
      <c r="G1350" s="246"/>
      <c r="H1350" s="247" t="s">
        <v>19</v>
      </c>
      <c r="I1350" s="249"/>
      <c r="J1350" s="246"/>
      <c r="K1350" s="246"/>
      <c r="L1350" s="250"/>
      <c r="M1350" s="251"/>
      <c r="N1350" s="252"/>
      <c r="O1350" s="252"/>
      <c r="P1350" s="252"/>
      <c r="Q1350" s="252"/>
      <c r="R1350" s="252"/>
      <c r="S1350" s="252"/>
      <c r="T1350" s="253"/>
      <c r="AT1350" s="254" t="s">
        <v>204</v>
      </c>
      <c r="AU1350" s="254" t="s">
        <v>87</v>
      </c>
      <c r="AV1350" s="16" t="s">
        <v>85</v>
      </c>
      <c r="AW1350" s="16" t="s">
        <v>33</v>
      </c>
      <c r="AX1350" s="16" t="s">
        <v>78</v>
      </c>
      <c r="AY1350" s="254" t="s">
        <v>183</v>
      </c>
    </row>
    <row r="1351" spans="2:51" s="13" customFormat="1">
      <c r="B1351" s="201"/>
      <c r="C1351" s="202"/>
      <c r="D1351" s="203" t="s">
        <v>204</v>
      </c>
      <c r="E1351" s="204" t="s">
        <v>19</v>
      </c>
      <c r="F1351" s="205" t="s">
        <v>1705</v>
      </c>
      <c r="G1351" s="202"/>
      <c r="H1351" s="206">
        <v>12.55</v>
      </c>
      <c r="I1351" s="207"/>
      <c r="J1351" s="202"/>
      <c r="K1351" s="202"/>
      <c r="L1351" s="208"/>
      <c r="M1351" s="209"/>
      <c r="N1351" s="210"/>
      <c r="O1351" s="210"/>
      <c r="P1351" s="210"/>
      <c r="Q1351" s="210"/>
      <c r="R1351" s="210"/>
      <c r="S1351" s="210"/>
      <c r="T1351" s="211"/>
      <c r="AT1351" s="212" t="s">
        <v>204</v>
      </c>
      <c r="AU1351" s="212" t="s">
        <v>87</v>
      </c>
      <c r="AV1351" s="13" t="s">
        <v>87</v>
      </c>
      <c r="AW1351" s="13" t="s">
        <v>33</v>
      </c>
      <c r="AX1351" s="13" t="s">
        <v>78</v>
      </c>
      <c r="AY1351" s="212" t="s">
        <v>183</v>
      </c>
    </row>
    <row r="1352" spans="2:51" s="16" customFormat="1">
      <c r="B1352" s="245"/>
      <c r="C1352" s="246"/>
      <c r="D1352" s="203" t="s">
        <v>204</v>
      </c>
      <c r="E1352" s="247" t="s">
        <v>19</v>
      </c>
      <c r="F1352" s="248" t="s">
        <v>919</v>
      </c>
      <c r="G1352" s="246"/>
      <c r="H1352" s="247" t="s">
        <v>19</v>
      </c>
      <c r="I1352" s="249"/>
      <c r="J1352" s="246"/>
      <c r="K1352" s="246"/>
      <c r="L1352" s="250"/>
      <c r="M1352" s="251"/>
      <c r="N1352" s="252"/>
      <c r="O1352" s="252"/>
      <c r="P1352" s="252"/>
      <c r="Q1352" s="252"/>
      <c r="R1352" s="252"/>
      <c r="S1352" s="252"/>
      <c r="T1352" s="253"/>
      <c r="AT1352" s="254" t="s">
        <v>204</v>
      </c>
      <c r="AU1352" s="254" t="s">
        <v>87</v>
      </c>
      <c r="AV1352" s="16" t="s">
        <v>85</v>
      </c>
      <c r="AW1352" s="16" t="s">
        <v>33</v>
      </c>
      <c r="AX1352" s="16" t="s">
        <v>78</v>
      </c>
      <c r="AY1352" s="254" t="s">
        <v>183</v>
      </c>
    </row>
    <row r="1353" spans="2:51" s="13" customFormat="1">
      <c r="B1353" s="201"/>
      <c r="C1353" s="202"/>
      <c r="D1353" s="203" t="s">
        <v>204</v>
      </c>
      <c r="E1353" s="204" t="s">
        <v>19</v>
      </c>
      <c r="F1353" s="205" t="s">
        <v>910</v>
      </c>
      <c r="G1353" s="202"/>
      <c r="H1353" s="206">
        <v>1.8</v>
      </c>
      <c r="I1353" s="207"/>
      <c r="J1353" s="202"/>
      <c r="K1353" s="202"/>
      <c r="L1353" s="208"/>
      <c r="M1353" s="209"/>
      <c r="N1353" s="210"/>
      <c r="O1353" s="210"/>
      <c r="P1353" s="210"/>
      <c r="Q1353" s="210"/>
      <c r="R1353" s="210"/>
      <c r="S1353" s="210"/>
      <c r="T1353" s="211"/>
      <c r="AT1353" s="212" t="s">
        <v>204</v>
      </c>
      <c r="AU1353" s="212" t="s">
        <v>87</v>
      </c>
      <c r="AV1353" s="13" t="s">
        <v>87</v>
      </c>
      <c r="AW1353" s="13" t="s">
        <v>33</v>
      </c>
      <c r="AX1353" s="13" t="s">
        <v>78</v>
      </c>
      <c r="AY1353" s="212" t="s">
        <v>183</v>
      </c>
    </row>
    <row r="1354" spans="2:51" s="16" customFormat="1">
      <c r="B1354" s="245"/>
      <c r="C1354" s="246"/>
      <c r="D1354" s="203" t="s">
        <v>204</v>
      </c>
      <c r="E1354" s="247" t="s">
        <v>19</v>
      </c>
      <c r="F1354" s="248" t="s">
        <v>1706</v>
      </c>
      <c r="G1354" s="246"/>
      <c r="H1354" s="247" t="s">
        <v>19</v>
      </c>
      <c r="I1354" s="249"/>
      <c r="J1354" s="246"/>
      <c r="K1354" s="246"/>
      <c r="L1354" s="250"/>
      <c r="M1354" s="251"/>
      <c r="N1354" s="252"/>
      <c r="O1354" s="252"/>
      <c r="P1354" s="252"/>
      <c r="Q1354" s="252"/>
      <c r="R1354" s="252"/>
      <c r="S1354" s="252"/>
      <c r="T1354" s="253"/>
      <c r="AT1354" s="254" t="s">
        <v>204</v>
      </c>
      <c r="AU1354" s="254" t="s">
        <v>87</v>
      </c>
      <c r="AV1354" s="16" t="s">
        <v>85</v>
      </c>
      <c r="AW1354" s="16" t="s">
        <v>33</v>
      </c>
      <c r="AX1354" s="16" t="s">
        <v>78</v>
      </c>
      <c r="AY1354" s="254" t="s">
        <v>183</v>
      </c>
    </row>
    <row r="1355" spans="2:51" s="13" customFormat="1">
      <c r="B1355" s="201"/>
      <c r="C1355" s="202"/>
      <c r="D1355" s="203" t="s">
        <v>204</v>
      </c>
      <c r="E1355" s="204" t="s">
        <v>19</v>
      </c>
      <c r="F1355" s="205" t="s">
        <v>1705</v>
      </c>
      <c r="G1355" s="202"/>
      <c r="H1355" s="206">
        <v>12.55</v>
      </c>
      <c r="I1355" s="207"/>
      <c r="J1355" s="202"/>
      <c r="K1355" s="202"/>
      <c r="L1355" s="208"/>
      <c r="M1355" s="209"/>
      <c r="N1355" s="210"/>
      <c r="O1355" s="210"/>
      <c r="P1355" s="210"/>
      <c r="Q1355" s="210"/>
      <c r="R1355" s="210"/>
      <c r="S1355" s="210"/>
      <c r="T1355" s="211"/>
      <c r="AT1355" s="212" t="s">
        <v>204</v>
      </c>
      <c r="AU1355" s="212" t="s">
        <v>87</v>
      </c>
      <c r="AV1355" s="13" t="s">
        <v>87</v>
      </c>
      <c r="AW1355" s="13" t="s">
        <v>33</v>
      </c>
      <c r="AX1355" s="13" t="s">
        <v>78</v>
      </c>
      <c r="AY1355" s="212" t="s">
        <v>183</v>
      </c>
    </row>
    <row r="1356" spans="2:51" s="16" customFormat="1">
      <c r="B1356" s="245"/>
      <c r="C1356" s="246"/>
      <c r="D1356" s="203" t="s">
        <v>204</v>
      </c>
      <c r="E1356" s="247" t="s">
        <v>19</v>
      </c>
      <c r="F1356" s="248" t="s">
        <v>1707</v>
      </c>
      <c r="G1356" s="246"/>
      <c r="H1356" s="247" t="s">
        <v>19</v>
      </c>
      <c r="I1356" s="249"/>
      <c r="J1356" s="246"/>
      <c r="K1356" s="246"/>
      <c r="L1356" s="250"/>
      <c r="M1356" s="251"/>
      <c r="N1356" s="252"/>
      <c r="O1356" s="252"/>
      <c r="P1356" s="252"/>
      <c r="Q1356" s="252"/>
      <c r="R1356" s="252"/>
      <c r="S1356" s="252"/>
      <c r="T1356" s="253"/>
      <c r="AT1356" s="254" t="s">
        <v>204</v>
      </c>
      <c r="AU1356" s="254" t="s">
        <v>87</v>
      </c>
      <c r="AV1356" s="16" t="s">
        <v>85</v>
      </c>
      <c r="AW1356" s="16" t="s">
        <v>33</v>
      </c>
      <c r="AX1356" s="16" t="s">
        <v>78</v>
      </c>
      <c r="AY1356" s="254" t="s">
        <v>183</v>
      </c>
    </row>
    <row r="1357" spans="2:51" s="13" customFormat="1">
      <c r="B1357" s="201"/>
      <c r="C1357" s="202"/>
      <c r="D1357" s="203" t="s">
        <v>204</v>
      </c>
      <c r="E1357" s="204" t="s">
        <v>19</v>
      </c>
      <c r="F1357" s="205" t="s">
        <v>1708</v>
      </c>
      <c r="G1357" s="202"/>
      <c r="H1357" s="206">
        <v>12.43</v>
      </c>
      <c r="I1357" s="207"/>
      <c r="J1357" s="202"/>
      <c r="K1357" s="202"/>
      <c r="L1357" s="208"/>
      <c r="M1357" s="209"/>
      <c r="N1357" s="210"/>
      <c r="O1357" s="210"/>
      <c r="P1357" s="210"/>
      <c r="Q1357" s="210"/>
      <c r="R1357" s="210"/>
      <c r="S1357" s="210"/>
      <c r="T1357" s="211"/>
      <c r="AT1357" s="212" t="s">
        <v>204</v>
      </c>
      <c r="AU1357" s="212" t="s">
        <v>87</v>
      </c>
      <c r="AV1357" s="13" t="s">
        <v>87</v>
      </c>
      <c r="AW1357" s="13" t="s">
        <v>33</v>
      </c>
      <c r="AX1357" s="13" t="s">
        <v>78</v>
      </c>
      <c r="AY1357" s="212" t="s">
        <v>183</v>
      </c>
    </row>
    <row r="1358" spans="2:51" s="16" customFormat="1">
      <c r="B1358" s="245"/>
      <c r="C1358" s="246"/>
      <c r="D1358" s="203" t="s">
        <v>204</v>
      </c>
      <c r="E1358" s="247" t="s">
        <v>19</v>
      </c>
      <c r="F1358" s="248" t="s">
        <v>922</v>
      </c>
      <c r="G1358" s="246"/>
      <c r="H1358" s="247" t="s">
        <v>19</v>
      </c>
      <c r="I1358" s="249"/>
      <c r="J1358" s="246"/>
      <c r="K1358" s="246"/>
      <c r="L1358" s="250"/>
      <c r="M1358" s="251"/>
      <c r="N1358" s="252"/>
      <c r="O1358" s="252"/>
      <c r="P1358" s="252"/>
      <c r="Q1358" s="252"/>
      <c r="R1358" s="252"/>
      <c r="S1358" s="252"/>
      <c r="T1358" s="253"/>
      <c r="AT1358" s="254" t="s">
        <v>204</v>
      </c>
      <c r="AU1358" s="254" t="s">
        <v>87</v>
      </c>
      <c r="AV1358" s="16" t="s">
        <v>85</v>
      </c>
      <c r="AW1358" s="16" t="s">
        <v>33</v>
      </c>
      <c r="AX1358" s="16" t="s">
        <v>78</v>
      </c>
      <c r="AY1358" s="254" t="s">
        <v>183</v>
      </c>
    </row>
    <row r="1359" spans="2:51" s="13" customFormat="1">
      <c r="B1359" s="201"/>
      <c r="C1359" s="202"/>
      <c r="D1359" s="203" t="s">
        <v>204</v>
      </c>
      <c r="E1359" s="204" t="s">
        <v>19</v>
      </c>
      <c r="F1359" s="205" t="s">
        <v>910</v>
      </c>
      <c r="G1359" s="202"/>
      <c r="H1359" s="206">
        <v>1.8</v>
      </c>
      <c r="I1359" s="207"/>
      <c r="J1359" s="202"/>
      <c r="K1359" s="202"/>
      <c r="L1359" s="208"/>
      <c r="M1359" s="209"/>
      <c r="N1359" s="210"/>
      <c r="O1359" s="210"/>
      <c r="P1359" s="210"/>
      <c r="Q1359" s="210"/>
      <c r="R1359" s="210"/>
      <c r="S1359" s="210"/>
      <c r="T1359" s="211"/>
      <c r="AT1359" s="212" t="s">
        <v>204</v>
      </c>
      <c r="AU1359" s="212" t="s">
        <v>87</v>
      </c>
      <c r="AV1359" s="13" t="s">
        <v>87</v>
      </c>
      <c r="AW1359" s="13" t="s">
        <v>33</v>
      </c>
      <c r="AX1359" s="13" t="s">
        <v>78</v>
      </c>
      <c r="AY1359" s="212" t="s">
        <v>183</v>
      </c>
    </row>
    <row r="1360" spans="2:51" s="15" customFormat="1">
      <c r="B1360" s="234"/>
      <c r="C1360" s="235"/>
      <c r="D1360" s="203" t="s">
        <v>204</v>
      </c>
      <c r="E1360" s="236" t="s">
        <v>19</v>
      </c>
      <c r="F1360" s="237" t="s">
        <v>266</v>
      </c>
      <c r="G1360" s="235"/>
      <c r="H1360" s="238">
        <v>68.819999999999993</v>
      </c>
      <c r="I1360" s="239"/>
      <c r="J1360" s="235"/>
      <c r="K1360" s="235"/>
      <c r="L1360" s="240"/>
      <c r="M1360" s="241"/>
      <c r="N1360" s="242"/>
      <c r="O1360" s="242"/>
      <c r="P1360" s="242"/>
      <c r="Q1360" s="242"/>
      <c r="R1360" s="242"/>
      <c r="S1360" s="242"/>
      <c r="T1360" s="243"/>
      <c r="AT1360" s="244" t="s">
        <v>204</v>
      </c>
      <c r="AU1360" s="244" t="s">
        <v>87</v>
      </c>
      <c r="AV1360" s="15" t="s">
        <v>190</v>
      </c>
      <c r="AW1360" s="15" t="s">
        <v>33</v>
      </c>
      <c r="AX1360" s="15" t="s">
        <v>85</v>
      </c>
      <c r="AY1360" s="244" t="s">
        <v>183</v>
      </c>
    </row>
    <row r="1361" spans="1:65" s="2" customFormat="1" ht="24.15" customHeight="1">
      <c r="A1361" s="38"/>
      <c r="B1361" s="39"/>
      <c r="C1361" s="183" t="s">
        <v>1709</v>
      </c>
      <c r="D1361" s="183" t="s">
        <v>185</v>
      </c>
      <c r="E1361" s="184" t="s">
        <v>1710</v>
      </c>
      <c r="F1361" s="185" t="s">
        <v>1711</v>
      </c>
      <c r="G1361" s="186" t="s">
        <v>188</v>
      </c>
      <c r="H1361" s="187">
        <v>68.819999999999993</v>
      </c>
      <c r="I1361" s="188"/>
      <c r="J1361" s="189">
        <f>ROUND(I1361*H1361,2)</f>
        <v>0</v>
      </c>
      <c r="K1361" s="185" t="s">
        <v>189</v>
      </c>
      <c r="L1361" s="43"/>
      <c r="M1361" s="190" t="s">
        <v>19</v>
      </c>
      <c r="N1361" s="191" t="s">
        <v>49</v>
      </c>
      <c r="O1361" s="68"/>
      <c r="P1361" s="192">
        <f>O1361*H1361</f>
        <v>0</v>
      </c>
      <c r="Q1361" s="192">
        <v>2.9999999999999997E-4</v>
      </c>
      <c r="R1361" s="192">
        <f>Q1361*H1361</f>
        <v>2.0645999999999998E-2</v>
      </c>
      <c r="S1361" s="192">
        <v>0</v>
      </c>
      <c r="T1361" s="193">
        <f>S1361*H1361</f>
        <v>0</v>
      </c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R1361" s="194" t="s">
        <v>273</v>
      </c>
      <c r="AT1361" s="194" t="s">
        <v>185</v>
      </c>
      <c r="AU1361" s="194" t="s">
        <v>87</v>
      </c>
      <c r="AY1361" s="21" t="s">
        <v>183</v>
      </c>
      <c r="BE1361" s="195">
        <f>IF(N1361="základní",J1361,0)</f>
        <v>0</v>
      </c>
      <c r="BF1361" s="195">
        <f>IF(N1361="snížená",J1361,0)</f>
        <v>0</v>
      </c>
      <c r="BG1361" s="195">
        <f>IF(N1361="zákl. přenesená",J1361,0)</f>
        <v>0</v>
      </c>
      <c r="BH1361" s="195">
        <f>IF(N1361="sníž. přenesená",J1361,0)</f>
        <v>0</v>
      </c>
      <c r="BI1361" s="195">
        <f>IF(N1361="nulová",J1361,0)</f>
        <v>0</v>
      </c>
      <c r="BJ1361" s="21" t="s">
        <v>85</v>
      </c>
      <c r="BK1361" s="195">
        <f>ROUND(I1361*H1361,2)</f>
        <v>0</v>
      </c>
      <c r="BL1361" s="21" t="s">
        <v>273</v>
      </c>
      <c r="BM1361" s="194" t="s">
        <v>1712</v>
      </c>
    </row>
    <row r="1362" spans="1:65" s="2" customFormat="1">
      <c r="A1362" s="38"/>
      <c r="B1362" s="39"/>
      <c r="C1362" s="40"/>
      <c r="D1362" s="196" t="s">
        <v>192</v>
      </c>
      <c r="E1362" s="40"/>
      <c r="F1362" s="197" t="s">
        <v>1713</v>
      </c>
      <c r="G1362" s="40"/>
      <c r="H1362" s="40"/>
      <c r="I1362" s="198"/>
      <c r="J1362" s="40"/>
      <c r="K1362" s="40"/>
      <c r="L1362" s="43"/>
      <c r="M1362" s="199"/>
      <c r="N1362" s="200"/>
      <c r="O1362" s="68"/>
      <c r="P1362" s="68"/>
      <c r="Q1362" s="68"/>
      <c r="R1362" s="68"/>
      <c r="S1362" s="68"/>
      <c r="T1362" s="69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T1362" s="21" t="s">
        <v>192</v>
      </c>
      <c r="AU1362" s="21" t="s">
        <v>87</v>
      </c>
    </row>
    <row r="1363" spans="1:65" s="16" customFormat="1">
      <c r="B1363" s="245"/>
      <c r="C1363" s="246"/>
      <c r="D1363" s="203" t="s">
        <v>204</v>
      </c>
      <c r="E1363" s="247" t="s">
        <v>19</v>
      </c>
      <c r="F1363" s="248" t="s">
        <v>674</v>
      </c>
      <c r="G1363" s="246"/>
      <c r="H1363" s="247" t="s">
        <v>19</v>
      </c>
      <c r="I1363" s="249"/>
      <c r="J1363" s="246"/>
      <c r="K1363" s="246"/>
      <c r="L1363" s="250"/>
      <c r="M1363" s="251"/>
      <c r="N1363" s="252"/>
      <c r="O1363" s="252"/>
      <c r="P1363" s="252"/>
      <c r="Q1363" s="252"/>
      <c r="R1363" s="252"/>
      <c r="S1363" s="252"/>
      <c r="T1363" s="253"/>
      <c r="AT1363" s="254" t="s">
        <v>204</v>
      </c>
      <c r="AU1363" s="254" t="s">
        <v>87</v>
      </c>
      <c r="AV1363" s="16" t="s">
        <v>85</v>
      </c>
      <c r="AW1363" s="16" t="s">
        <v>33</v>
      </c>
      <c r="AX1363" s="16" t="s">
        <v>78</v>
      </c>
      <c r="AY1363" s="254" t="s">
        <v>183</v>
      </c>
    </row>
    <row r="1364" spans="1:65" s="13" customFormat="1">
      <c r="B1364" s="201"/>
      <c r="C1364" s="202"/>
      <c r="D1364" s="203" t="s">
        <v>204</v>
      </c>
      <c r="E1364" s="204" t="s">
        <v>19</v>
      </c>
      <c r="F1364" s="205" t="s">
        <v>675</v>
      </c>
      <c r="G1364" s="202"/>
      <c r="H1364" s="206">
        <v>7.7</v>
      </c>
      <c r="I1364" s="207"/>
      <c r="J1364" s="202"/>
      <c r="K1364" s="202"/>
      <c r="L1364" s="208"/>
      <c r="M1364" s="209"/>
      <c r="N1364" s="210"/>
      <c r="O1364" s="210"/>
      <c r="P1364" s="210"/>
      <c r="Q1364" s="210"/>
      <c r="R1364" s="210"/>
      <c r="S1364" s="210"/>
      <c r="T1364" s="211"/>
      <c r="AT1364" s="212" t="s">
        <v>204</v>
      </c>
      <c r="AU1364" s="212" t="s">
        <v>87</v>
      </c>
      <c r="AV1364" s="13" t="s">
        <v>87</v>
      </c>
      <c r="AW1364" s="13" t="s">
        <v>33</v>
      </c>
      <c r="AX1364" s="13" t="s">
        <v>78</v>
      </c>
      <c r="AY1364" s="212" t="s">
        <v>183</v>
      </c>
    </row>
    <row r="1365" spans="1:65" s="16" customFormat="1">
      <c r="B1365" s="245"/>
      <c r="C1365" s="246"/>
      <c r="D1365" s="203" t="s">
        <v>204</v>
      </c>
      <c r="E1365" s="247" t="s">
        <v>19</v>
      </c>
      <c r="F1365" s="248" t="s">
        <v>722</v>
      </c>
      <c r="G1365" s="246"/>
      <c r="H1365" s="247" t="s">
        <v>19</v>
      </c>
      <c r="I1365" s="249"/>
      <c r="J1365" s="246"/>
      <c r="K1365" s="246"/>
      <c r="L1365" s="250"/>
      <c r="M1365" s="251"/>
      <c r="N1365" s="252"/>
      <c r="O1365" s="252"/>
      <c r="P1365" s="252"/>
      <c r="Q1365" s="252"/>
      <c r="R1365" s="252"/>
      <c r="S1365" s="252"/>
      <c r="T1365" s="253"/>
      <c r="AT1365" s="254" t="s">
        <v>204</v>
      </c>
      <c r="AU1365" s="254" t="s">
        <v>87</v>
      </c>
      <c r="AV1365" s="16" t="s">
        <v>85</v>
      </c>
      <c r="AW1365" s="16" t="s">
        <v>33</v>
      </c>
      <c r="AX1365" s="16" t="s">
        <v>78</v>
      </c>
      <c r="AY1365" s="254" t="s">
        <v>183</v>
      </c>
    </row>
    <row r="1366" spans="1:65" s="13" customFormat="1">
      <c r="B1366" s="201"/>
      <c r="C1366" s="202"/>
      <c r="D1366" s="203" t="s">
        <v>204</v>
      </c>
      <c r="E1366" s="204" t="s">
        <v>19</v>
      </c>
      <c r="F1366" s="205" t="s">
        <v>910</v>
      </c>
      <c r="G1366" s="202"/>
      <c r="H1366" s="206">
        <v>1.8</v>
      </c>
      <c r="I1366" s="207"/>
      <c r="J1366" s="202"/>
      <c r="K1366" s="202"/>
      <c r="L1366" s="208"/>
      <c r="M1366" s="209"/>
      <c r="N1366" s="210"/>
      <c r="O1366" s="210"/>
      <c r="P1366" s="210"/>
      <c r="Q1366" s="210"/>
      <c r="R1366" s="210"/>
      <c r="S1366" s="210"/>
      <c r="T1366" s="211"/>
      <c r="AT1366" s="212" t="s">
        <v>204</v>
      </c>
      <c r="AU1366" s="212" t="s">
        <v>87</v>
      </c>
      <c r="AV1366" s="13" t="s">
        <v>87</v>
      </c>
      <c r="AW1366" s="13" t="s">
        <v>33</v>
      </c>
      <c r="AX1366" s="13" t="s">
        <v>78</v>
      </c>
      <c r="AY1366" s="212" t="s">
        <v>183</v>
      </c>
    </row>
    <row r="1367" spans="1:65" s="16" customFormat="1">
      <c r="B1367" s="245"/>
      <c r="C1367" s="246"/>
      <c r="D1367" s="203" t="s">
        <v>204</v>
      </c>
      <c r="E1367" s="247" t="s">
        <v>19</v>
      </c>
      <c r="F1367" s="248" t="s">
        <v>877</v>
      </c>
      <c r="G1367" s="246"/>
      <c r="H1367" s="247" t="s">
        <v>19</v>
      </c>
      <c r="I1367" s="249"/>
      <c r="J1367" s="246"/>
      <c r="K1367" s="246"/>
      <c r="L1367" s="250"/>
      <c r="M1367" s="251"/>
      <c r="N1367" s="252"/>
      <c r="O1367" s="252"/>
      <c r="P1367" s="252"/>
      <c r="Q1367" s="252"/>
      <c r="R1367" s="252"/>
      <c r="S1367" s="252"/>
      <c r="T1367" s="253"/>
      <c r="AT1367" s="254" t="s">
        <v>204</v>
      </c>
      <c r="AU1367" s="254" t="s">
        <v>87</v>
      </c>
      <c r="AV1367" s="16" t="s">
        <v>85</v>
      </c>
      <c r="AW1367" s="16" t="s">
        <v>33</v>
      </c>
      <c r="AX1367" s="16" t="s">
        <v>78</v>
      </c>
      <c r="AY1367" s="254" t="s">
        <v>183</v>
      </c>
    </row>
    <row r="1368" spans="1:65" s="13" customFormat="1">
      <c r="B1368" s="201"/>
      <c r="C1368" s="202"/>
      <c r="D1368" s="203" t="s">
        <v>204</v>
      </c>
      <c r="E1368" s="204" t="s">
        <v>19</v>
      </c>
      <c r="F1368" s="205" t="s">
        <v>913</v>
      </c>
      <c r="G1368" s="202"/>
      <c r="H1368" s="206">
        <v>5.44</v>
      </c>
      <c r="I1368" s="207"/>
      <c r="J1368" s="202"/>
      <c r="K1368" s="202"/>
      <c r="L1368" s="208"/>
      <c r="M1368" s="209"/>
      <c r="N1368" s="210"/>
      <c r="O1368" s="210"/>
      <c r="P1368" s="210"/>
      <c r="Q1368" s="210"/>
      <c r="R1368" s="210"/>
      <c r="S1368" s="210"/>
      <c r="T1368" s="211"/>
      <c r="AT1368" s="212" t="s">
        <v>204</v>
      </c>
      <c r="AU1368" s="212" t="s">
        <v>87</v>
      </c>
      <c r="AV1368" s="13" t="s">
        <v>87</v>
      </c>
      <c r="AW1368" s="13" t="s">
        <v>33</v>
      </c>
      <c r="AX1368" s="13" t="s">
        <v>78</v>
      </c>
      <c r="AY1368" s="212" t="s">
        <v>183</v>
      </c>
    </row>
    <row r="1369" spans="1:65" s="16" customFormat="1">
      <c r="B1369" s="245"/>
      <c r="C1369" s="246"/>
      <c r="D1369" s="203" t="s">
        <v>204</v>
      </c>
      <c r="E1369" s="247" t="s">
        <v>19</v>
      </c>
      <c r="F1369" s="248" t="s">
        <v>1700</v>
      </c>
      <c r="G1369" s="246"/>
      <c r="H1369" s="247" t="s">
        <v>19</v>
      </c>
      <c r="I1369" s="249"/>
      <c r="J1369" s="246"/>
      <c r="K1369" s="246"/>
      <c r="L1369" s="250"/>
      <c r="M1369" s="251"/>
      <c r="N1369" s="252"/>
      <c r="O1369" s="252"/>
      <c r="P1369" s="252"/>
      <c r="Q1369" s="252"/>
      <c r="R1369" s="252"/>
      <c r="S1369" s="252"/>
      <c r="T1369" s="253"/>
      <c r="AT1369" s="254" t="s">
        <v>204</v>
      </c>
      <c r="AU1369" s="254" t="s">
        <v>87</v>
      </c>
      <c r="AV1369" s="16" t="s">
        <v>85</v>
      </c>
      <c r="AW1369" s="16" t="s">
        <v>33</v>
      </c>
      <c r="AX1369" s="16" t="s">
        <v>78</v>
      </c>
      <c r="AY1369" s="254" t="s">
        <v>183</v>
      </c>
    </row>
    <row r="1370" spans="1:65" s="13" customFormat="1">
      <c r="B1370" s="201"/>
      <c r="C1370" s="202"/>
      <c r="D1370" s="203" t="s">
        <v>204</v>
      </c>
      <c r="E1370" s="204" t="s">
        <v>19</v>
      </c>
      <c r="F1370" s="205" t="s">
        <v>1701</v>
      </c>
      <c r="G1370" s="202"/>
      <c r="H1370" s="206">
        <v>3.84</v>
      </c>
      <c r="I1370" s="207"/>
      <c r="J1370" s="202"/>
      <c r="K1370" s="202"/>
      <c r="L1370" s="208"/>
      <c r="M1370" s="209"/>
      <c r="N1370" s="210"/>
      <c r="O1370" s="210"/>
      <c r="P1370" s="210"/>
      <c r="Q1370" s="210"/>
      <c r="R1370" s="210"/>
      <c r="S1370" s="210"/>
      <c r="T1370" s="211"/>
      <c r="AT1370" s="212" t="s">
        <v>204</v>
      </c>
      <c r="AU1370" s="212" t="s">
        <v>87</v>
      </c>
      <c r="AV1370" s="13" t="s">
        <v>87</v>
      </c>
      <c r="AW1370" s="13" t="s">
        <v>33</v>
      </c>
      <c r="AX1370" s="13" t="s">
        <v>78</v>
      </c>
      <c r="AY1370" s="212" t="s">
        <v>183</v>
      </c>
    </row>
    <row r="1371" spans="1:65" s="16" customFormat="1">
      <c r="B1371" s="245"/>
      <c r="C1371" s="246"/>
      <c r="D1371" s="203" t="s">
        <v>204</v>
      </c>
      <c r="E1371" s="247" t="s">
        <v>19</v>
      </c>
      <c r="F1371" s="248" t="s">
        <v>1702</v>
      </c>
      <c r="G1371" s="246"/>
      <c r="H1371" s="247" t="s">
        <v>19</v>
      </c>
      <c r="I1371" s="249"/>
      <c r="J1371" s="246"/>
      <c r="K1371" s="246"/>
      <c r="L1371" s="250"/>
      <c r="M1371" s="251"/>
      <c r="N1371" s="252"/>
      <c r="O1371" s="252"/>
      <c r="P1371" s="252"/>
      <c r="Q1371" s="252"/>
      <c r="R1371" s="252"/>
      <c r="S1371" s="252"/>
      <c r="T1371" s="253"/>
      <c r="AT1371" s="254" t="s">
        <v>204</v>
      </c>
      <c r="AU1371" s="254" t="s">
        <v>87</v>
      </c>
      <c r="AV1371" s="16" t="s">
        <v>85</v>
      </c>
      <c r="AW1371" s="16" t="s">
        <v>33</v>
      </c>
      <c r="AX1371" s="16" t="s">
        <v>78</v>
      </c>
      <c r="AY1371" s="254" t="s">
        <v>183</v>
      </c>
    </row>
    <row r="1372" spans="1:65" s="13" customFormat="1">
      <c r="B1372" s="201"/>
      <c r="C1372" s="202"/>
      <c r="D1372" s="203" t="s">
        <v>204</v>
      </c>
      <c r="E1372" s="204" t="s">
        <v>19</v>
      </c>
      <c r="F1372" s="205" t="s">
        <v>1703</v>
      </c>
      <c r="G1372" s="202"/>
      <c r="H1372" s="206">
        <v>7.11</v>
      </c>
      <c r="I1372" s="207"/>
      <c r="J1372" s="202"/>
      <c r="K1372" s="202"/>
      <c r="L1372" s="208"/>
      <c r="M1372" s="209"/>
      <c r="N1372" s="210"/>
      <c r="O1372" s="210"/>
      <c r="P1372" s="210"/>
      <c r="Q1372" s="210"/>
      <c r="R1372" s="210"/>
      <c r="S1372" s="210"/>
      <c r="T1372" s="211"/>
      <c r="AT1372" s="212" t="s">
        <v>204</v>
      </c>
      <c r="AU1372" s="212" t="s">
        <v>87</v>
      </c>
      <c r="AV1372" s="13" t="s">
        <v>87</v>
      </c>
      <c r="AW1372" s="13" t="s">
        <v>33</v>
      </c>
      <c r="AX1372" s="13" t="s">
        <v>78</v>
      </c>
      <c r="AY1372" s="212" t="s">
        <v>183</v>
      </c>
    </row>
    <row r="1373" spans="1:65" s="16" customFormat="1">
      <c r="B1373" s="245"/>
      <c r="C1373" s="246"/>
      <c r="D1373" s="203" t="s">
        <v>204</v>
      </c>
      <c r="E1373" s="247" t="s">
        <v>19</v>
      </c>
      <c r="F1373" s="248" t="s">
        <v>915</v>
      </c>
      <c r="G1373" s="246"/>
      <c r="H1373" s="247" t="s">
        <v>19</v>
      </c>
      <c r="I1373" s="249"/>
      <c r="J1373" s="246"/>
      <c r="K1373" s="246"/>
      <c r="L1373" s="250"/>
      <c r="M1373" s="251"/>
      <c r="N1373" s="252"/>
      <c r="O1373" s="252"/>
      <c r="P1373" s="252"/>
      <c r="Q1373" s="252"/>
      <c r="R1373" s="252"/>
      <c r="S1373" s="252"/>
      <c r="T1373" s="253"/>
      <c r="AT1373" s="254" t="s">
        <v>204</v>
      </c>
      <c r="AU1373" s="254" t="s">
        <v>87</v>
      </c>
      <c r="AV1373" s="16" t="s">
        <v>85</v>
      </c>
      <c r="AW1373" s="16" t="s">
        <v>33</v>
      </c>
      <c r="AX1373" s="16" t="s">
        <v>78</v>
      </c>
      <c r="AY1373" s="254" t="s">
        <v>183</v>
      </c>
    </row>
    <row r="1374" spans="1:65" s="13" customFormat="1">
      <c r="B1374" s="201"/>
      <c r="C1374" s="202"/>
      <c r="D1374" s="203" t="s">
        <v>204</v>
      </c>
      <c r="E1374" s="204" t="s">
        <v>19</v>
      </c>
      <c r="F1374" s="205" t="s">
        <v>910</v>
      </c>
      <c r="G1374" s="202"/>
      <c r="H1374" s="206">
        <v>1.8</v>
      </c>
      <c r="I1374" s="207"/>
      <c r="J1374" s="202"/>
      <c r="K1374" s="202"/>
      <c r="L1374" s="208"/>
      <c r="M1374" s="209"/>
      <c r="N1374" s="210"/>
      <c r="O1374" s="210"/>
      <c r="P1374" s="210"/>
      <c r="Q1374" s="210"/>
      <c r="R1374" s="210"/>
      <c r="S1374" s="210"/>
      <c r="T1374" s="211"/>
      <c r="AT1374" s="212" t="s">
        <v>204</v>
      </c>
      <c r="AU1374" s="212" t="s">
        <v>87</v>
      </c>
      <c r="AV1374" s="13" t="s">
        <v>87</v>
      </c>
      <c r="AW1374" s="13" t="s">
        <v>33</v>
      </c>
      <c r="AX1374" s="13" t="s">
        <v>78</v>
      </c>
      <c r="AY1374" s="212" t="s">
        <v>183</v>
      </c>
    </row>
    <row r="1375" spans="1:65" s="16" customFormat="1">
      <c r="B1375" s="245"/>
      <c r="C1375" s="246"/>
      <c r="D1375" s="203" t="s">
        <v>204</v>
      </c>
      <c r="E1375" s="247" t="s">
        <v>19</v>
      </c>
      <c r="F1375" s="248" t="s">
        <v>1704</v>
      </c>
      <c r="G1375" s="246"/>
      <c r="H1375" s="247" t="s">
        <v>19</v>
      </c>
      <c r="I1375" s="249"/>
      <c r="J1375" s="246"/>
      <c r="K1375" s="246"/>
      <c r="L1375" s="250"/>
      <c r="M1375" s="251"/>
      <c r="N1375" s="252"/>
      <c r="O1375" s="252"/>
      <c r="P1375" s="252"/>
      <c r="Q1375" s="252"/>
      <c r="R1375" s="252"/>
      <c r="S1375" s="252"/>
      <c r="T1375" s="253"/>
      <c r="AT1375" s="254" t="s">
        <v>204</v>
      </c>
      <c r="AU1375" s="254" t="s">
        <v>87</v>
      </c>
      <c r="AV1375" s="16" t="s">
        <v>85</v>
      </c>
      <c r="AW1375" s="16" t="s">
        <v>33</v>
      </c>
      <c r="AX1375" s="16" t="s">
        <v>78</v>
      </c>
      <c r="AY1375" s="254" t="s">
        <v>183</v>
      </c>
    </row>
    <row r="1376" spans="1:65" s="13" customFormat="1">
      <c r="B1376" s="201"/>
      <c r="C1376" s="202"/>
      <c r="D1376" s="203" t="s">
        <v>204</v>
      </c>
      <c r="E1376" s="204" t="s">
        <v>19</v>
      </c>
      <c r="F1376" s="205" t="s">
        <v>1705</v>
      </c>
      <c r="G1376" s="202"/>
      <c r="H1376" s="206">
        <v>12.55</v>
      </c>
      <c r="I1376" s="207"/>
      <c r="J1376" s="202"/>
      <c r="K1376" s="202"/>
      <c r="L1376" s="208"/>
      <c r="M1376" s="209"/>
      <c r="N1376" s="210"/>
      <c r="O1376" s="210"/>
      <c r="P1376" s="210"/>
      <c r="Q1376" s="210"/>
      <c r="R1376" s="210"/>
      <c r="S1376" s="210"/>
      <c r="T1376" s="211"/>
      <c r="AT1376" s="212" t="s">
        <v>204</v>
      </c>
      <c r="AU1376" s="212" t="s">
        <v>87</v>
      </c>
      <c r="AV1376" s="13" t="s">
        <v>87</v>
      </c>
      <c r="AW1376" s="13" t="s">
        <v>33</v>
      </c>
      <c r="AX1376" s="13" t="s">
        <v>78</v>
      </c>
      <c r="AY1376" s="212" t="s">
        <v>183</v>
      </c>
    </row>
    <row r="1377" spans="1:65" s="16" customFormat="1">
      <c r="B1377" s="245"/>
      <c r="C1377" s="246"/>
      <c r="D1377" s="203" t="s">
        <v>204</v>
      </c>
      <c r="E1377" s="247" t="s">
        <v>19</v>
      </c>
      <c r="F1377" s="248" t="s">
        <v>919</v>
      </c>
      <c r="G1377" s="246"/>
      <c r="H1377" s="247" t="s">
        <v>19</v>
      </c>
      <c r="I1377" s="249"/>
      <c r="J1377" s="246"/>
      <c r="K1377" s="246"/>
      <c r="L1377" s="250"/>
      <c r="M1377" s="251"/>
      <c r="N1377" s="252"/>
      <c r="O1377" s="252"/>
      <c r="P1377" s="252"/>
      <c r="Q1377" s="252"/>
      <c r="R1377" s="252"/>
      <c r="S1377" s="252"/>
      <c r="T1377" s="253"/>
      <c r="AT1377" s="254" t="s">
        <v>204</v>
      </c>
      <c r="AU1377" s="254" t="s">
        <v>87</v>
      </c>
      <c r="AV1377" s="16" t="s">
        <v>85</v>
      </c>
      <c r="AW1377" s="16" t="s">
        <v>33</v>
      </c>
      <c r="AX1377" s="16" t="s">
        <v>78</v>
      </c>
      <c r="AY1377" s="254" t="s">
        <v>183</v>
      </c>
    </row>
    <row r="1378" spans="1:65" s="13" customFormat="1">
      <c r="B1378" s="201"/>
      <c r="C1378" s="202"/>
      <c r="D1378" s="203" t="s">
        <v>204</v>
      </c>
      <c r="E1378" s="204" t="s">
        <v>19</v>
      </c>
      <c r="F1378" s="205" t="s">
        <v>910</v>
      </c>
      <c r="G1378" s="202"/>
      <c r="H1378" s="206">
        <v>1.8</v>
      </c>
      <c r="I1378" s="207"/>
      <c r="J1378" s="202"/>
      <c r="K1378" s="202"/>
      <c r="L1378" s="208"/>
      <c r="M1378" s="209"/>
      <c r="N1378" s="210"/>
      <c r="O1378" s="210"/>
      <c r="P1378" s="210"/>
      <c r="Q1378" s="210"/>
      <c r="R1378" s="210"/>
      <c r="S1378" s="210"/>
      <c r="T1378" s="211"/>
      <c r="AT1378" s="212" t="s">
        <v>204</v>
      </c>
      <c r="AU1378" s="212" t="s">
        <v>87</v>
      </c>
      <c r="AV1378" s="13" t="s">
        <v>87</v>
      </c>
      <c r="AW1378" s="13" t="s">
        <v>33</v>
      </c>
      <c r="AX1378" s="13" t="s">
        <v>78</v>
      </c>
      <c r="AY1378" s="212" t="s">
        <v>183</v>
      </c>
    </row>
    <row r="1379" spans="1:65" s="16" customFormat="1">
      <c r="B1379" s="245"/>
      <c r="C1379" s="246"/>
      <c r="D1379" s="203" t="s">
        <v>204</v>
      </c>
      <c r="E1379" s="247" t="s">
        <v>19</v>
      </c>
      <c r="F1379" s="248" t="s">
        <v>1706</v>
      </c>
      <c r="G1379" s="246"/>
      <c r="H1379" s="247" t="s">
        <v>19</v>
      </c>
      <c r="I1379" s="249"/>
      <c r="J1379" s="246"/>
      <c r="K1379" s="246"/>
      <c r="L1379" s="250"/>
      <c r="M1379" s="251"/>
      <c r="N1379" s="252"/>
      <c r="O1379" s="252"/>
      <c r="P1379" s="252"/>
      <c r="Q1379" s="252"/>
      <c r="R1379" s="252"/>
      <c r="S1379" s="252"/>
      <c r="T1379" s="253"/>
      <c r="AT1379" s="254" t="s">
        <v>204</v>
      </c>
      <c r="AU1379" s="254" t="s">
        <v>87</v>
      </c>
      <c r="AV1379" s="16" t="s">
        <v>85</v>
      </c>
      <c r="AW1379" s="16" t="s">
        <v>33</v>
      </c>
      <c r="AX1379" s="16" t="s">
        <v>78</v>
      </c>
      <c r="AY1379" s="254" t="s">
        <v>183</v>
      </c>
    </row>
    <row r="1380" spans="1:65" s="13" customFormat="1">
      <c r="B1380" s="201"/>
      <c r="C1380" s="202"/>
      <c r="D1380" s="203" t="s">
        <v>204</v>
      </c>
      <c r="E1380" s="204" t="s">
        <v>19</v>
      </c>
      <c r="F1380" s="205" t="s">
        <v>1705</v>
      </c>
      <c r="G1380" s="202"/>
      <c r="H1380" s="206">
        <v>12.55</v>
      </c>
      <c r="I1380" s="207"/>
      <c r="J1380" s="202"/>
      <c r="K1380" s="202"/>
      <c r="L1380" s="208"/>
      <c r="M1380" s="209"/>
      <c r="N1380" s="210"/>
      <c r="O1380" s="210"/>
      <c r="P1380" s="210"/>
      <c r="Q1380" s="210"/>
      <c r="R1380" s="210"/>
      <c r="S1380" s="210"/>
      <c r="T1380" s="211"/>
      <c r="AT1380" s="212" t="s">
        <v>204</v>
      </c>
      <c r="AU1380" s="212" t="s">
        <v>87</v>
      </c>
      <c r="AV1380" s="13" t="s">
        <v>87</v>
      </c>
      <c r="AW1380" s="13" t="s">
        <v>33</v>
      </c>
      <c r="AX1380" s="13" t="s">
        <v>78</v>
      </c>
      <c r="AY1380" s="212" t="s">
        <v>183</v>
      </c>
    </row>
    <row r="1381" spans="1:65" s="16" customFormat="1">
      <c r="B1381" s="245"/>
      <c r="C1381" s="246"/>
      <c r="D1381" s="203" t="s">
        <v>204</v>
      </c>
      <c r="E1381" s="247" t="s">
        <v>19</v>
      </c>
      <c r="F1381" s="248" t="s">
        <v>1707</v>
      </c>
      <c r="G1381" s="246"/>
      <c r="H1381" s="247" t="s">
        <v>19</v>
      </c>
      <c r="I1381" s="249"/>
      <c r="J1381" s="246"/>
      <c r="K1381" s="246"/>
      <c r="L1381" s="250"/>
      <c r="M1381" s="251"/>
      <c r="N1381" s="252"/>
      <c r="O1381" s="252"/>
      <c r="P1381" s="252"/>
      <c r="Q1381" s="252"/>
      <c r="R1381" s="252"/>
      <c r="S1381" s="252"/>
      <c r="T1381" s="253"/>
      <c r="AT1381" s="254" t="s">
        <v>204</v>
      </c>
      <c r="AU1381" s="254" t="s">
        <v>87</v>
      </c>
      <c r="AV1381" s="16" t="s">
        <v>85</v>
      </c>
      <c r="AW1381" s="16" t="s">
        <v>33</v>
      </c>
      <c r="AX1381" s="16" t="s">
        <v>78</v>
      </c>
      <c r="AY1381" s="254" t="s">
        <v>183</v>
      </c>
    </row>
    <row r="1382" spans="1:65" s="13" customFormat="1">
      <c r="B1382" s="201"/>
      <c r="C1382" s="202"/>
      <c r="D1382" s="203" t="s">
        <v>204</v>
      </c>
      <c r="E1382" s="204" t="s">
        <v>19</v>
      </c>
      <c r="F1382" s="205" t="s">
        <v>1708</v>
      </c>
      <c r="G1382" s="202"/>
      <c r="H1382" s="206">
        <v>12.43</v>
      </c>
      <c r="I1382" s="207"/>
      <c r="J1382" s="202"/>
      <c r="K1382" s="202"/>
      <c r="L1382" s="208"/>
      <c r="M1382" s="209"/>
      <c r="N1382" s="210"/>
      <c r="O1382" s="210"/>
      <c r="P1382" s="210"/>
      <c r="Q1382" s="210"/>
      <c r="R1382" s="210"/>
      <c r="S1382" s="210"/>
      <c r="T1382" s="211"/>
      <c r="AT1382" s="212" t="s">
        <v>204</v>
      </c>
      <c r="AU1382" s="212" t="s">
        <v>87</v>
      </c>
      <c r="AV1382" s="13" t="s">
        <v>87</v>
      </c>
      <c r="AW1382" s="13" t="s">
        <v>33</v>
      </c>
      <c r="AX1382" s="13" t="s">
        <v>78</v>
      </c>
      <c r="AY1382" s="212" t="s">
        <v>183</v>
      </c>
    </row>
    <row r="1383" spans="1:65" s="16" customFormat="1">
      <c r="B1383" s="245"/>
      <c r="C1383" s="246"/>
      <c r="D1383" s="203" t="s">
        <v>204</v>
      </c>
      <c r="E1383" s="247" t="s">
        <v>19</v>
      </c>
      <c r="F1383" s="248" t="s">
        <v>922</v>
      </c>
      <c r="G1383" s="246"/>
      <c r="H1383" s="247" t="s">
        <v>19</v>
      </c>
      <c r="I1383" s="249"/>
      <c r="J1383" s="246"/>
      <c r="K1383" s="246"/>
      <c r="L1383" s="250"/>
      <c r="M1383" s="251"/>
      <c r="N1383" s="252"/>
      <c r="O1383" s="252"/>
      <c r="P1383" s="252"/>
      <c r="Q1383" s="252"/>
      <c r="R1383" s="252"/>
      <c r="S1383" s="252"/>
      <c r="T1383" s="253"/>
      <c r="AT1383" s="254" t="s">
        <v>204</v>
      </c>
      <c r="AU1383" s="254" t="s">
        <v>87</v>
      </c>
      <c r="AV1383" s="16" t="s">
        <v>85</v>
      </c>
      <c r="AW1383" s="16" t="s">
        <v>33</v>
      </c>
      <c r="AX1383" s="16" t="s">
        <v>78</v>
      </c>
      <c r="AY1383" s="254" t="s">
        <v>183</v>
      </c>
    </row>
    <row r="1384" spans="1:65" s="13" customFormat="1">
      <c r="B1384" s="201"/>
      <c r="C1384" s="202"/>
      <c r="D1384" s="203" t="s">
        <v>204</v>
      </c>
      <c r="E1384" s="204" t="s">
        <v>19</v>
      </c>
      <c r="F1384" s="205" t="s">
        <v>910</v>
      </c>
      <c r="G1384" s="202"/>
      <c r="H1384" s="206">
        <v>1.8</v>
      </c>
      <c r="I1384" s="207"/>
      <c r="J1384" s="202"/>
      <c r="K1384" s="202"/>
      <c r="L1384" s="208"/>
      <c r="M1384" s="209"/>
      <c r="N1384" s="210"/>
      <c r="O1384" s="210"/>
      <c r="P1384" s="210"/>
      <c r="Q1384" s="210"/>
      <c r="R1384" s="210"/>
      <c r="S1384" s="210"/>
      <c r="T1384" s="211"/>
      <c r="AT1384" s="212" t="s">
        <v>204</v>
      </c>
      <c r="AU1384" s="212" t="s">
        <v>87</v>
      </c>
      <c r="AV1384" s="13" t="s">
        <v>87</v>
      </c>
      <c r="AW1384" s="13" t="s">
        <v>33</v>
      </c>
      <c r="AX1384" s="13" t="s">
        <v>78</v>
      </c>
      <c r="AY1384" s="212" t="s">
        <v>183</v>
      </c>
    </row>
    <row r="1385" spans="1:65" s="15" customFormat="1">
      <c r="B1385" s="234"/>
      <c r="C1385" s="235"/>
      <c r="D1385" s="203" t="s">
        <v>204</v>
      </c>
      <c r="E1385" s="236" t="s">
        <v>19</v>
      </c>
      <c r="F1385" s="237" t="s">
        <v>266</v>
      </c>
      <c r="G1385" s="235"/>
      <c r="H1385" s="238">
        <v>68.819999999999993</v>
      </c>
      <c r="I1385" s="239"/>
      <c r="J1385" s="235"/>
      <c r="K1385" s="235"/>
      <c r="L1385" s="240"/>
      <c r="M1385" s="241"/>
      <c r="N1385" s="242"/>
      <c r="O1385" s="242"/>
      <c r="P1385" s="242"/>
      <c r="Q1385" s="242"/>
      <c r="R1385" s="242"/>
      <c r="S1385" s="242"/>
      <c r="T1385" s="243"/>
      <c r="AT1385" s="244" t="s">
        <v>204</v>
      </c>
      <c r="AU1385" s="244" t="s">
        <v>87</v>
      </c>
      <c r="AV1385" s="15" t="s">
        <v>190</v>
      </c>
      <c r="AW1385" s="15" t="s">
        <v>33</v>
      </c>
      <c r="AX1385" s="15" t="s">
        <v>85</v>
      </c>
      <c r="AY1385" s="244" t="s">
        <v>183</v>
      </c>
    </row>
    <row r="1386" spans="1:65" s="2" customFormat="1" ht="37.799999999999997" customHeight="1">
      <c r="A1386" s="38"/>
      <c r="B1386" s="39"/>
      <c r="C1386" s="183" t="s">
        <v>1714</v>
      </c>
      <c r="D1386" s="183" t="s">
        <v>185</v>
      </c>
      <c r="E1386" s="184" t="s">
        <v>1715</v>
      </c>
      <c r="F1386" s="185" t="s">
        <v>1716</v>
      </c>
      <c r="G1386" s="186" t="s">
        <v>188</v>
      </c>
      <c r="H1386" s="187">
        <v>7.7</v>
      </c>
      <c r="I1386" s="188"/>
      <c r="J1386" s="189">
        <f>ROUND(I1386*H1386,2)</f>
        <v>0</v>
      </c>
      <c r="K1386" s="185" t="s">
        <v>189</v>
      </c>
      <c r="L1386" s="43"/>
      <c r="M1386" s="190" t="s">
        <v>19</v>
      </c>
      <c r="N1386" s="191" t="s">
        <v>49</v>
      </c>
      <c r="O1386" s="68"/>
      <c r="P1386" s="192">
        <f>O1386*H1386</f>
        <v>0</v>
      </c>
      <c r="Q1386" s="192">
        <v>7.4999999999999997E-3</v>
      </c>
      <c r="R1386" s="192">
        <f>Q1386*H1386</f>
        <v>5.7749999999999996E-2</v>
      </c>
      <c r="S1386" s="192">
        <v>0</v>
      </c>
      <c r="T1386" s="193">
        <f>S1386*H1386</f>
        <v>0</v>
      </c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R1386" s="194" t="s">
        <v>273</v>
      </c>
      <c r="AT1386" s="194" t="s">
        <v>185</v>
      </c>
      <c r="AU1386" s="194" t="s">
        <v>87</v>
      </c>
      <c r="AY1386" s="21" t="s">
        <v>183</v>
      </c>
      <c r="BE1386" s="195">
        <f>IF(N1386="základní",J1386,0)</f>
        <v>0</v>
      </c>
      <c r="BF1386" s="195">
        <f>IF(N1386="snížená",J1386,0)</f>
        <v>0</v>
      </c>
      <c r="BG1386" s="195">
        <f>IF(N1386="zákl. přenesená",J1386,0)</f>
        <v>0</v>
      </c>
      <c r="BH1386" s="195">
        <f>IF(N1386="sníž. přenesená",J1386,0)</f>
        <v>0</v>
      </c>
      <c r="BI1386" s="195">
        <f>IF(N1386="nulová",J1386,0)</f>
        <v>0</v>
      </c>
      <c r="BJ1386" s="21" t="s">
        <v>85</v>
      </c>
      <c r="BK1386" s="195">
        <f>ROUND(I1386*H1386,2)</f>
        <v>0</v>
      </c>
      <c r="BL1386" s="21" t="s">
        <v>273</v>
      </c>
      <c r="BM1386" s="194" t="s">
        <v>1717</v>
      </c>
    </row>
    <row r="1387" spans="1:65" s="2" customFormat="1">
      <c r="A1387" s="38"/>
      <c r="B1387" s="39"/>
      <c r="C1387" s="40"/>
      <c r="D1387" s="196" t="s">
        <v>192</v>
      </c>
      <c r="E1387" s="40"/>
      <c r="F1387" s="197" t="s">
        <v>1718</v>
      </c>
      <c r="G1387" s="40"/>
      <c r="H1387" s="40"/>
      <c r="I1387" s="198"/>
      <c r="J1387" s="40"/>
      <c r="K1387" s="40"/>
      <c r="L1387" s="43"/>
      <c r="M1387" s="199"/>
      <c r="N1387" s="200"/>
      <c r="O1387" s="68"/>
      <c r="P1387" s="68"/>
      <c r="Q1387" s="68"/>
      <c r="R1387" s="68"/>
      <c r="S1387" s="68"/>
      <c r="T1387" s="69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T1387" s="21" t="s">
        <v>192</v>
      </c>
      <c r="AU1387" s="21" t="s">
        <v>87</v>
      </c>
    </row>
    <row r="1388" spans="1:65" s="16" customFormat="1">
      <c r="B1388" s="245"/>
      <c r="C1388" s="246"/>
      <c r="D1388" s="203" t="s">
        <v>204</v>
      </c>
      <c r="E1388" s="247" t="s">
        <v>19</v>
      </c>
      <c r="F1388" s="248" t="s">
        <v>674</v>
      </c>
      <c r="G1388" s="246"/>
      <c r="H1388" s="247" t="s">
        <v>19</v>
      </c>
      <c r="I1388" s="249"/>
      <c r="J1388" s="246"/>
      <c r="K1388" s="246"/>
      <c r="L1388" s="250"/>
      <c r="M1388" s="251"/>
      <c r="N1388" s="252"/>
      <c r="O1388" s="252"/>
      <c r="P1388" s="252"/>
      <c r="Q1388" s="252"/>
      <c r="R1388" s="252"/>
      <c r="S1388" s="252"/>
      <c r="T1388" s="253"/>
      <c r="AT1388" s="254" t="s">
        <v>204</v>
      </c>
      <c r="AU1388" s="254" t="s">
        <v>87</v>
      </c>
      <c r="AV1388" s="16" t="s">
        <v>85</v>
      </c>
      <c r="AW1388" s="16" t="s">
        <v>33</v>
      </c>
      <c r="AX1388" s="16" t="s">
        <v>78</v>
      </c>
      <c r="AY1388" s="254" t="s">
        <v>183</v>
      </c>
    </row>
    <row r="1389" spans="1:65" s="13" customFormat="1">
      <c r="B1389" s="201"/>
      <c r="C1389" s="202"/>
      <c r="D1389" s="203" t="s">
        <v>204</v>
      </c>
      <c r="E1389" s="204" t="s">
        <v>19</v>
      </c>
      <c r="F1389" s="205" t="s">
        <v>675</v>
      </c>
      <c r="G1389" s="202"/>
      <c r="H1389" s="206">
        <v>7.7</v>
      </c>
      <c r="I1389" s="207"/>
      <c r="J1389" s="202"/>
      <c r="K1389" s="202"/>
      <c r="L1389" s="208"/>
      <c r="M1389" s="209"/>
      <c r="N1389" s="210"/>
      <c r="O1389" s="210"/>
      <c r="P1389" s="210"/>
      <c r="Q1389" s="210"/>
      <c r="R1389" s="210"/>
      <c r="S1389" s="210"/>
      <c r="T1389" s="211"/>
      <c r="AT1389" s="212" t="s">
        <v>204</v>
      </c>
      <c r="AU1389" s="212" t="s">
        <v>87</v>
      </c>
      <c r="AV1389" s="13" t="s">
        <v>87</v>
      </c>
      <c r="AW1389" s="13" t="s">
        <v>33</v>
      </c>
      <c r="AX1389" s="13" t="s">
        <v>78</v>
      </c>
      <c r="AY1389" s="212" t="s">
        <v>183</v>
      </c>
    </row>
    <row r="1390" spans="1:65" s="15" customFormat="1">
      <c r="B1390" s="234"/>
      <c r="C1390" s="235"/>
      <c r="D1390" s="203" t="s">
        <v>204</v>
      </c>
      <c r="E1390" s="236" t="s">
        <v>19</v>
      </c>
      <c r="F1390" s="237" t="s">
        <v>266</v>
      </c>
      <c r="G1390" s="235"/>
      <c r="H1390" s="238">
        <v>7.7</v>
      </c>
      <c r="I1390" s="239"/>
      <c r="J1390" s="235"/>
      <c r="K1390" s="235"/>
      <c r="L1390" s="240"/>
      <c r="M1390" s="241"/>
      <c r="N1390" s="242"/>
      <c r="O1390" s="242"/>
      <c r="P1390" s="242"/>
      <c r="Q1390" s="242"/>
      <c r="R1390" s="242"/>
      <c r="S1390" s="242"/>
      <c r="T1390" s="243"/>
      <c r="AT1390" s="244" t="s">
        <v>204</v>
      </c>
      <c r="AU1390" s="244" t="s">
        <v>87</v>
      </c>
      <c r="AV1390" s="15" t="s">
        <v>190</v>
      </c>
      <c r="AW1390" s="15" t="s">
        <v>33</v>
      </c>
      <c r="AX1390" s="15" t="s">
        <v>85</v>
      </c>
      <c r="AY1390" s="244" t="s">
        <v>183</v>
      </c>
    </row>
    <row r="1391" spans="1:65" s="2" customFormat="1" ht="37.799999999999997" customHeight="1">
      <c r="A1391" s="38"/>
      <c r="B1391" s="39"/>
      <c r="C1391" s="183" t="s">
        <v>1719</v>
      </c>
      <c r="D1391" s="183" t="s">
        <v>185</v>
      </c>
      <c r="E1391" s="184" t="s">
        <v>1720</v>
      </c>
      <c r="F1391" s="185" t="s">
        <v>1721</v>
      </c>
      <c r="G1391" s="186" t="s">
        <v>188</v>
      </c>
      <c r="H1391" s="187">
        <v>61.12</v>
      </c>
      <c r="I1391" s="188"/>
      <c r="J1391" s="189">
        <f>ROUND(I1391*H1391,2)</f>
        <v>0</v>
      </c>
      <c r="K1391" s="185" t="s">
        <v>189</v>
      </c>
      <c r="L1391" s="43"/>
      <c r="M1391" s="190" t="s">
        <v>19</v>
      </c>
      <c r="N1391" s="191" t="s">
        <v>49</v>
      </c>
      <c r="O1391" s="68"/>
      <c r="P1391" s="192">
        <f>O1391*H1391</f>
        <v>0</v>
      </c>
      <c r="Q1391" s="192">
        <v>1.4999999999999999E-2</v>
      </c>
      <c r="R1391" s="192">
        <f>Q1391*H1391</f>
        <v>0.91679999999999995</v>
      </c>
      <c r="S1391" s="192">
        <v>0</v>
      </c>
      <c r="T1391" s="193">
        <f>S1391*H1391</f>
        <v>0</v>
      </c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R1391" s="194" t="s">
        <v>273</v>
      </c>
      <c r="AT1391" s="194" t="s">
        <v>185</v>
      </c>
      <c r="AU1391" s="194" t="s">
        <v>87</v>
      </c>
      <c r="AY1391" s="21" t="s">
        <v>183</v>
      </c>
      <c r="BE1391" s="195">
        <f>IF(N1391="základní",J1391,0)</f>
        <v>0</v>
      </c>
      <c r="BF1391" s="195">
        <f>IF(N1391="snížená",J1391,0)</f>
        <v>0</v>
      </c>
      <c r="BG1391" s="195">
        <f>IF(N1391="zákl. přenesená",J1391,0)</f>
        <v>0</v>
      </c>
      <c r="BH1391" s="195">
        <f>IF(N1391="sníž. přenesená",J1391,0)</f>
        <v>0</v>
      </c>
      <c r="BI1391" s="195">
        <f>IF(N1391="nulová",J1391,0)</f>
        <v>0</v>
      </c>
      <c r="BJ1391" s="21" t="s">
        <v>85</v>
      </c>
      <c r="BK1391" s="195">
        <f>ROUND(I1391*H1391,2)</f>
        <v>0</v>
      </c>
      <c r="BL1391" s="21" t="s">
        <v>273</v>
      </c>
      <c r="BM1391" s="194" t="s">
        <v>1722</v>
      </c>
    </row>
    <row r="1392" spans="1:65" s="2" customFormat="1">
      <c r="A1392" s="38"/>
      <c r="B1392" s="39"/>
      <c r="C1392" s="40"/>
      <c r="D1392" s="196" t="s">
        <v>192</v>
      </c>
      <c r="E1392" s="40"/>
      <c r="F1392" s="197" t="s">
        <v>1723</v>
      </c>
      <c r="G1392" s="40"/>
      <c r="H1392" s="40"/>
      <c r="I1392" s="198"/>
      <c r="J1392" s="40"/>
      <c r="K1392" s="40"/>
      <c r="L1392" s="43"/>
      <c r="M1392" s="199"/>
      <c r="N1392" s="200"/>
      <c r="O1392" s="68"/>
      <c r="P1392" s="68"/>
      <c r="Q1392" s="68"/>
      <c r="R1392" s="68"/>
      <c r="S1392" s="68"/>
      <c r="T1392" s="69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T1392" s="21" t="s">
        <v>192</v>
      </c>
      <c r="AU1392" s="21" t="s">
        <v>87</v>
      </c>
    </row>
    <row r="1393" spans="2:51" s="16" customFormat="1">
      <c r="B1393" s="245"/>
      <c r="C1393" s="246"/>
      <c r="D1393" s="203" t="s">
        <v>204</v>
      </c>
      <c r="E1393" s="247" t="s">
        <v>19</v>
      </c>
      <c r="F1393" s="248" t="s">
        <v>877</v>
      </c>
      <c r="G1393" s="246"/>
      <c r="H1393" s="247" t="s">
        <v>19</v>
      </c>
      <c r="I1393" s="249"/>
      <c r="J1393" s="246"/>
      <c r="K1393" s="246"/>
      <c r="L1393" s="250"/>
      <c r="M1393" s="251"/>
      <c r="N1393" s="252"/>
      <c r="O1393" s="252"/>
      <c r="P1393" s="252"/>
      <c r="Q1393" s="252"/>
      <c r="R1393" s="252"/>
      <c r="S1393" s="252"/>
      <c r="T1393" s="253"/>
      <c r="AT1393" s="254" t="s">
        <v>204</v>
      </c>
      <c r="AU1393" s="254" t="s">
        <v>87</v>
      </c>
      <c r="AV1393" s="16" t="s">
        <v>85</v>
      </c>
      <c r="AW1393" s="16" t="s">
        <v>33</v>
      </c>
      <c r="AX1393" s="16" t="s">
        <v>78</v>
      </c>
      <c r="AY1393" s="254" t="s">
        <v>183</v>
      </c>
    </row>
    <row r="1394" spans="2:51" s="13" customFormat="1">
      <c r="B1394" s="201"/>
      <c r="C1394" s="202"/>
      <c r="D1394" s="203" t="s">
        <v>204</v>
      </c>
      <c r="E1394" s="204" t="s">
        <v>19</v>
      </c>
      <c r="F1394" s="205" t="s">
        <v>913</v>
      </c>
      <c r="G1394" s="202"/>
      <c r="H1394" s="206">
        <v>5.44</v>
      </c>
      <c r="I1394" s="207"/>
      <c r="J1394" s="202"/>
      <c r="K1394" s="202"/>
      <c r="L1394" s="208"/>
      <c r="M1394" s="209"/>
      <c r="N1394" s="210"/>
      <c r="O1394" s="210"/>
      <c r="P1394" s="210"/>
      <c r="Q1394" s="210"/>
      <c r="R1394" s="210"/>
      <c r="S1394" s="210"/>
      <c r="T1394" s="211"/>
      <c r="AT1394" s="212" t="s">
        <v>204</v>
      </c>
      <c r="AU1394" s="212" t="s">
        <v>87</v>
      </c>
      <c r="AV1394" s="13" t="s">
        <v>87</v>
      </c>
      <c r="AW1394" s="13" t="s">
        <v>33</v>
      </c>
      <c r="AX1394" s="13" t="s">
        <v>78</v>
      </c>
      <c r="AY1394" s="212" t="s">
        <v>183</v>
      </c>
    </row>
    <row r="1395" spans="2:51" s="16" customFormat="1">
      <c r="B1395" s="245"/>
      <c r="C1395" s="246"/>
      <c r="D1395" s="203" t="s">
        <v>204</v>
      </c>
      <c r="E1395" s="247" t="s">
        <v>19</v>
      </c>
      <c r="F1395" s="248" t="s">
        <v>1700</v>
      </c>
      <c r="G1395" s="246"/>
      <c r="H1395" s="247" t="s">
        <v>19</v>
      </c>
      <c r="I1395" s="249"/>
      <c r="J1395" s="246"/>
      <c r="K1395" s="246"/>
      <c r="L1395" s="250"/>
      <c r="M1395" s="251"/>
      <c r="N1395" s="252"/>
      <c r="O1395" s="252"/>
      <c r="P1395" s="252"/>
      <c r="Q1395" s="252"/>
      <c r="R1395" s="252"/>
      <c r="S1395" s="252"/>
      <c r="T1395" s="253"/>
      <c r="AT1395" s="254" t="s">
        <v>204</v>
      </c>
      <c r="AU1395" s="254" t="s">
        <v>87</v>
      </c>
      <c r="AV1395" s="16" t="s">
        <v>85</v>
      </c>
      <c r="AW1395" s="16" t="s">
        <v>33</v>
      </c>
      <c r="AX1395" s="16" t="s">
        <v>78</v>
      </c>
      <c r="AY1395" s="254" t="s">
        <v>183</v>
      </c>
    </row>
    <row r="1396" spans="2:51" s="13" customFormat="1">
      <c r="B1396" s="201"/>
      <c r="C1396" s="202"/>
      <c r="D1396" s="203" t="s">
        <v>204</v>
      </c>
      <c r="E1396" s="204" t="s">
        <v>19</v>
      </c>
      <c r="F1396" s="205" t="s">
        <v>1701</v>
      </c>
      <c r="G1396" s="202"/>
      <c r="H1396" s="206">
        <v>3.84</v>
      </c>
      <c r="I1396" s="207"/>
      <c r="J1396" s="202"/>
      <c r="K1396" s="202"/>
      <c r="L1396" s="208"/>
      <c r="M1396" s="209"/>
      <c r="N1396" s="210"/>
      <c r="O1396" s="210"/>
      <c r="P1396" s="210"/>
      <c r="Q1396" s="210"/>
      <c r="R1396" s="210"/>
      <c r="S1396" s="210"/>
      <c r="T1396" s="211"/>
      <c r="AT1396" s="212" t="s">
        <v>204</v>
      </c>
      <c r="AU1396" s="212" t="s">
        <v>87</v>
      </c>
      <c r="AV1396" s="13" t="s">
        <v>87</v>
      </c>
      <c r="AW1396" s="13" t="s">
        <v>33</v>
      </c>
      <c r="AX1396" s="13" t="s">
        <v>78</v>
      </c>
      <c r="AY1396" s="212" t="s">
        <v>183</v>
      </c>
    </row>
    <row r="1397" spans="2:51" s="16" customFormat="1">
      <c r="B1397" s="245"/>
      <c r="C1397" s="246"/>
      <c r="D1397" s="203" t="s">
        <v>204</v>
      </c>
      <c r="E1397" s="247" t="s">
        <v>19</v>
      </c>
      <c r="F1397" s="248" t="s">
        <v>1702</v>
      </c>
      <c r="G1397" s="246"/>
      <c r="H1397" s="247" t="s">
        <v>19</v>
      </c>
      <c r="I1397" s="249"/>
      <c r="J1397" s="246"/>
      <c r="K1397" s="246"/>
      <c r="L1397" s="250"/>
      <c r="M1397" s="251"/>
      <c r="N1397" s="252"/>
      <c r="O1397" s="252"/>
      <c r="P1397" s="252"/>
      <c r="Q1397" s="252"/>
      <c r="R1397" s="252"/>
      <c r="S1397" s="252"/>
      <c r="T1397" s="253"/>
      <c r="AT1397" s="254" t="s">
        <v>204</v>
      </c>
      <c r="AU1397" s="254" t="s">
        <v>87</v>
      </c>
      <c r="AV1397" s="16" t="s">
        <v>85</v>
      </c>
      <c r="AW1397" s="16" t="s">
        <v>33</v>
      </c>
      <c r="AX1397" s="16" t="s">
        <v>78</v>
      </c>
      <c r="AY1397" s="254" t="s">
        <v>183</v>
      </c>
    </row>
    <row r="1398" spans="2:51" s="13" customFormat="1">
      <c r="B1398" s="201"/>
      <c r="C1398" s="202"/>
      <c r="D1398" s="203" t="s">
        <v>204</v>
      </c>
      <c r="E1398" s="204" t="s">
        <v>19</v>
      </c>
      <c r="F1398" s="205" t="s">
        <v>1703</v>
      </c>
      <c r="G1398" s="202"/>
      <c r="H1398" s="206">
        <v>7.11</v>
      </c>
      <c r="I1398" s="207"/>
      <c r="J1398" s="202"/>
      <c r="K1398" s="202"/>
      <c r="L1398" s="208"/>
      <c r="M1398" s="209"/>
      <c r="N1398" s="210"/>
      <c r="O1398" s="210"/>
      <c r="P1398" s="210"/>
      <c r="Q1398" s="210"/>
      <c r="R1398" s="210"/>
      <c r="S1398" s="210"/>
      <c r="T1398" s="211"/>
      <c r="AT1398" s="212" t="s">
        <v>204</v>
      </c>
      <c r="AU1398" s="212" t="s">
        <v>87</v>
      </c>
      <c r="AV1398" s="13" t="s">
        <v>87</v>
      </c>
      <c r="AW1398" s="13" t="s">
        <v>33</v>
      </c>
      <c r="AX1398" s="13" t="s">
        <v>78</v>
      </c>
      <c r="AY1398" s="212" t="s">
        <v>183</v>
      </c>
    </row>
    <row r="1399" spans="2:51" s="16" customFormat="1">
      <c r="B1399" s="245"/>
      <c r="C1399" s="246"/>
      <c r="D1399" s="203" t="s">
        <v>204</v>
      </c>
      <c r="E1399" s="247" t="s">
        <v>19</v>
      </c>
      <c r="F1399" s="248" t="s">
        <v>1704</v>
      </c>
      <c r="G1399" s="246"/>
      <c r="H1399" s="247" t="s">
        <v>19</v>
      </c>
      <c r="I1399" s="249"/>
      <c r="J1399" s="246"/>
      <c r="K1399" s="246"/>
      <c r="L1399" s="250"/>
      <c r="M1399" s="251"/>
      <c r="N1399" s="252"/>
      <c r="O1399" s="252"/>
      <c r="P1399" s="252"/>
      <c r="Q1399" s="252"/>
      <c r="R1399" s="252"/>
      <c r="S1399" s="252"/>
      <c r="T1399" s="253"/>
      <c r="AT1399" s="254" t="s">
        <v>204</v>
      </c>
      <c r="AU1399" s="254" t="s">
        <v>87</v>
      </c>
      <c r="AV1399" s="16" t="s">
        <v>85</v>
      </c>
      <c r="AW1399" s="16" t="s">
        <v>33</v>
      </c>
      <c r="AX1399" s="16" t="s">
        <v>78</v>
      </c>
      <c r="AY1399" s="254" t="s">
        <v>183</v>
      </c>
    </row>
    <row r="1400" spans="2:51" s="13" customFormat="1">
      <c r="B1400" s="201"/>
      <c r="C1400" s="202"/>
      <c r="D1400" s="203" t="s">
        <v>204</v>
      </c>
      <c r="E1400" s="204" t="s">
        <v>19</v>
      </c>
      <c r="F1400" s="205" t="s">
        <v>1705</v>
      </c>
      <c r="G1400" s="202"/>
      <c r="H1400" s="206">
        <v>12.55</v>
      </c>
      <c r="I1400" s="207"/>
      <c r="J1400" s="202"/>
      <c r="K1400" s="202"/>
      <c r="L1400" s="208"/>
      <c r="M1400" s="209"/>
      <c r="N1400" s="210"/>
      <c r="O1400" s="210"/>
      <c r="P1400" s="210"/>
      <c r="Q1400" s="210"/>
      <c r="R1400" s="210"/>
      <c r="S1400" s="210"/>
      <c r="T1400" s="211"/>
      <c r="AT1400" s="212" t="s">
        <v>204</v>
      </c>
      <c r="AU1400" s="212" t="s">
        <v>87</v>
      </c>
      <c r="AV1400" s="13" t="s">
        <v>87</v>
      </c>
      <c r="AW1400" s="13" t="s">
        <v>33</v>
      </c>
      <c r="AX1400" s="13" t="s">
        <v>78</v>
      </c>
      <c r="AY1400" s="212" t="s">
        <v>183</v>
      </c>
    </row>
    <row r="1401" spans="2:51" s="16" customFormat="1">
      <c r="B1401" s="245"/>
      <c r="C1401" s="246"/>
      <c r="D1401" s="203" t="s">
        <v>204</v>
      </c>
      <c r="E1401" s="247" t="s">
        <v>19</v>
      </c>
      <c r="F1401" s="248" t="s">
        <v>1706</v>
      </c>
      <c r="G1401" s="246"/>
      <c r="H1401" s="247" t="s">
        <v>19</v>
      </c>
      <c r="I1401" s="249"/>
      <c r="J1401" s="246"/>
      <c r="K1401" s="246"/>
      <c r="L1401" s="250"/>
      <c r="M1401" s="251"/>
      <c r="N1401" s="252"/>
      <c r="O1401" s="252"/>
      <c r="P1401" s="252"/>
      <c r="Q1401" s="252"/>
      <c r="R1401" s="252"/>
      <c r="S1401" s="252"/>
      <c r="T1401" s="253"/>
      <c r="AT1401" s="254" t="s">
        <v>204</v>
      </c>
      <c r="AU1401" s="254" t="s">
        <v>87</v>
      </c>
      <c r="AV1401" s="16" t="s">
        <v>85</v>
      </c>
      <c r="AW1401" s="16" t="s">
        <v>33</v>
      </c>
      <c r="AX1401" s="16" t="s">
        <v>78</v>
      </c>
      <c r="AY1401" s="254" t="s">
        <v>183</v>
      </c>
    </row>
    <row r="1402" spans="2:51" s="13" customFormat="1">
      <c r="B1402" s="201"/>
      <c r="C1402" s="202"/>
      <c r="D1402" s="203" t="s">
        <v>204</v>
      </c>
      <c r="E1402" s="204" t="s">
        <v>19</v>
      </c>
      <c r="F1402" s="205" t="s">
        <v>1705</v>
      </c>
      <c r="G1402" s="202"/>
      <c r="H1402" s="206">
        <v>12.55</v>
      </c>
      <c r="I1402" s="207"/>
      <c r="J1402" s="202"/>
      <c r="K1402" s="202"/>
      <c r="L1402" s="208"/>
      <c r="M1402" s="209"/>
      <c r="N1402" s="210"/>
      <c r="O1402" s="210"/>
      <c r="P1402" s="210"/>
      <c r="Q1402" s="210"/>
      <c r="R1402" s="210"/>
      <c r="S1402" s="210"/>
      <c r="T1402" s="211"/>
      <c r="AT1402" s="212" t="s">
        <v>204</v>
      </c>
      <c r="AU1402" s="212" t="s">
        <v>87</v>
      </c>
      <c r="AV1402" s="13" t="s">
        <v>87</v>
      </c>
      <c r="AW1402" s="13" t="s">
        <v>33</v>
      </c>
      <c r="AX1402" s="13" t="s">
        <v>78</v>
      </c>
      <c r="AY1402" s="212" t="s">
        <v>183</v>
      </c>
    </row>
    <row r="1403" spans="2:51" s="16" customFormat="1">
      <c r="B1403" s="245"/>
      <c r="C1403" s="246"/>
      <c r="D1403" s="203" t="s">
        <v>204</v>
      </c>
      <c r="E1403" s="247" t="s">
        <v>19</v>
      </c>
      <c r="F1403" s="248" t="s">
        <v>1707</v>
      </c>
      <c r="G1403" s="246"/>
      <c r="H1403" s="247" t="s">
        <v>19</v>
      </c>
      <c r="I1403" s="249"/>
      <c r="J1403" s="246"/>
      <c r="K1403" s="246"/>
      <c r="L1403" s="250"/>
      <c r="M1403" s="251"/>
      <c r="N1403" s="252"/>
      <c r="O1403" s="252"/>
      <c r="P1403" s="252"/>
      <c r="Q1403" s="252"/>
      <c r="R1403" s="252"/>
      <c r="S1403" s="252"/>
      <c r="T1403" s="253"/>
      <c r="AT1403" s="254" t="s">
        <v>204</v>
      </c>
      <c r="AU1403" s="254" t="s">
        <v>87</v>
      </c>
      <c r="AV1403" s="16" t="s">
        <v>85</v>
      </c>
      <c r="AW1403" s="16" t="s">
        <v>33</v>
      </c>
      <c r="AX1403" s="16" t="s">
        <v>78</v>
      </c>
      <c r="AY1403" s="254" t="s">
        <v>183</v>
      </c>
    </row>
    <row r="1404" spans="2:51" s="13" customFormat="1">
      <c r="B1404" s="201"/>
      <c r="C1404" s="202"/>
      <c r="D1404" s="203" t="s">
        <v>204</v>
      </c>
      <c r="E1404" s="204" t="s">
        <v>19</v>
      </c>
      <c r="F1404" s="205" t="s">
        <v>1708</v>
      </c>
      <c r="G1404" s="202"/>
      <c r="H1404" s="206">
        <v>12.43</v>
      </c>
      <c r="I1404" s="207"/>
      <c r="J1404" s="202"/>
      <c r="K1404" s="202"/>
      <c r="L1404" s="208"/>
      <c r="M1404" s="209"/>
      <c r="N1404" s="210"/>
      <c r="O1404" s="210"/>
      <c r="P1404" s="210"/>
      <c r="Q1404" s="210"/>
      <c r="R1404" s="210"/>
      <c r="S1404" s="210"/>
      <c r="T1404" s="211"/>
      <c r="AT1404" s="212" t="s">
        <v>204</v>
      </c>
      <c r="AU1404" s="212" t="s">
        <v>87</v>
      </c>
      <c r="AV1404" s="13" t="s">
        <v>87</v>
      </c>
      <c r="AW1404" s="13" t="s">
        <v>33</v>
      </c>
      <c r="AX1404" s="13" t="s">
        <v>78</v>
      </c>
      <c r="AY1404" s="212" t="s">
        <v>183</v>
      </c>
    </row>
    <row r="1405" spans="2:51" s="16" customFormat="1">
      <c r="B1405" s="245"/>
      <c r="C1405" s="246"/>
      <c r="D1405" s="203" t="s">
        <v>204</v>
      </c>
      <c r="E1405" s="247" t="s">
        <v>19</v>
      </c>
      <c r="F1405" s="248" t="s">
        <v>722</v>
      </c>
      <c r="G1405" s="246"/>
      <c r="H1405" s="247" t="s">
        <v>19</v>
      </c>
      <c r="I1405" s="249"/>
      <c r="J1405" s="246"/>
      <c r="K1405" s="246"/>
      <c r="L1405" s="250"/>
      <c r="M1405" s="251"/>
      <c r="N1405" s="252"/>
      <c r="O1405" s="252"/>
      <c r="P1405" s="252"/>
      <c r="Q1405" s="252"/>
      <c r="R1405" s="252"/>
      <c r="S1405" s="252"/>
      <c r="T1405" s="253"/>
      <c r="AT1405" s="254" t="s">
        <v>204</v>
      </c>
      <c r="AU1405" s="254" t="s">
        <v>87</v>
      </c>
      <c r="AV1405" s="16" t="s">
        <v>85</v>
      </c>
      <c r="AW1405" s="16" t="s">
        <v>33</v>
      </c>
      <c r="AX1405" s="16" t="s">
        <v>78</v>
      </c>
      <c r="AY1405" s="254" t="s">
        <v>183</v>
      </c>
    </row>
    <row r="1406" spans="2:51" s="13" customFormat="1">
      <c r="B1406" s="201"/>
      <c r="C1406" s="202"/>
      <c r="D1406" s="203" t="s">
        <v>204</v>
      </c>
      <c r="E1406" s="204" t="s">
        <v>19</v>
      </c>
      <c r="F1406" s="205" t="s">
        <v>910</v>
      </c>
      <c r="G1406" s="202"/>
      <c r="H1406" s="206">
        <v>1.8</v>
      </c>
      <c r="I1406" s="207"/>
      <c r="J1406" s="202"/>
      <c r="K1406" s="202"/>
      <c r="L1406" s="208"/>
      <c r="M1406" s="209"/>
      <c r="N1406" s="210"/>
      <c r="O1406" s="210"/>
      <c r="P1406" s="210"/>
      <c r="Q1406" s="210"/>
      <c r="R1406" s="210"/>
      <c r="S1406" s="210"/>
      <c r="T1406" s="211"/>
      <c r="AT1406" s="212" t="s">
        <v>204</v>
      </c>
      <c r="AU1406" s="212" t="s">
        <v>87</v>
      </c>
      <c r="AV1406" s="13" t="s">
        <v>87</v>
      </c>
      <c r="AW1406" s="13" t="s">
        <v>33</v>
      </c>
      <c r="AX1406" s="13" t="s">
        <v>78</v>
      </c>
      <c r="AY1406" s="212" t="s">
        <v>183</v>
      </c>
    </row>
    <row r="1407" spans="2:51" s="16" customFormat="1">
      <c r="B1407" s="245"/>
      <c r="C1407" s="246"/>
      <c r="D1407" s="203" t="s">
        <v>204</v>
      </c>
      <c r="E1407" s="247" t="s">
        <v>19</v>
      </c>
      <c r="F1407" s="248" t="s">
        <v>915</v>
      </c>
      <c r="G1407" s="246"/>
      <c r="H1407" s="247" t="s">
        <v>19</v>
      </c>
      <c r="I1407" s="249"/>
      <c r="J1407" s="246"/>
      <c r="K1407" s="246"/>
      <c r="L1407" s="250"/>
      <c r="M1407" s="251"/>
      <c r="N1407" s="252"/>
      <c r="O1407" s="252"/>
      <c r="P1407" s="252"/>
      <c r="Q1407" s="252"/>
      <c r="R1407" s="252"/>
      <c r="S1407" s="252"/>
      <c r="T1407" s="253"/>
      <c r="AT1407" s="254" t="s">
        <v>204</v>
      </c>
      <c r="AU1407" s="254" t="s">
        <v>87</v>
      </c>
      <c r="AV1407" s="16" t="s">
        <v>85</v>
      </c>
      <c r="AW1407" s="16" t="s">
        <v>33</v>
      </c>
      <c r="AX1407" s="16" t="s">
        <v>78</v>
      </c>
      <c r="AY1407" s="254" t="s">
        <v>183</v>
      </c>
    </row>
    <row r="1408" spans="2:51" s="13" customFormat="1">
      <c r="B1408" s="201"/>
      <c r="C1408" s="202"/>
      <c r="D1408" s="203" t="s">
        <v>204</v>
      </c>
      <c r="E1408" s="204" t="s">
        <v>19</v>
      </c>
      <c r="F1408" s="205" t="s">
        <v>910</v>
      </c>
      <c r="G1408" s="202"/>
      <c r="H1408" s="206">
        <v>1.8</v>
      </c>
      <c r="I1408" s="207"/>
      <c r="J1408" s="202"/>
      <c r="K1408" s="202"/>
      <c r="L1408" s="208"/>
      <c r="M1408" s="209"/>
      <c r="N1408" s="210"/>
      <c r="O1408" s="210"/>
      <c r="P1408" s="210"/>
      <c r="Q1408" s="210"/>
      <c r="R1408" s="210"/>
      <c r="S1408" s="210"/>
      <c r="T1408" s="211"/>
      <c r="AT1408" s="212" t="s">
        <v>204</v>
      </c>
      <c r="AU1408" s="212" t="s">
        <v>87</v>
      </c>
      <c r="AV1408" s="13" t="s">
        <v>87</v>
      </c>
      <c r="AW1408" s="13" t="s">
        <v>33</v>
      </c>
      <c r="AX1408" s="13" t="s">
        <v>78</v>
      </c>
      <c r="AY1408" s="212" t="s">
        <v>183</v>
      </c>
    </row>
    <row r="1409" spans="1:65" s="16" customFormat="1">
      <c r="B1409" s="245"/>
      <c r="C1409" s="246"/>
      <c r="D1409" s="203" t="s">
        <v>204</v>
      </c>
      <c r="E1409" s="247" t="s">
        <v>19</v>
      </c>
      <c r="F1409" s="248" t="s">
        <v>919</v>
      </c>
      <c r="G1409" s="246"/>
      <c r="H1409" s="247" t="s">
        <v>19</v>
      </c>
      <c r="I1409" s="249"/>
      <c r="J1409" s="246"/>
      <c r="K1409" s="246"/>
      <c r="L1409" s="250"/>
      <c r="M1409" s="251"/>
      <c r="N1409" s="252"/>
      <c r="O1409" s="252"/>
      <c r="P1409" s="252"/>
      <c r="Q1409" s="252"/>
      <c r="R1409" s="252"/>
      <c r="S1409" s="252"/>
      <c r="T1409" s="253"/>
      <c r="AT1409" s="254" t="s">
        <v>204</v>
      </c>
      <c r="AU1409" s="254" t="s">
        <v>87</v>
      </c>
      <c r="AV1409" s="16" t="s">
        <v>85</v>
      </c>
      <c r="AW1409" s="16" t="s">
        <v>33</v>
      </c>
      <c r="AX1409" s="16" t="s">
        <v>78</v>
      </c>
      <c r="AY1409" s="254" t="s">
        <v>183</v>
      </c>
    </row>
    <row r="1410" spans="1:65" s="13" customFormat="1">
      <c r="B1410" s="201"/>
      <c r="C1410" s="202"/>
      <c r="D1410" s="203" t="s">
        <v>204</v>
      </c>
      <c r="E1410" s="204" t="s">
        <v>19</v>
      </c>
      <c r="F1410" s="205" t="s">
        <v>910</v>
      </c>
      <c r="G1410" s="202"/>
      <c r="H1410" s="206">
        <v>1.8</v>
      </c>
      <c r="I1410" s="207"/>
      <c r="J1410" s="202"/>
      <c r="K1410" s="202"/>
      <c r="L1410" s="208"/>
      <c r="M1410" s="209"/>
      <c r="N1410" s="210"/>
      <c r="O1410" s="210"/>
      <c r="P1410" s="210"/>
      <c r="Q1410" s="210"/>
      <c r="R1410" s="210"/>
      <c r="S1410" s="210"/>
      <c r="T1410" s="211"/>
      <c r="AT1410" s="212" t="s">
        <v>204</v>
      </c>
      <c r="AU1410" s="212" t="s">
        <v>87</v>
      </c>
      <c r="AV1410" s="13" t="s">
        <v>87</v>
      </c>
      <c r="AW1410" s="13" t="s">
        <v>33</v>
      </c>
      <c r="AX1410" s="13" t="s">
        <v>78</v>
      </c>
      <c r="AY1410" s="212" t="s">
        <v>183</v>
      </c>
    </row>
    <row r="1411" spans="1:65" s="16" customFormat="1">
      <c r="B1411" s="245"/>
      <c r="C1411" s="246"/>
      <c r="D1411" s="203" t="s">
        <v>204</v>
      </c>
      <c r="E1411" s="247" t="s">
        <v>19</v>
      </c>
      <c r="F1411" s="248" t="s">
        <v>922</v>
      </c>
      <c r="G1411" s="246"/>
      <c r="H1411" s="247" t="s">
        <v>19</v>
      </c>
      <c r="I1411" s="249"/>
      <c r="J1411" s="246"/>
      <c r="K1411" s="246"/>
      <c r="L1411" s="250"/>
      <c r="M1411" s="251"/>
      <c r="N1411" s="252"/>
      <c r="O1411" s="252"/>
      <c r="P1411" s="252"/>
      <c r="Q1411" s="252"/>
      <c r="R1411" s="252"/>
      <c r="S1411" s="252"/>
      <c r="T1411" s="253"/>
      <c r="AT1411" s="254" t="s">
        <v>204</v>
      </c>
      <c r="AU1411" s="254" t="s">
        <v>87</v>
      </c>
      <c r="AV1411" s="16" t="s">
        <v>85</v>
      </c>
      <c r="AW1411" s="16" t="s">
        <v>33</v>
      </c>
      <c r="AX1411" s="16" t="s">
        <v>78</v>
      </c>
      <c r="AY1411" s="254" t="s">
        <v>183</v>
      </c>
    </row>
    <row r="1412" spans="1:65" s="13" customFormat="1">
      <c r="B1412" s="201"/>
      <c r="C1412" s="202"/>
      <c r="D1412" s="203" t="s">
        <v>204</v>
      </c>
      <c r="E1412" s="204" t="s">
        <v>19</v>
      </c>
      <c r="F1412" s="205" t="s">
        <v>910</v>
      </c>
      <c r="G1412" s="202"/>
      <c r="H1412" s="206">
        <v>1.8</v>
      </c>
      <c r="I1412" s="207"/>
      <c r="J1412" s="202"/>
      <c r="K1412" s="202"/>
      <c r="L1412" s="208"/>
      <c r="M1412" s="209"/>
      <c r="N1412" s="210"/>
      <c r="O1412" s="210"/>
      <c r="P1412" s="210"/>
      <c r="Q1412" s="210"/>
      <c r="R1412" s="210"/>
      <c r="S1412" s="210"/>
      <c r="T1412" s="211"/>
      <c r="AT1412" s="212" t="s">
        <v>204</v>
      </c>
      <c r="AU1412" s="212" t="s">
        <v>87</v>
      </c>
      <c r="AV1412" s="13" t="s">
        <v>87</v>
      </c>
      <c r="AW1412" s="13" t="s">
        <v>33</v>
      </c>
      <c r="AX1412" s="13" t="s">
        <v>78</v>
      </c>
      <c r="AY1412" s="212" t="s">
        <v>183</v>
      </c>
    </row>
    <row r="1413" spans="1:65" s="15" customFormat="1">
      <c r="B1413" s="234"/>
      <c r="C1413" s="235"/>
      <c r="D1413" s="203" t="s">
        <v>204</v>
      </c>
      <c r="E1413" s="236" t="s">
        <v>19</v>
      </c>
      <c r="F1413" s="237" t="s">
        <v>266</v>
      </c>
      <c r="G1413" s="235"/>
      <c r="H1413" s="238">
        <v>61.12</v>
      </c>
      <c r="I1413" s="239"/>
      <c r="J1413" s="235"/>
      <c r="K1413" s="235"/>
      <c r="L1413" s="240"/>
      <c r="M1413" s="241"/>
      <c r="N1413" s="242"/>
      <c r="O1413" s="242"/>
      <c r="P1413" s="242"/>
      <c r="Q1413" s="242"/>
      <c r="R1413" s="242"/>
      <c r="S1413" s="242"/>
      <c r="T1413" s="243"/>
      <c r="AT1413" s="244" t="s">
        <v>204</v>
      </c>
      <c r="AU1413" s="244" t="s">
        <v>87</v>
      </c>
      <c r="AV1413" s="15" t="s">
        <v>190</v>
      </c>
      <c r="AW1413" s="15" t="s">
        <v>33</v>
      </c>
      <c r="AX1413" s="15" t="s">
        <v>85</v>
      </c>
      <c r="AY1413" s="244" t="s">
        <v>183</v>
      </c>
    </row>
    <row r="1414" spans="1:65" s="2" customFormat="1" ht="37.799999999999997" customHeight="1">
      <c r="A1414" s="38"/>
      <c r="B1414" s="39"/>
      <c r="C1414" s="183" t="s">
        <v>1724</v>
      </c>
      <c r="D1414" s="183" t="s">
        <v>185</v>
      </c>
      <c r="E1414" s="184" t="s">
        <v>1725</v>
      </c>
      <c r="F1414" s="185" t="s">
        <v>1726</v>
      </c>
      <c r="G1414" s="186" t="s">
        <v>237</v>
      </c>
      <c r="H1414" s="187">
        <v>96.1</v>
      </c>
      <c r="I1414" s="188"/>
      <c r="J1414" s="189">
        <f>ROUND(I1414*H1414,2)</f>
        <v>0</v>
      </c>
      <c r="K1414" s="185" t="s">
        <v>189</v>
      </c>
      <c r="L1414" s="43"/>
      <c r="M1414" s="190" t="s">
        <v>19</v>
      </c>
      <c r="N1414" s="191" t="s">
        <v>49</v>
      </c>
      <c r="O1414" s="68"/>
      <c r="P1414" s="192">
        <f>O1414*H1414</f>
        <v>0</v>
      </c>
      <c r="Q1414" s="192">
        <v>1.8E-3</v>
      </c>
      <c r="R1414" s="192">
        <f>Q1414*H1414</f>
        <v>0.17297999999999999</v>
      </c>
      <c r="S1414" s="192">
        <v>0</v>
      </c>
      <c r="T1414" s="193">
        <f>S1414*H1414</f>
        <v>0</v>
      </c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R1414" s="194" t="s">
        <v>273</v>
      </c>
      <c r="AT1414" s="194" t="s">
        <v>185</v>
      </c>
      <c r="AU1414" s="194" t="s">
        <v>87</v>
      </c>
      <c r="AY1414" s="21" t="s">
        <v>183</v>
      </c>
      <c r="BE1414" s="195">
        <f>IF(N1414="základní",J1414,0)</f>
        <v>0</v>
      </c>
      <c r="BF1414" s="195">
        <f>IF(N1414="snížená",J1414,0)</f>
        <v>0</v>
      </c>
      <c r="BG1414" s="195">
        <f>IF(N1414="zákl. přenesená",J1414,0)</f>
        <v>0</v>
      </c>
      <c r="BH1414" s="195">
        <f>IF(N1414="sníž. přenesená",J1414,0)</f>
        <v>0</v>
      </c>
      <c r="BI1414" s="195">
        <f>IF(N1414="nulová",J1414,0)</f>
        <v>0</v>
      </c>
      <c r="BJ1414" s="21" t="s">
        <v>85</v>
      </c>
      <c r="BK1414" s="195">
        <f>ROUND(I1414*H1414,2)</f>
        <v>0</v>
      </c>
      <c r="BL1414" s="21" t="s">
        <v>273</v>
      </c>
      <c r="BM1414" s="194" t="s">
        <v>1727</v>
      </c>
    </row>
    <row r="1415" spans="1:65" s="2" customFormat="1">
      <c r="A1415" s="38"/>
      <c r="B1415" s="39"/>
      <c r="C1415" s="40"/>
      <c r="D1415" s="196" t="s">
        <v>192</v>
      </c>
      <c r="E1415" s="40"/>
      <c r="F1415" s="197" t="s">
        <v>1728</v>
      </c>
      <c r="G1415" s="40"/>
      <c r="H1415" s="40"/>
      <c r="I1415" s="198"/>
      <c r="J1415" s="40"/>
      <c r="K1415" s="40"/>
      <c r="L1415" s="43"/>
      <c r="M1415" s="199"/>
      <c r="N1415" s="200"/>
      <c r="O1415" s="68"/>
      <c r="P1415" s="68"/>
      <c r="Q1415" s="68"/>
      <c r="R1415" s="68"/>
      <c r="S1415" s="68"/>
      <c r="T1415" s="69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T1415" s="21" t="s">
        <v>192</v>
      </c>
      <c r="AU1415" s="21" t="s">
        <v>87</v>
      </c>
    </row>
    <row r="1416" spans="1:65" s="13" customFormat="1">
      <c r="B1416" s="201"/>
      <c r="C1416" s="202"/>
      <c r="D1416" s="203" t="s">
        <v>204</v>
      </c>
      <c r="E1416" s="204" t="s">
        <v>19</v>
      </c>
      <c r="F1416" s="205" t="s">
        <v>1729</v>
      </c>
      <c r="G1416" s="202"/>
      <c r="H1416" s="206">
        <v>96.1</v>
      </c>
      <c r="I1416" s="207"/>
      <c r="J1416" s="202"/>
      <c r="K1416" s="202"/>
      <c r="L1416" s="208"/>
      <c r="M1416" s="209"/>
      <c r="N1416" s="210"/>
      <c r="O1416" s="210"/>
      <c r="P1416" s="210"/>
      <c r="Q1416" s="210"/>
      <c r="R1416" s="210"/>
      <c r="S1416" s="210"/>
      <c r="T1416" s="211"/>
      <c r="AT1416" s="212" t="s">
        <v>204</v>
      </c>
      <c r="AU1416" s="212" t="s">
        <v>87</v>
      </c>
      <c r="AV1416" s="13" t="s">
        <v>87</v>
      </c>
      <c r="AW1416" s="13" t="s">
        <v>33</v>
      </c>
      <c r="AX1416" s="13" t="s">
        <v>85</v>
      </c>
      <c r="AY1416" s="212" t="s">
        <v>183</v>
      </c>
    </row>
    <row r="1417" spans="1:65" s="2" customFormat="1" ht="37.799999999999997" customHeight="1">
      <c r="A1417" s="38"/>
      <c r="B1417" s="39"/>
      <c r="C1417" s="224" t="s">
        <v>1730</v>
      </c>
      <c r="D1417" s="224" t="s">
        <v>240</v>
      </c>
      <c r="E1417" s="225" t="s">
        <v>1731</v>
      </c>
      <c r="F1417" s="226" t="s">
        <v>1732</v>
      </c>
      <c r="G1417" s="227" t="s">
        <v>237</v>
      </c>
      <c r="H1417" s="228">
        <v>105.71</v>
      </c>
      <c r="I1417" s="229"/>
      <c r="J1417" s="230">
        <f>ROUND(I1417*H1417,2)</f>
        <v>0</v>
      </c>
      <c r="K1417" s="226" t="s">
        <v>189</v>
      </c>
      <c r="L1417" s="231"/>
      <c r="M1417" s="232" t="s">
        <v>19</v>
      </c>
      <c r="N1417" s="233" t="s">
        <v>49</v>
      </c>
      <c r="O1417" s="68"/>
      <c r="P1417" s="192">
        <f>O1417*H1417</f>
        <v>0</v>
      </c>
      <c r="Q1417" s="192">
        <v>6.6E-3</v>
      </c>
      <c r="R1417" s="192">
        <f>Q1417*H1417</f>
        <v>0.69768599999999992</v>
      </c>
      <c r="S1417" s="192">
        <v>0</v>
      </c>
      <c r="T1417" s="193">
        <f>S1417*H1417</f>
        <v>0</v>
      </c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R1417" s="194" t="s">
        <v>365</v>
      </c>
      <c r="AT1417" s="194" t="s">
        <v>240</v>
      </c>
      <c r="AU1417" s="194" t="s">
        <v>87</v>
      </c>
      <c r="AY1417" s="21" t="s">
        <v>183</v>
      </c>
      <c r="BE1417" s="195">
        <f>IF(N1417="základní",J1417,0)</f>
        <v>0</v>
      </c>
      <c r="BF1417" s="195">
        <f>IF(N1417="snížená",J1417,0)</f>
        <v>0</v>
      </c>
      <c r="BG1417" s="195">
        <f>IF(N1417="zákl. přenesená",J1417,0)</f>
        <v>0</v>
      </c>
      <c r="BH1417" s="195">
        <f>IF(N1417="sníž. přenesená",J1417,0)</f>
        <v>0</v>
      </c>
      <c r="BI1417" s="195">
        <f>IF(N1417="nulová",J1417,0)</f>
        <v>0</v>
      </c>
      <c r="BJ1417" s="21" t="s">
        <v>85</v>
      </c>
      <c r="BK1417" s="195">
        <f>ROUND(I1417*H1417,2)</f>
        <v>0</v>
      </c>
      <c r="BL1417" s="21" t="s">
        <v>273</v>
      </c>
      <c r="BM1417" s="194" t="s">
        <v>1733</v>
      </c>
    </row>
    <row r="1418" spans="1:65" s="13" customFormat="1">
      <c r="B1418" s="201"/>
      <c r="C1418" s="202"/>
      <c r="D1418" s="203" t="s">
        <v>204</v>
      </c>
      <c r="E1418" s="202"/>
      <c r="F1418" s="205" t="s">
        <v>1734</v>
      </c>
      <c r="G1418" s="202"/>
      <c r="H1418" s="206">
        <v>105.71</v>
      </c>
      <c r="I1418" s="207"/>
      <c r="J1418" s="202"/>
      <c r="K1418" s="202"/>
      <c r="L1418" s="208"/>
      <c r="M1418" s="209"/>
      <c r="N1418" s="210"/>
      <c r="O1418" s="210"/>
      <c r="P1418" s="210"/>
      <c r="Q1418" s="210"/>
      <c r="R1418" s="210"/>
      <c r="S1418" s="210"/>
      <c r="T1418" s="211"/>
      <c r="AT1418" s="212" t="s">
        <v>204</v>
      </c>
      <c r="AU1418" s="212" t="s">
        <v>87</v>
      </c>
      <c r="AV1418" s="13" t="s">
        <v>87</v>
      </c>
      <c r="AW1418" s="13" t="s">
        <v>4</v>
      </c>
      <c r="AX1418" s="13" t="s">
        <v>85</v>
      </c>
      <c r="AY1418" s="212" t="s">
        <v>183</v>
      </c>
    </row>
    <row r="1419" spans="1:65" s="2" customFormat="1" ht="44.25" customHeight="1">
      <c r="A1419" s="38"/>
      <c r="B1419" s="39"/>
      <c r="C1419" s="183" t="s">
        <v>1735</v>
      </c>
      <c r="D1419" s="183" t="s">
        <v>185</v>
      </c>
      <c r="E1419" s="184" t="s">
        <v>1736</v>
      </c>
      <c r="F1419" s="185" t="s">
        <v>1737</v>
      </c>
      <c r="G1419" s="186" t="s">
        <v>237</v>
      </c>
      <c r="H1419" s="187">
        <v>96.1</v>
      </c>
      <c r="I1419" s="188"/>
      <c r="J1419" s="189">
        <f>ROUND(I1419*H1419,2)</f>
        <v>0</v>
      </c>
      <c r="K1419" s="185" t="s">
        <v>189</v>
      </c>
      <c r="L1419" s="43"/>
      <c r="M1419" s="190" t="s">
        <v>19</v>
      </c>
      <c r="N1419" s="191" t="s">
        <v>49</v>
      </c>
      <c r="O1419" s="68"/>
      <c r="P1419" s="192">
        <f>O1419*H1419</f>
        <v>0</v>
      </c>
      <c r="Q1419" s="192">
        <v>1.0200000000000001E-3</v>
      </c>
      <c r="R1419" s="192">
        <f>Q1419*H1419</f>
        <v>9.8021999999999998E-2</v>
      </c>
      <c r="S1419" s="192">
        <v>0</v>
      </c>
      <c r="T1419" s="193">
        <f>S1419*H1419</f>
        <v>0</v>
      </c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R1419" s="194" t="s">
        <v>273</v>
      </c>
      <c r="AT1419" s="194" t="s">
        <v>185</v>
      </c>
      <c r="AU1419" s="194" t="s">
        <v>87</v>
      </c>
      <c r="AY1419" s="21" t="s">
        <v>183</v>
      </c>
      <c r="BE1419" s="195">
        <f>IF(N1419="základní",J1419,0)</f>
        <v>0</v>
      </c>
      <c r="BF1419" s="195">
        <f>IF(N1419="snížená",J1419,0)</f>
        <v>0</v>
      </c>
      <c r="BG1419" s="195">
        <f>IF(N1419="zákl. přenesená",J1419,0)</f>
        <v>0</v>
      </c>
      <c r="BH1419" s="195">
        <f>IF(N1419="sníž. přenesená",J1419,0)</f>
        <v>0</v>
      </c>
      <c r="BI1419" s="195">
        <f>IF(N1419="nulová",J1419,0)</f>
        <v>0</v>
      </c>
      <c r="BJ1419" s="21" t="s">
        <v>85</v>
      </c>
      <c r="BK1419" s="195">
        <f>ROUND(I1419*H1419,2)</f>
        <v>0</v>
      </c>
      <c r="BL1419" s="21" t="s">
        <v>273</v>
      </c>
      <c r="BM1419" s="194" t="s">
        <v>1738</v>
      </c>
    </row>
    <row r="1420" spans="1:65" s="2" customFormat="1">
      <c r="A1420" s="38"/>
      <c r="B1420" s="39"/>
      <c r="C1420" s="40"/>
      <c r="D1420" s="196" t="s">
        <v>192</v>
      </c>
      <c r="E1420" s="40"/>
      <c r="F1420" s="197" t="s">
        <v>1739</v>
      </c>
      <c r="G1420" s="40"/>
      <c r="H1420" s="40"/>
      <c r="I1420" s="198"/>
      <c r="J1420" s="40"/>
      <c r="K1420" s="40"/>
      <c r="L1420" s="43"/>
      <c r="M1420" s="199"/>
      <c r="N1420" s="200"/>
      <c r="O1420" s="68"/>
      <c r="P1420" s="68"/>
      <c r="Q1420" s="68"/>
      <c r="R1420" s="68"/>
      <c r="S1420" s="68"/>
      <c r="T1420" s="69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T1420" s="21" t="s">
        <v>192</v>
      </c>
      <c r="AU1420" s="21" t="s">
        <v>87</v>
      </c>
    </row>
    <row r="1421" spans="1:65" s="13" customFormat="1">
      <c r="B1421" s="201"/>
      <c r="C1421" s="202"/>
      <c r="D1421" s="203" t="s">
        <v>204</v>
      </c>
      <c r="E1421" s="204" t="s">
        <v>19</v>
      </c>
      <c r="F1421" s="205" t="s">
        <v>1729</v>
      </c>
      <c r="G1421" s="202"/>
      <c r="H1421" s="206">
        <v>96.1</v>
      </c>
      <c r="I1421" s="207"/>
      <c r="J1421" s="202"/>
      <c r="K1421" s="202"/>
      <c r="L1421" s="208"/>
      <c r="M1421" s="209"/>
      <c r="N1421" s="210"/>
      <c r="O1421" s="210"/>
      <c r="P1421" s="210"/>
      <c r="Q1421" s="210"/>
      <c r="R1421" s="210"/>
      <c r="S1421" s="210"/>
      <c r="T1421" s="211"/>
      <c r="AT1421" s="212" t="s">
        <v>204</v>
      </c>
      <c r="AU1421" s="212" t="s">
        <v>87</v>
      </c>
      <c r="AV1421" s="13" t="s">
        <v>87</v>
      </c>
      <c r="AW1421" s="13" t="s">
        <v>33</v>
      </c>
      <c r="AX1421" s="13" t="s">
        <v>85</v>
      </c>
      <c r="AY1421" s="212" t="s">
        <v>183</v>
      </c>
    </row>
    <row r="1422" spans="1:65" s="2" customFormat="1" ht="24.15" customHeight="1">
      <c r="A1422" s="38"/>
      <c r="B1422" s="39"/>
      <c r="C1422" s="224" t="s">
        <v>1740</v>
      </c>
      <c r="D1422" s="224" t="s">
        <v>240</v>
      </c>
      <c r="E1422" s="225" t="s">
        <v>1741</v>
      </c>
      <c r="F1422" s="226" t="s">
        <v>1742</v>
      </c>
      <c r="G1422" s="227" t="s">
        <v>188</v>
      </c>
      <c r="H1422" s="228">
        <v>16.372</v>
      </c>
      <c r="I1422" s="229"/>
      <c r="J1422" s="230">
        <f>ROUND(I1422*H1422,2)</f>
        <v>0</v>
      </c>
      <c r="K1422" s="226" t="s">
        <v>189</v>
      </c>
      <c r="L1422" s="231"/>
      <c r="M1422" s="232" t="s">
        <v>19</v>
      </c>
      <c r="N1422" s="233" t="s">
        <v>49</v>
      </c>
      <c r="O1422" s="68"/>
      <c r="P1422" s="192">
        <f>O1422*H1422</f>
        <v>0</v>
      </c>
      <c r="Q1422" s="192">
        <v>2.1999999999999999E-2</v>
      </c>
      <c r="R1422" s="192">
        <f>Q1422*H1422</f>
        <v>0.360184</v>
      </c>
      <c r="S1422" s="192">
        <v>0</v>
      </c>
      <c r="T1422" s="193">
        <f>S1422*H1422</f>
        <v>0</v>
      </c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R1422" s="194" t="s">
        <v>365</v>
      </c>
      <c r="AT1422" s="194" t="s">
        <v>240</v>
      </c>
      <c r="AU1422" s="194" t="s">
        <v>87</v>
      </c>
      <c r="AY1422" s="21" t="s">
        <v>183</v>
      </c>
      <c r="BE1422" s="195">
        <f>IF(N1422="základní",J1422,0)</f>
        <v>0</v>
      </c>
      <c r="BF1422" s="195">
        <f>IF(N1422="snížená",J1422,0)</f>
        <v>0</v>
      </c>
      <c r="BG1422" s="195">
        <f>IF(N1422="zákl. přenesená",J1422,0)</f>
        <v>0</v>
      </c>
      <c r="BH1422" s="195">
        <f>IF(N1422="sníž. přenesená",J1422,0)</f>
        <v>0</v>
      </c>
      <c r="BI1422" s="195">
        <f>IF(N1422="nulová",J1422,0)</f>
        <v>0</v>
      </c>
      <c r="BJ1422" s="21" t="s">
        <v>85</v>
      </c>
      <c r="BK1422" s="195">
        <f>ROUND(I1422*H1422,2)</f>
        <v>0</v>
      </c>
      <c r="BL1422" s="21" t="s">
        <v>273</v>
      </c>
      <c r="BM1422" s="194" t="s">
        <v>1743</v>
      </c>
    </row>
    <row r="1423" spans="1:65" s="13" customFormat="1">
      <c r="B1423" s="201"/>
      <c r="C1423" s="202"/>
      <c r="D1423" s="203" t="s">
        <v>204</v>
      </c>
      <c r="E1423" s="204" t="s">
        <v>19</v>
      </c>
      <c r="F1423" s="205" t="s">
        <v>1744</v>
      </c>
      <c r="G1423" s="202"/>
      <c r="H1423" s="206">
        <v>1.86</v>
      </c>
      <c r="I1423" s="207"/>
      <c r="J1423" s="202"/>
      <c r="K1423" s="202"/>
      <c r="L1423" s="208"/>
      <c r="M1423" s="209"/>
      <c r="N1423" s="210"/>
      <c r="O1423" s="210"/>
      <c r="P1423" s="210"/>
      <c r="Q1423" s="210"/>
      <c r="R1423" s="210"/>
      <c r="S1423" s="210"/>
      <c r="T1423" s="211"/>
      <c r="AT1423" s="212" t="s">
        <v>204</v>
      </c>
      <c r="AU1423" s="212" t="s">
        <v>87</v>
      </c>
      <c r="AV1423" s="13" t="s">
        <v>87</v>
      </c>
      <c r="AW1423" s="13" t="s">
        <v>33</v>
      </c>
      <c r="AX1423" s="13" t="s">
        <v>78</v>
      </c>
      <c r="AY1423" s="212" t="s">
        <v>183</v>
      </c>
    </row>
    <row r="1424" spans="1:65" s="13" customFormat="1">
      <c r="B1424" s="201"/>
      <c r="C1424" s="202"/>
      <c r="D1424" s="203" t="s">
        <v>204</v>
      </c>
      <c r="E1424" s="204" t="s">
        <v>19</v>
      </c>
      <c r="F1424" s="205" t="s">
        <v>1745</v>
      </c>
      <c r="G1424" s="202"/>
      <c r="H1424" s="206">
        <v>13.023999999999999</v>
      </c>
      <c r="I1424" s="207"/>
      <c r="J1424" s="202"/>
      <c r="K1424" s="202"/>
      <c r="L1424" s="208"/>
      <c r="M1424" s="209"/>
      <c r="N1424" s="210"/>
      <c r="O1424" s="210"/>
      <c r="P1424" s="210"/>
      <c r="Q1424" s="210"/>
      <c r="R1424" s="210"/>
      <c r="S1424" s="210"/>
      <c r="T1424" s="211"/>
      <c r="AT1424" s="212" t="s">
        <v>204</v>
      </c>
      <c r="AU1424" s="212" t="s">
        <v>87</v>
      </c>
      <c r="AV1424" s="13" t="s">
        <v>87</v>
      </c>
      <c r="AW1424" s="13" t="s">
        <v>33</v>
      </c>
      <c r="AX1424" s="13" t="s">
        <v>78</v>
      </c>
      <c r="AY1424" s="212" t="s">
        <v>183</v>
      </c>
    </row>
    <row r="1425" spans="1:65" s="15" customFormat="1">
      <c r="B1425" s="234"/>
      <c r="C1425" s="235"/>
      <c r="D1425" s="203" t="s">
        <v>204</v>
      </c>
      <c r="E1425" s="236" t="s">
        <v>19</v>
      </c>
      <c r="F1425" s="237" t="s">
        <v>266</v>
      </c>
      <c r="G1425" s="235"/>
      <c r="H1425" s="238">
        <v>14.884</v>
      </c>
      <c r="I1425" s="239"/>
      <c r="J1425" s="235"/>
      <c r="K1425" s="235"/>
      <c r="L1425" s="240"/>
      <c r="M1425" s="241"/>
      <c r="N1425" s="242"/>
      <c r="O1425" s="242"/>
      <c r="P1425" s="242"/>
      <c r="Q1425" s="242"/>
      <c r="R1425" s="242"/>
      <c r="S1425" s="242"/>
      <c r="T1425" s="243"/>
      <c r="AT1425" s="244" t="s">
        <v>204</v>
      </c>
      <c r="AU1425" s="244" t="s">
        <v>87</v>
      </c>
      <c r="AV1425" s="15" t="s">
        <v>190</v>
      </c>
      <c r="AW1425" s="15" t="s">
        <v>33</v>
      </c>
      <c r="AX1425" s="15" t="s">
        <v>85</v>
      </c>
      <c r="AY1425" s="244" t="s">
        <v>183</v>
      </c>
    </row>
    <row r="1426" spans="1:65" s="13" customFormat="1">
      <c r="B1426" s="201"/>
      <c r="C1426" s="202"/>
      <c r="D1426" s="203" t="s">
        <v>204</v>
      </c>
      <c r="E1426" s="202"/>
      <c r="F1426" s="205" t="s">
        <v>1746</v>
      </c>
      <c r="G1426" s="202"/>
      <c r="H1426" s="206">
        <v>16.372</v>
      </c>
      <c r="I1426" s="207"/>
      <c r="J1426" s="202"/>
      <c r="K1426" s="202"/>
      <c r="L1426" s="208"/>
      <c r="M1426" s="209"/>
      <c r="N1426" s="210"/>
      <c r="O1426" s="210"/>
      <c r="P1426" s="210"/>
      <c r="Q1426" s="210"/>
      <c r="R1426" s="210"/>
      <c r="S1426" s="210"/>
      <c r="T1426" s="211"/>
      <c r="AT1426" s="212" t="s">
        <v>204</v>
      </c>
      <c r="AU1426" s="212" t="s">
        <v>87</v>
      </c>
      <c r="AV1426" s="13" t="s">
        <v>87</v>
      </c>
      <c r="AW1426" s="13" t="s">
        <v>4</v>
      </c>
      <c r="AX1426" s="13" t="s">
        <v>85</v>
      </c>
      <c r="AY1426" s="212" t="s">
        <v>183</v>
      </c>
    </row>
    <row r="1427" spans="1:65" s="2" customFormat="1" ht="37.799999999999997" customHeight="1">
      <c r="A1427" s="38"/>
      <c r="B1427" s="39"/>
      <c r="C1427" s="183" t="s">
        <v>1747</v>
      </c>
      <c r="D1427" s="183" t="s">
        <v>185</v>
      </c>
      <c r="E1427" s="184" t="s">
        <v>1748</v>
      </c>
      <c r="F1427" s="185" t="s">
        <v>1749</v>
      </c>
      <c r="G1427" s="186" t="s">
        <v>237</v>
      </c>
      <c r="H1427" s="187">
        <v>83.305999999999997</v>
      </c>
      <c r="I1427" s="188"/>
      <c r="J1427" s="189">
        <f>ROUND(I1427*H1427,2)</f>
        <v>0</v>
      </c>
      <c r="K1427" s="185" t="s">
        <v>201</v>
      </c>
      <c r="L1427" s="43"/>
      <c r="M1427" s="190" t="s">
        <v>19</v>
      </c>
      <c r="N1427" s="191" t="s">
        <v>49</v>
      </c>
      <c r="O1427" s="68"/>
      <c r="P1427" s="192">
        <f>O1427*H1427</f>
        <v>0</v>
      </c>
      <c r="Q1427" s="192">
        <v>4.2999999999999999E-4</v>
      </c>
      <c r="R1427" s="192">
        <f>Q1427*H1427</f>
        <v>3.5821579999999999E-2</v>
      </c>
      <c r="S1427" s="192">
        <v>0</v>
      </c>
      <c r="T1427" s="193">
        <f>S1427*H1427</f>
        <v>0</v>
      </c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R1427" s="194" t="s">
        <v>273</v>
      </c>
      <c r="AT1427" s="194" t="s">
        <v>185</v>
      </c>
      <c r="AU1427" s="194" t="s">
        <v>87</v>
      </c>
      <c r="AY1427" s="21" t="s">
        <v>183</v>
      </c>
      <c r="BE1427" s="195">
        <f>IF(N1427="základní",J1427,0)</f>
        <v>0</v>
      </c>
      <c r="BF1427" s="195">
        <f>IF(N1427="snížená",J1427,0)</f>
        <v>0</v>
      </c>
      <c r="BG1427" s="195">
        <f>IF(N1427="zákl. přenesená",J1427,0)</f>
        <v>0</v>
      </c>
      <c r="BH1427" s="195">
        <f>IF(N1427="sníž. přenesená",J1427,0)</f>
        <v>0</v>
      </c>
      <c r="BI1427" s="195">
        <f>IF(N1427="nulová",J1427,0)</f>
        <v>0</v>
      </c>
      <c r="BJ1427" s="21" t="s">
        <v>85</v>
      </c>
      <c r="BK1427" s="195">
        <f>ROUND(I1427*H1427,2)</f>
        <v>0</v>
      </c>
      <c r="BL1427" s="21" t="s">
        <v>273</v>
      </c>
      <c r="BM1427" s="194" t="s">
        <v>1750</v>
      </c>
    </row>
    <row r="1428" spans="1:65" s="2" customFormat="1">
      <c r="A1428" s="38"/>
      <c r="B1428" s="39"/>
      <c r="C1428" s="40"/>
      <c r="D1428" s="196" t="s">
        <v>192</v>
      </c>
      <c r="E1428" s="40"/>
      <c r="F1428" s="197" t="s">
        <v>1751</v>
      </c>
      <c r="G1428" s="40"/>
      <c r="H1428" s="40"/>
      <c r="I1428" s="198"/>
      <c r="J1428" s="40"/>
      <c r="K1428" s="40"/>
      <c r="L1428" s="43"/>
      <c r="M1428" s="199"/>
      <c r="N1428" s="200"/>
      <c r="O1428" s="68"/>
      <c r="P1428" s="68"/>
      <c r="Q1428" s="68"/>
      <c r="R1428" s="68"/>
      <c r="S1428" s="68"/>
      <c r="T1428" s="69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T1428" s="21" t="s">
        <v>192</v>
      </c>
      <c r="AU1428" s="21" t="s">
        <v>87</v>
      </c>
    </row>
    <row r="1429" spans="1:65" s="2" customFormat="1" ht="24.15" customHeight="1">
      <c r="A1429" s="38"/>
      <c r="B1429" s="39"/>
      <c r="C1429" s="224" t="s">
        <v>1752</v>
      </c>
      <c r="D1429" s="224" t="s">
        <v>240</v>
      </c>
      <c r="E1429" s="225" t="s">
        <v>1753</v>
      </c>
      <c r="F1429" s="226" t="s">
        <v>1754</v>
      </c>
      <c r="G1429" s="227" t="s">
        <v>237</v>
      </c>
      <c r="H1429" s="228">
        <v>91.637</v>
      </c>
      <c r="I1429" s="229"/>
      <c r="J1429" s="230">
        <f>ROUND(I1429*H1429,2)</f>
        <v>0</v>
      </c>
      <c r="K1429" s="226" t="s">
        <v>201</v>
      </c>
      <c r="L1429" s="231"/>
      <c r="M1429" s="232" t="s">
        <v>19</v>
      </c>
      <c r="N1429" s="233" t="s">
        <v>49</v>
      </c>
      <c r="O1429" s="68"/>
      <c r="P1429" s="192">
        <f>O1429*H1429</f>
        <v>0</v>
      </c>
      <c r="Q1429" s="192">
        <v>1.98E-3</v>
      </c>
      <c r="R1429" s="192">
        <f>Q1429*H1429</f>
        <v>0.18144125999999999</v>
      </c>
      <c r="S1429" s="192">
        <v>0</v>
      </c>
      <c r="T1429" s="193">
        <f>S1429*H1429</f>
        <v>0</v>
      </c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R1429" s="194" t="s">
        <v>365</v>
      </c>
      <c r="AT1429" s="194" t="s">
        <v>240</v>
      </c>
      <c r="AU1429" s="194" t="s">
        <v>87</v>
      </c>
      <c r="AY1429" s="21" t="s">
        <v>183</v>
      </c>
      <c r="BE1429" s="195">
        <f>IF(N1429="základní",J1429,0)</f>
        <v>0</v>
      </c>
      <c r="BF1429" s="195">
        <f>IF(N1429="snížená",J1429,0)</f>
        <v>0</v>
      </c>
      <c r="BG1429" s="195">
        <f>IF(N1429="zákl. přenesená",J1429,0)</f>
        <v>0</v>
      </c>
      <c r="BH1429" s="195">
        <f>IF(N1429="sníž. přenesená",J1429,0)</f>
        <v>0</v>
      </c>
      <c r="BI1429" s="195">
        <f>IF(N1429="nulová",J1429,0)</f>
        <v>0</v>
      </c>
      <c r="BJ1429" s="21" t="s">
        <v>85</v>
      </c>
      <c r="BK1429" s="195">
        <f>ROUND(I1429*H1429,2)</f>
        <v>0</v>
      </c>
      <c r="BL1429" s="21" t="s">
        <v>273</v>
      </c>
      <c r="BM1429" s="194" t="s">
        <v>1755</v>
      </c>
    </row>
    <row r="1430" spans="1:65" s="13" customFormat="1">
      <c r="B1430" s="201"/>
      <c r="C1430" s="202"/>
      <c r="D1430" s="203" t="s">
        <v>204</v>
      </c>
      <c r="E1430" s="202"/>
      <c r="F1430" s="205" t="s">
        <v>1756</v>
      </c>
      <c r="G1430" s="202"/>
      <c r="H1430" s="206">
        <v>91.637</v>
      </c>
      <c r="I1430" s="207"/>
      <c r="J1430" s="202"/>
      <c r="K1430" s="202"/>
      <c r="L1430" s="208"/>
      <c r="M1430" s="209"/>
      <c r="N1430" s="210"/>
      <c r="O1430" s="210"/>
      <c r="P1430" s="210"/>
      <c r="Q1430" s="210"/>
      <c r="R1430" s="210"/>
      <c r="S1430" s="210"/>
      <c r="T1430" s="211"/>
      <c r="AT1430" s="212" t="s">
        <v>204</v>
      </c>
      <c r="AU1430" s="212" t="s">
        <v>87</v>
      </c>
      <c r="AV1430" s="13" t="s">
        <v>87</v>
      </c>
      <c r="AW1430" s="13" t="s">
        <v>4</v>
      </c>
      <c r="AX1430" s="13" t="s">
        <v>85</v>
      </c>
      <c r="AY1430" s="212" t="s">
        <v>183</v>
      </c>
    </row>
    <row r="1431" spans="1:65" s="2" customFormat="1" ht="37.799999999999997" customHeight="1">
      <c r="A1431" s="38"/>
      <c r="B1431" s="39"/>
      <c r="C1431" s="183" t="s">
        <v>1757</v>
      </c>
      <c r="D1431" s="183" t="s">
        <v>185</v>
      </c>
      <c r="E1431" s="184" t="s">
        <v>1758</v>
      </c>
      <c r="F1431" s="185" t="s">
        <v>1759</v>
      </c>
      <c r="G1431" s="186" t="s">
        <v>237</v>
      </c>
      <c r="H1431" s="187">
        <v>34.1</v>
      </c>
      <c r="I1431" s="188"/>
      <c r="J1431" s="189">
        <f>ROUND(I1431*H1431,2)</f>
        <v>0</v>
      </c>
      <c r="K1431" s="185" t="s">
        <v>201</v>
      </c>
      <c r="L1431" s="43"/>
      <c r="M1431" s="190" t="s">
        <v>19</v>
      </c>
      <c r="N1431" s="191" t="s">
        <v>49</v>
      </c>
      <c r="O1431" s="68"/>
      <c r="P1431" s="192">
        <f>O1431*H1431</f>
        <v>0</v>
      </c>
      <c r="Q1431" s="192">
        <v>4.2999999999999999E-4</v>
      </c>
      <c r="R1431" s="192">
        <f>Q1431*H1431</f>
        <v>1.4663000000000001E-2</v>
      </c>
      <c r="S1431" s="192">
        <v>0</v>
      </c>
      <c r="T1431" s="193">
        <f>S1431*H1431</f>
        <v>0</v>
      </c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R1431" s="194" t="s">
        <v>273</v>
      </c>
      <c r="AT1431" s="194" t="s">
        <v>185</v>
      </c>
      <c r="AU1431" s="194" t="s">
        <v>87</v>
      </c>
      <c r="AY1431" s="21" t="s">
        <v>183</v>
      </c>
      <c r="BE1431" s="195">
        <f>IF(N1431="základní",J1431,0)</f>
        <v>0</v>
      </c>
      <c r="BF1431" s="195">
        <f>IF(N1431="snížená",J1431,0)</f>
        <v>0</v>
      </c>
      <c r="BG1431" s="195">
        <f>IF(N1431="zákl. přenesená",J1431,0)</f>
        <v>0</v>
      </c>
      <c r="BH1431" s="195">
        <f>IF(N1431="sníž. přenesená",J1431,0)</f>
        <v>0</v>
      </c>
      <c r="BI1431" s="195">
        <f>IF(N1431="nulová",J1431,0)</f>
        <v>0</v>
      </c>
      <c r="BJ1431" s="21" t="s">
        <v>85</v>
      </c>
      <c r="BK1431" s="195">
        <f>ROUND(I1431*H1431,2)</f>
        <v>0</v>
      </c>
      <c r="BL1431" s="21" t="s">
        <v>273</v>
      </c>
      <c r="BM1431" s="194" t="s">
        <v>1760</v>
      </c>
    </row>
    <row r="1432" spans="1:65" s="2" customFormat="1">
      <c r="A1432" s="38"/>
      <c r="B1432" s="39"/>
      <c r="C1432" s="40"/>
      <c r="D1432" s="196" t="s">
        <v>192</v>
      </c>
      <c r="E1432" s="40"/>
      <c r="F1432" s="197" t="s">
        <v>1761</v>
      </c>
      <c r="G1432" s="40"/>
      <c r="H1432" s="40"/>
      <c r="I1432" s="198"/>
      <c r="J1432" s="40"/>
      <c r="K1432" s="40"/>
      <c r="L1432" s="43"/>
      <c r="M1432" s="199"/>
      <c r="N1432" s="200"/>
      <c r="O1432" s="68"/>
      <c r="P1432" s="68"/>
      <c r="Q1432" s="68"/>
      <c r="R1432" s="68"/>
      <c r="S1432" s="68"/>
      <c r="T1432" s="69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T1432" s="21" t="s">
        <v>192</v>
      </c>
      <c r="AU1432" s="21" t="s">
        <v>87</v>
      </c>
    </row>
    <row r="1433" spans="1:65" s="2" customFormat="1" ht="24.15" customHeight="1">
      <c r="A1433" s="38"/>
      <c r="B1433" s="39"/>
      <c r="C1433" s="224" t="s">
        <v>1762</v>
      </c>
      <c r="D1433" s="224" t="s">
        <v>240</v>
      </c>
      <c r="E1433" s="225" t="s">
        <v>1753</v>
      </c>
      <c r="F1433" s="226" t="s">
        <v>1754</v>
      </c>
      <c r="G1433" s="227" t="s">
        <v>237</v>
      </c>
      <c r="H1433" s="228">
        <v>37.51</v>
      </c>
      <c r="I1433" s="229"/>
      <c r="J1433" s="230">
        <f>ROUND(I1433*H1433,2)</f>
        <v>0</v>
      </c>
      <c r="K1433" s="226" t="s">
        <v>201</v>
      </c>
      <c r="L1433" s="231"/>
      <c r="M1433" s="232" t="s">
        <v>19</v>
      </c>
      <c r="N1433" s="233" t="s">
        <v>49</v>
      </c>
      <c r="O1433" s="68"/>
      <c r="P1433" s="192">
        <f>O1433*H1433</f>
        <v>0</v>
      </c>
      <c r="Q1433" s="192">
        <v>1.98E-3</v>
      </c>
      <c r="R1433" s="192">
        <f>Q1433*H1433</f>
        <v>7.4269799999999997E-2</v>
      </c>
      <c r="S1433" s="192">
        <v>0</v>
      </c>
      <c r="T1433" s="193">
        <f>S1433*H1433</f>
        <v>0</v>
      </c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R1433" s="194" t="s">
        <v>365</v>
      </c>
      <c r="AT1433" s="194" t="s">
        <v>240</v>
      </c>
      <c r="AU1433" s="194" t="s">
        <v>87</v>
      </c>
      <c r="AY1433" s="21" t="s">
        <v>183</v>
      </c>
      <c r="BE1433" s="195">
        <f>IF(N1433="základní",J1433,0)</f>
        <v>0</v>
      </c>
      <c r="BF1433" s="195">
        <f>IF(N1433="snížená",J1433,0)</f>
        <v>0</v>
      </c>
      <c r="BG1433" s="195">
        <f>IF(N1433="zákl. přenesená",J1433,0)</f>
        <v>0</v>
      </c>
      <c r="BH1433" s="195">
        <f>IF(N1433="sníž. přenesená",J1433,0)</f>
        <v>0</v>
      </c>
      <c r="BI1433" s="195">
        <f>IF(N1433="nulová",J1433,0)</f>
        <v>0</v>
      </c>
      <c r="BJ1433" s="21" t="s">
        <v>85</v>
      </c>
      <c r="BK1433" s="195">
        <f>ROUND(I1433*H1433,2)</f>
        <v>0</v>
      </c>
      <c r="BL1433" s="21" t="s">
        <v>273</v>
      </c>
      <c r="BM1433" s="194" t="s">
        <v>1763</v>
      </c>
    </row>
    <row r="1434" spans="1:65" s="13" customFormat="1">
      <c r="B1434" s="201"/>
      <c r="C1434" s="202"/>
      <c r="D1434" s="203" t="s">
        <v>204</v>
      </c>
      <c r="E1434" s="202"/>
      <c r="F1434" s="205" t="s">
        <v>1764</v>
      </c>
      <c r="G1434" s="202"/>
      <c r="H1434" s="206">
        <v>37.51</v>
      </c>
      <c r="I1434" s="207"/>
      <c r="J1434" s="202"/>
      <c r="K1434" s="202"/>
      <c r="L1434" s="208"/>
      <c r="M1434" s="209"/>
      <c r="N1434" s="210"/>
      <c r="O1434" s="210"/>
      <c r="P1434" s="210"/>
      <c r="Q1434" s="210"/>
      <c r="R1434" s="210"/>
      <c r="S1434" s="210"/>
      <c r="T1434" s="211"/>
      <c r="AT1434" s="212" t="s">
        <v>204</v>
      </c>
      <c r="AU1434" s="212" t="s">
        <v>87</v>
      </c>
      <c r="AV1434" s="13" t="s">
        <v>87</v>
      </c>
      <c r="AW1434" s="13" t="s">
        <v>4</v>
      </c>
      <c r="AX1434" s="13" t="s">
        <v>85</v>
      </c>
      <c r="AY1434" s="212" t="s">
        <v>183</v>
      </c>
    </row>
    <row r="1435" spans="1:65" s="2" customFormat="1" ht="37.799999999999997" customHeight="1">
      <c r="A1435" s="38"/>
      <c r="B1435" s="39"/>
      <c r="C1435" s="183" t="s">
        <v>1765</v>
      </c>
      <c r="D1435" s="183" t="s">
        <v>185</v>
      </c>
      <c r="E1435" s="184" t="s">
        <v>1766</v>
      </c>
      <c r="F1435" s="185" t="s">
        <v>1767</v>
      </c>
      <c r="G1435" s="186" t="s">
        <v>188</v>
      </c>
      <c r="H1435" s="187">
        <v>68.819999999999993</v>
      </c>
      <c r="I1435" s="188"/>
      <c r="J1435" s="189">
        <f>ROUND(I1435*H1435,2)</f>
        <v>0</v>
      </c>
      <c r="K1435" s="185" t="s">
        <v>189</v>
      </c>
      <c r="L1435" s="43"/>
      <c r="M1435" s="190" t="s">
        <v>19</v>
      </c>
      <c r="N1435" s="191" t="s">
        <v>49</v>
      </c>
      <c r="O1435" s="68"/>
      <c r="P1435" s="192">
        <f>O1435*H1435</f>
        <v>0</v>
      </c>
      <c r="Q1435" s="192">
        <v>5.9959999999999996E-3</v>
      </c>
      <c r="R1435" s="192">
        <f>Q1435*H1435</f>
        <v>0.41264471999999991</v>
      </c>
      <c r="S1435" s="192">
        <v>0</v>
      </c>
      <c r="T1435" s="193">
        <f>S1435*H1435</f>
        <v>0</v>
      </c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R1435" s="194" t="s">
        <v>273</v>
      </c>
      <c r="AT1435" s="194" t="s">
        <v>185</v>
      </c>
      <c r="AU1435" s="194" t="s">
        <v>87</v>
      </c>
      <c r="AY1435" s="21" t="s">
        <v>183</v>
      </c>
      <c r="BE1435" s="195">
        <f>IF(N1435="základní",J1435,0)</f>
        <v>0</v>
      </c>
      <c r="BF1435" s="195">
        <f>IF(N1435="snížená",J1435,0)</f>
        <v>0</v>
      </c>
      <c r="BG1435" s="195">
        <f>IF(N1435="zákl. přenesená",J1435,0)</f>
        <v>0</v>
      </c>
      <c r="BH1435" s="195">
        <f>IF(N1435="sníž. přenesená",J1435,0)</f>
        <v>0</v>
      </c>
      <c r="BI1435" s="195">
        <f>IF(N1435="nulová",J1435,0)</f>
        <v>0</v>
      </c>
      <c r="BJ1435" s="21" t="s">
        <v>85</v>
      </c>
      <c r="BK1435" s="195">
        <f>ROUND(I1435*H1435,2)</f>
        <v>0</v>
      </c>
      <c r="BL1435" s="21" t="s">
        <v>273</v>
      </c>
      <c r="BM1435" s="194" t="s">
        <v>1768</v>
      </c>
    </row>
    <row r="1436" spans="1:65" s="2" customFormat="1">
      <c r="A1436" s="38"/>
      <c r="B1436" s="39"/>
      <c r="C1436" s="40"/>
      <c r="D1436" s="196" t="s">
        <v>192</v>
      </c>
      <c r="E1436" s="40"/>
      <c r="F1436" s="197" t="s">
        <v>1769</v>
      </c>
      <c r="G1436" s="40"/>
      <c r="H1436" s="40"/>
      <c r="I1436" s="198"/>
      <c r="J1436" s="40"/>
      <c r="K1436" s="40"/>
      <c r="L1436" s="43"/>
      <c r="M1436" s="199"/>
      <c r="N1436" s="200"/>
      <c r="O1436" s="68"/>
      <c r="P1436" s="68"/>
      <c r="Q1436" s="68"/>
      <c r="R1436" s="68"/>
      <c r="S1436" s="68"/>
      <c r="T1436" s="69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T1436" s="21" t="s">
        <v>192</v>
      </c>
      <c r="AU1436" s="21" t="s">
        <v>87</v>
      </c>
    </row>
    <row r="1437" spans="1:65" s="16" customFormat="1">
      <c r="B1437" s="245"/>
      <c r="C1437" s="246"/>
      <c r="D1437" s="203" t="s">
        <v>204</v>
      </c>
      <c r="E1437" s="247" t="s">
        <v>19</v>
      </c>
      <c r="F1437" s="248" t="s">
        <v>674</v>
      </c>
      <c r="G1437" s="246"/>
      <c r="H1437" s="247" t="s">
        <v>19</v>
      </c>
      <c r="I1437" s="249"/>
      <c r="J1437" s="246"/>
      <c r="K1437" s="246"/>
      <c r="L1437" s="250"/>
      <c r="M1437" s="251"/>
      <c r="N1437" s="252"/>
      <c r="O1437" s="252"/>
      <c r="P1437" s="252"/>
      <c r="Q1437" s="252"/>
      <c r="R1437" s="252"/>
      <c r="S1437" s="252"/>
      <c r="T1437" s="253"/>
      <c r="AT1437" s="254" t="s">
        <v>204</v>
      </c>
      <c r="AU1437" s="254" t="s">
        <v>87</v>
      </c>
      <c r="AV1437" s="16" t="s">
        <v>85</v>
      </c>
      <c r="AW1437" s="16" t="s">
        <v>33</v>
      </c>
      <c r="AX1437" s="16" t="s">
        <v>78</v>
      </c>
      <c r="AY1437" s="254" t="s">
        <v>183</v>
      </c>
    </row>
    <row r="1438" spans="1:65" s="13" customFormat="1">
      <c r="B1438" s="201"/>
      <c r="C1438" s="202"/>
      <c r="D1438" s="203" t="s">
        <v>204</v>
      </c>
      <c r="E1438" s="204" t="s">
        <v>19</v>
      </c>
      <c r="F1438" s="205" t="s">
        <v>675</v>
      </c>
      <c r="G1438" s="202"/>
      <c r="H1438" s="206">
        <v>7.7</v>
      </c>
      <c r="I1438" s="207"/>
      <c r="J1438" s="202"/>
      <c r="K1438" s="202"/>
      <c r="L1438" s="208"/>
      <c r="M1438" s="209"/>
      <c r="N1438" s="210"/>
      <c r="O1438" s="210"/>
      <c r="P1438" s="210"/>
      <c r="Q1438" s="210"/>
      <c r="R1438" s="210"/>
      <c r="S1438" s="210"/>
      <c r="T1438" s="211"/>
      <c r="AT1438" s="212" t="s">
        <v>204</v>
      </c>
      <c r="AU1438" s="212" t="s">
        <v>87</v>
      </c>
      <c r="AV1438" s="13" t="s">
        <v>87</v>
      </c>
      <c r="AW1438" s="13" t="s">
        <v>33</v>
      </c>
      <c r="AX1438" s="13" t="s">
        <v>78</v>
      </c>
      <c r="AY1438" s="212" t="s">
        <v>183</v>
      </c>
    </row>
    <row r="1439" spans="1:65" s="16" customFormat="1">
      <c r="B1439" s="245"/>
      <c r="C1439" s="246"/>
      <c r="D1439" s="203" t="s">
        <v>204</v>
      </c>
      <c r="E1439" s="247" t="s">
        <v>19</v>
      </c>
      <c r="F1439" s="248" t="s">
        <v>722</v>
      </c>
      <c r="G1439" s="246"/>
      <c r="H1439" s="247" t="s">
        <v>19</v>
      </c>
      <c r="I1439" s="249"/>
      <c r="J1439" s="246"/>
      <c r="K1439" s="246"/>
      <c r="L1439" s="250"/>
      <c r="M1439" s="251"/>
      <c r="N1439" s="252"/>
      <c r="O1439" s="252"/>
      <c r="P1439" s="252"/>
      <c r="Q1439" s="252"/>
      <c r="R1439" s="252"/>
      <c r="S1439" s="252"/>
      <c r="T1439" s="253"/>
      <c r="AT1439" s="254" t="s">
        <v>204</v>
      </c>
      <c r="AU1439" s="254" t="s">
        <v>87</v>
      </c>
      <c r="AV1439" s="16" t="s">
        <v>85</v>
      </c>
      <c r="AW1439" s="16" t="s">
        <v>33</v>
      </c>
      <c r="AX1439" s="16" t="s">
        <v>78</v>
      </c>
      <c r="AY1439" s="254" t="s">
        <v>183</v>
      </c>
    </row>
    <row r="1440" spans="1:65" s="13" customFormat="1">
      <c r="B1440" s="201"/>
      <c r="C1440" s="202"/>
      <c r="D1440" s="203" t="s">
        <v>204</v>
      </c>
      <c r="E1440" s="204" t="s">
        <v>19</v>
      </c>
      <c r="F1440" s="205" t="s">
        <v>910</v>
      </c>
      <c r="G1440" s="202"/>
      <c r="H1440" s="206">
        <v>1.8</v>
      </c>
      <c r="I1440" s="207"/>
      <c r="J1440" s="202"/>
      <c r="K1440" s="202"/>
      <c r="L1440" s="208"/>
      <c r="M1440" s="209"/>
      <c r="N1440" s="210"/>
      <c r="O1440" s="210"/>
      <c r="P1440" s="210"/>
      <c r="Q1440" s="210"/>
      <c r="R1440" s="210"/>
      <c r="S1440" s="210"/>
      <c r="T1440" s="211"/>
      <c r="AT1440" s="212" t="s">
        <v>204</v>
      </c>
      <c r="AU1440" s="212" t="s">
        <v>87</v>
      </c>
      <c r="AV1440" s="13" t="s">
        <v>87</v>
      </c>
      <c r="AW1440" s="13" t="s">
        <v>33</v>
      </c>
      <c r="AX1440" s="13" t="s">
        <v>78</v>
      </c>
      <c r="AY1440" s="212" t="s">
        <v>183</v>
      </c>
    </row>
    <row r="1441" spans="2:51" s="16" customFormat="1">
      <c r="B1441" s="245"/>
      <c r="C1441" s="246"/>
      <c r="D1441" s="203" t="s">
        <v>204</v>
      </c>
      <c r="E1441" s="247" t="s">
        <v>19</v>
      </c>
      <c r="F1441" s="248" t="s">
        <v>877</v>
      </c>
      <c r="G1441" s="246"/>
      <c r="H1441" s="247" t="s">
        <v>19</v>
      </c>
      <c r="I1441" s="249"/>
      <c r="J1441" s="246"/>
      <c r="K1441" s="246"/>
      <c r="L1441" s="250"/>
      <c r="M1441" s="251"/>
      <c r="N1441" s="252"/>
      <c r="O1441" s="252"/>
      <c r="P1441" s="252"/>
      <c r="Q1441" s="252"/>
      <c r="R1441" s="252"/>
      <c r="S1441" s="252"/>
      <c r="T1441" s="253"/>
      <c r="AT1441" s="254" t="s">
        <v>204</v>
      </c>
      <c r="AU1441" s="254" t="s">
        <v>87</v>
      </c>
      <c r="AV1441" s="16" t="s">
        <v>85</v>
      </c>
      <c r="AW1441" s="16" t="s">
        <v>33</v>
      </c>
      <c r="AX1441" s="16" t="s">
        <v>78</v>
      </c>
      <c r="AY1441" s="254" t="s">
        <v>183</v>
      </c>
    </row>
    <row r="1442" spans="2:51" s="13" customFormat="1">
      <c r="B1442" s="201"/>
      <c r="C1442" s="202"/>
      <c r="D1442" s="203" t="s">
        <v>204</v>
      </c>
      <c r="E1442" s="204" t="s">
        <v>19</v>
      </c>
      <c r="F1442" s="205" t="s">
        <v>913</v>
      </c>
      <c r="G1442" s="202"/>
      <c r="H1442" s="206">
        <v>5.44</v>
      </c>
      <c r="I1442" s="207"/>
      <c r="J1442" s="202"/>
      <c r="K1442" s="202"/>
      <c r="L1442" s="208"/>
      <c r="M1442" s="209"/>
      <c r="N1442" s="210"/>
      <c r="O1442" s="210"/>
      <c r="P1442" s="210"/>
      <c r="Q1442" s="210"/>
      <c r="R1442" s="210"/>
      <c r="S1442" s="210"/>
      <c r="T1442" s="211"/>
      <c r="AT1442" s="212" t="s">
        <v>204</v>
      </c>
      <c r="AU1442" s="212" t="s">
        <v>87</v>
      </c>
      <c r="AV1442" s="13" t="s">
        <v>87</v>
      </c>
      <c r="AW1442" s="13" t="s">
        <v>33</v>
      </c>
      <c r="AX1442" s="13" t="s">
        <v>78</v>
      </c>
      <c r="AY1442" s="212" t="s">
        <v>183</v>
      </c>
    </row>
    <row r="1443" spans="2:51" s="16" customFormat="1">
      <c r="B1443" s="245"/>
      <c r="C1443" s="246"/>
      <c r="D1443" s="203" t="s">
        <v>204</v>
      </c>
      <c r="E1443" s="247" t="s">
        <v>19</v>
      </c>
      <c r="F1443" s="248" t="s">
        <v>1700</v>
      </c>
      <c r="G1443" s="246"/>
      <c r="H1443" s="247" t="s">
        <v>19</v>
      </c>
      <c r="I1443" s="249"/>
      <c r="J1443" s="246"/>
      <c r="K1443" s="246"/>
      <c r="L1443" s="250"/>
      <c r="M1443" s="251"/>
      <c r="N1443" s="252"/>
      <c r="O1443" s="252"/>
      <c r="P1443" s="252"/>
      <c r="Q1443" s="252"/>
      <c r="R1443" s="252"/>
      <c r="S1443" s="252"/>
      <c r="T1443" s="253"/>
      <c r="AT1443" s="254" t="s">
        <v>204</v>
      </c>
      <c r="AU1443" s="254" t="s">
        <v>87</v>
      </c>
      <c r="AV1443" s="16" t="s">
        <v>85</v>
      </c>
      <c r="AW1443" s="16" t="s">
        <v>33</v>
      </c>
      <c r="AX1443" s="16" t="s">
        <v>78</v>
      </c>
      <c r="AY1443" s="254" t="s">
        <v>183</v>
      </c>
    </row>
    <row r="1444" spans="2:51" s="13" customFormat="1">
      <c r="B1444" s="201"/>
      <c r="C1444" s="202"/>
      <c r="D1444" s="203" t="s">
        <v>204</v>
      </c>
      <c r="E1444" s="204" t="s">
        <v>19</v>
      </c>
      <c r="F1444" s="205" t="s">
        <v>1701</v>
      </c>
      <c r="G1444" s="202"/>
      <c r="H1444" s="206">
        <v>3.84</v>
      </c>
      <c r="I1444" s="207"/>
      <c r="J1444" s="202"/>
      <c r="K1444" s="202"/>
      <c r="L1444" s="208"/>
      <c r="M1444" s="209"/>
      <c r="N1444" s="210"/>
      <c r="O1444" s="210"/>
      <c r="P1444" s="210"/>
      <c r="Q1444" s="210"/>
      <c r="R1444" s="210"/>
      <c r="S1444" s="210"/>
      <c r="T1444" s="211"/>
      <c r="AT1444" s="212" t="s">
        <v>204</v>
      </c>
      <c r="AU1444" s="212" t="s">
        <v>87</v>
      </c>
      <c r="AV1444" s="13" t="s">
        <v>87</v>
      </c>
      <c r="AW1444" s="13" t="s">
        <v>33</v>
      </c>
      <c r="AX1444" s="13" t="s">
        <v>78</v>
      </c>
      <c r="AY1444" s="212" t="s">
        <v>183</v>
      </c>
    </row>
    <row r="1445" spans="2:51" s="16" customFormat="1">
      <c r="B1445" s="245"/>
      <c r="C1445" s="246"/>
      <c r="D1445" s="203" t="s">
        <v>204</v>
      </c>
      <c r="E1445" s="247" t="s">
        <v>19</v>
      </c>
      <c r="F1445" s="248" t="s">
        <v>1702</v>
      </c>
      <c r="G1445" s="246"/>
      <c r="H1445" s="247" t="s">
        <v>19</v>
      </c>
      <c r="I1445" s="249"/>
      <c r="J1445" s="246"/>
      <c r="K1445" s="246"/>
      <c r="L1445" s="250"/>
      <c r="M1445" s="251"/>
      <c r="N1445" s="252"/>
      <c r="O1445" s="252"/>
      <c r="P1445" s="252"/>
      <c r="Q1445" s="252"/>
      <c r="R1445" s="252"/>
      <c r="S1445" s="252"/>
      <c r="T1445" s="253"/>
      <c r="AT1445" s="254" t="s">
        <v>204</v>
      </c>
      <c r="AU1445" s="254" t="s">
        <v>87</v>
      </c>
      <c r="AV1445" s="16" t="s">
        <v>85</v>
      </c>
      <c r="AW1445" s="16" t="s">
        <v>33</v>
      </c>
      <c r="AX1445" s="16" t="s">
        <v>78</v>
      </c>
      <c r="AY1445" s="254" t="s">
        <v>183</v>
      </c>
    </row>
    <row r="1446" spans="2:51" s="13" customFormat="1">
      <c r="B1446" s="201"/>
      <c r="C1446" s="202"/>
      <c r="D1446" s="203" t="s">
        <v>204</v>
      </c>
      <c r="E1446" s="204" t="s">
        <v>19</v>
      </c>
      <c r="F1446" s="205" t="s">
        <v>1703</v>
      </c>
      <c r="G1446" s="202"/>
      <c r="H1446" s="206">
        <v>7.11</v>
      </c>
      <c r="I1446" s="207"/>
      <c r="J1446" s="202"/>
      <c r="K1446" s="202"/>
      <c r="L1446" s="208"/>
      <c r="M1446" s="209"/>
      <c r="N1446" s="210"/>
      <c r="O1446" s="210"/>
      <c r="P1446" s="210"/>
      <c r="Q1446" s="210"/>
      <c r="R1446" s="210"/>
      <c r="S1446" s="210"/>
      <c r="T1446" s="211"/>
      <c r="AT1446" s="212" t="s">
        <v>204</v>
      </c>
      <c r="AU1446" s="212" t="s">
        <v>87</v>
      </c>
      <c r="AV1446" s="13" t="s">
        <v>87</v>
      </c>
      <c r="AW1446" s="13" t="s">
        <v>33</v>
      </c>
      <c r="AX1446" s="13" t="s">
        <v>78</v>
      </c>
      <c r="AY1446" s="212" t="s">
        <v>183</v>
      </c>
    </row>
    <row r="1447" spans="2:51" s="16" customFormat="1">
      <c r="B1447" s="245"/>
      <c r="C1447" s="246"/>
      <c r="D1447" s="203" t="s">
        <v>204</v>
      </c>
      <c r="E1447" s="247" t="s">
        <v>19</v>
      </c>
      <c r="F1447" s="248" t="s">
        <v>915</v>
      </c>
      <c r="G1447" s="246"/>
      <c r="H1447" s="247" t="s">
        <v>19</v>
      </c>
      <c r="I1447" s="249"/>
      <c r="J1447" s="246"/>
      <c r="K1447" s="246"/>
      <c r="L1447" s="250"/>
      <c r="M1447" s="251"/>
      <c r="N1447" s="252"/>
      <c r="O1447" s="252"/>
      <c r="P1447" s="252"/>
      <c r="Q1447" s="252"/>
      <c r="R1447" s="252"/>
      <c r="S1447" s="252"/>
      <c r="T1447" s="253"/>
      <c r="AT1447" s="254" t="s">
        <v>204</v>
      </c>
      <c r="AU1447" s="254" t="s">
        <v>87</v>
      </c>
      <c r="AV1447" s="16" t="s">
        <v>85</v>
      </c>
      <c r="AW1447" s="16" t="s">
        <v>33</v>
      </c>
      <c r="AX1447" s="16" t="s">
        <v>78</v>
      </c>
      <c r="AY1447" s="254" t="s">
        <v>183</v>
      </c>
    </row>
    <row r="1448" spans="2:51" s="13" customFormat="1">
      <c r="B1448" s="201"/>
      <c r="C1448" s="202"/>
      <c r="D1448" s="203" t="s">
        <v>204</v>
      </c>
      <c r="E1448" s="204" t="s">
        <v>19</v>
      </c>
      <c r="F1448" s="205" t="s">
        <v>910</v>
      </c>
      <c r="G1448" s="202"/>
      <c r="H1448" s="206">
        <v>1.8</v>
      </c>
      <c r="I1448" s="207"/>
      <c r="J1448" s="202"/>
      <c r="K1448" s="202"/>
      <c r="L1448" s="208"/>
      <c r="M1448" s="209"/>
      <c r="N1448" s="210"/>
      <c r="O1448" s="210"/>
      <c r="P1448" s="210"/>
      <c r="Q1448" s="210"/>
      <c r="R1448" s="210"/>
      <c r="S1448" s="210"/>
      <c r="T1448" s="211"/>
      <c r="AT1448" s="212" t="s">
        <v>204</v>
      </c>
      <c r="AU1448" s="212" t="s">
        <v>87</v>
      </c>
      <c r="AV1448" s="13" t="s">
        <v>87</v>
      </c>
      <c r="AW1448" s="13" t="s">
        <v>33</v>
      </c>
      <c r="AX1448" s="13" t="s">
        <v>78</v>
      </c>
      <c r="AY1448" s="212" t="s">
        <v>183</v>
      </c>
    </row>
    <row r="1449" spans="2:51" s="16" customFormat="1">
      <c r="B1449" s="245"/>
      <c r="C1449" s="246"/>
      <c r="D1449" s="203" t="s">
        <v>204</v>
      </c>
      <c r="E1449" s="247" t="s">
        <v>19</v>
      </c>
      <c r="F1449" s="248" t="s">
        <v>1704</v>
      </c>
      <c r="G1449" s="246"/>
      <c r="H1449" s="247" t="s">
        <v>19</v>
      </c>
      <c r="I1449" s="249"/>
      <c r="J1449" s="246"/>
      <c r="K1449" s="246"/>
      <c r="L1449" s="250"/>
      <c r="M1449" s="251"/>
      <c r="N1449" s="252"/>
      <c r="O1449" s="252"/>
      <c r="P1449" s="252"/>
      <c r="Q1449" s="252"/>
      <c r="R1449" s="252"/>
      <c r="S1449" s="252"/>
      <c r="T1449" s="253"/>
      <c r="AT1449" s="254" t="s">
        <v>204</v>
      </c>
      <c r="AU1449" s="254" t="s">
        <v>87</v>
      </c>
      <c r="AV1449" s="16" t="s">
        <v>85</v>
      </c>
      <c r="AW1449" s="16" t="s">
        <v>33</v>
      </c>
      <c r="AX1449" s="16" t="s">
        <v>78</v>
      </c>
      <c r="AY1449" s="254" t="s">
        <v>183</v>
      </c>
    </row>
    <row r="1450" spans="2:51" s="13" customFormat="1">
      <c r="B1450" s="201"/>
      <c r="C1450" s="202"/>
      <c r="D1450" s="203" t="s">
        <v>204</v>
      </c>
      <c r="E1450" s="204" t="s">
        <v>19</v>
      </c>
      <c r="F1450" s="205" t="s">
        <v>1705</v>
      </c>
      <c r="G1450" s="202"/>
      <c r="H1450" s="206">
        <v>12.55</v>
      </c>
      <c r="I1450" s="207"/>
      <c r="J1450" s="202"/>
      <c r="K1450" s="202"/>
      <c r="L1450" s="208"/>
      <c r="M1450" s="209"/>
      <c r="N1450" s="210"/>
      <c r="O1450" s="210"/>
      <c r="P1450" s="210"/>
      <c r="Q1450" s="210"/>
      <c r="R1450" s="210"/>
      <c r="S1450" s="210"/>
      <c r="T1450" s="211"/>
      <c r="AT1450" s="212" t="s">
        <v>204</v>
      </c>
      <c r="AU1450" s="212" t="s">
        <v>87</v>
      </c>
      <c r="AV1450" s="13" t="s">
        <v>87</v>
      </c>
      <c r="AW1450" s="13" t="s">
        <v>33</v>
      </c>
      <c r="AX1450" s="13" t="s">
        <v>78</v>
      </c>
      <c r="AY1450" s="212" t="s">
        <v>183</v>
      </c>
    </row>
    <row r="1451" spans="2:51" s="16" customFormat="1">
      <c r="B1451" s="245"/>
      <c r="C1451" s="246"/>
      <c r="D1451" s="203" t="s">
        <v>204</v>
      </c>
      <c r="E1451" s="247" t="s">
        <v>19</v>
      </c>
      <c r="F1451" s="248" t="s">
        <v>919</v>
      </c>
      <c r="G1451" s="246"/>
      <c r="H1451" s="247" t="s">
        <v>19</v>
      </c>
      <c r="I1451" s="249"/>
      <c r="J1451" s="246"/>
      <c r="K1451" s="246"/>
      <c r="L1451" s="250"/>
      <c r="M1451" s="251"/>
      <c r="N1451" s="252"/>
      <c r="O1451" s="252"/>
      <c r="P1451" s="252"/>
      <c r="Q1451" s="252"/>
      <c r="R1451" s="252"/>
      <c r="S1451" s="252"/>
      <c r="T1451" s="253"/>
      <c r="AT1451" s="254" t="s">
        <v>204</v>
      </c>
      <c r="AU1451" s="254" t="s">
        <v>87</v>
      </c>
      <c r="AV1451" s="16" t="s">
        <v>85</v>
      </c>
      <c r="AW1451" s="16" t="s">
        <v>33</v>
      </c>
      <c r="AX1451" s="16" t="s">
        <v>78</v>
      </c>
      <c r="AY1451" s="254" t="s">
        <v>183</v>
      </c>
    </row>
    <row r="1452" spans="2:51" s="13" customFormat="1">
      <c r="B1452" s="201"/>
      <c r="C1452" s="202"/>
      <c r="D1452" s="203" t="s">
        <v>204</v>
      </c>
      <c r="E1452" s="204" t="s">
        <v>19</v>
      </c>
      <c r="F1452" s="205" t="s">
        <v>910</v>
      </c>
      <c r="G1452" s="202"/>
      <c r="H1452" s="206">
        <v>1.8</v>
      </c>
      <c r="I1452" s="207"/>
      <c r="J1452" s="202"/>
      <c r="K1452" s="202"/>
      <c r="L1452" s="208"/>
      <c r="M1452" s="209"/>
      <c r="N1452" s="210"/>
      <c r="O1452" s="210"/>
      <c r="P1452" s="210"/>
      <c r="Q1452" s="210"/>
      <c r="R1452" s="210"/>
      <c r="S1452" s="210"/>
      <c r="T1452" s="211"/>
      <c r="AT1452" s="212" t="s">
        <v>204</v>
      </c>
      <c r="AU1452" s="212" t="s">
        <v>87</v>
      </c>
      <c r="AV1452" s="13" t="s">
        <v>87</v>
      </c>
      <c r="AW1452" s="13" t="s">
        <v>33</v>
      </c>
      <c r="AX1452" s="13" t="s">
        <v>78</v>
      </c>
      <c r="AY1452" s="212" t="s">
        <v>183</v>
      </c>
    </row>
    <row r="1453" spans="2:51" s="16" customFormat="1">
      <c r="B1453" s="245"/>
      <c r="C1453" s="246"/>
      <c r="D1453" s="203" t="s">
        <v>204</v>
      </c>
      <c r="E1453" s="247" t="s">
        <v>19</v>
      </c>
      <c r="F1453" s="248" t="s">
        <v>1706</v>
      </c>
      <c r="G1453" s="246"/>
      <c r="H1453" s="247" t="s">
        <v>19</v>
      </c>
      <c r="I1453" s="249"/>
      <c r="J1453" s="246"/>
      <c r="K1453" s="246"/>
      <c r="L1453" s="250"/>
      <c r="M1453" s="251"/>
      <c r="N1453" s="252"/>
      <c r="O1453" s="252"/>
      <c r="P1453" s="252"/>
      <c r="Q1453" s="252"/>
      <c r="R1453" s="252"/>
      <c r="S1453" s="252"/>
      <c r="T1453" s="253"/>
      <c r="AT1453" s="254" t="s">
        <v>204</v>
      </c>
      <c r="AU1453" s="254" t="s">
        <v>87</v>
      </c>
      <c r="AV1453" s="16" t="s">
        <v>85</v>
      </c>
      <c r="AW1453" s="16" t="s">
        <v>33</v>
      </c>
      <c r="AX1453" s="16" t="s">
        <v>78</v>
      </c>
      <c r="AY1453" s="254" t="s">
        <v>183</v>
      </c>
    </row>
    <row r="1454" spans="2:51" s="13" customFormat="1">
      <c r="B1454" s="201"/>
      <c r="C1454" s="202"/>
      <c r="D1454" s="203" t="s">
        <v>204</v>
      </c>
      <c r="E1454" s="204" t="s">
        <v>19</v>
      </c>
      <c r="F1454" s="205" t="s">
        <v>1705</v>
      </c>
      <c r="G1454" s="202"/>
      <c r="H1454" s="206">
        <v>12.55</v>
      </c>
      <c r="I1454" s="207"/>
      <c r="J1454" s="202"/>
      <c r="K1454" s="202"/>
      <c r="L1454" s="208"/>
      <c r="M1454" s="209"/>
      <c r="N1454" s="210"/>
      <c r="O1454" s="210"/>
      <c r="P1454" s="210"/>
      <c r="Q1454" s="210"/>
      <c r="R1454" s="210"/>
      <c r="S1454" s="210"/>
      <c r="T1454" s="211"/>
      <c r="AT1454" s="212" t="s">
        <v>204</v>
      </c>
      <c r="AU1454" s="212" t="s">
        <v>87</v>
      </c>
      <c r="AV1454" s="13" t="s">
        <v>87</v>
      </c>
      <c r="AW1454" s="13" t="s">
        <v>33</v>
      </c>
      <c r="AX1454" s="13" t="s">
        <v>78</v>
      </c>
      <c r="AY1454" s="212" t="s">
        <v>183</v>
      </c>
    </row>
    <row r="1455" spans="2:51" s="16" customFormat="1">
      <c r="B1455" s="245"/>
      <c r="C1455" s="246"/>
      <c r="D1455" s="203" t="s">
        <v>204</v>
      </c>
      <c r="E1455" s="247" t="s">
        <v>19</v>
      </c>
      <c r="F1455" s="248" t="s">
        <v>1707</v>
      </c>
      <c r="G1455" s="246"/>
      <c r="H1455" s="247" t="s">
        <v>19</v>
      </c>
      <c r="I1455" s="249"/>
      <c r="J1455" s="246"/>
      <c r="K1455" s="246"/>
      <c r="L1455" s="250"/>
      <c r="M1455" s="251"/>
      <c r="N1455" s="252"/>
      <c r="O1455" s="252"/>
      <c r="P1455" s="252"/>
      <c r="Q1455" s="252"/>
      <c r="R1455" s="252"/>
      <c r="S1455" s="252"/>
      <c r="T1455" s="253"/>
      <c r="AT1455" s="254" t="s">
        <v>204</v>
      </c>
      <c r="AU1455" s="254" t="s">
        <v>87</v>
      </c>
      <c r="AV1455" s="16" t="s">
        <v>85</v>
      </c>
      <c r="AW1455" s="16" t="s">
        <v>33</v>
      </c>
      <c r="AX1455" s="16" t="s">
        <v>78</v>
      </c>
      <c r="AY1455" s="254" t="s">
        <v>183</v>
      </c>
    </row>
    <row r="1456" spans="2:51" s="13" customFormat="1">
      <c r="B1456" s="201"/>
      <c r="C1456" s="202"/>
      <c r="D1456" s="203" t="s">
        <v>204</v>
      </c>
      <c r="E1456" s="204" t="s">
        <v>19</v>
      </c>
      <c r="F1456" s="205" t="s">
        <v>1708</v>
      </c>
      <c r="G1456" s="202"/>
      <c r="H1456" s="206">
        <v>12.43</v>
      </c>
      <c r="I1456" s="207"/>
      <c r="J1456" s="202"/>
      <c r="K1456" s="202"/>
      <c r="L1456" s="208"/>
      <c r="M1456" s="209"/>
      <c r="N1456" s="210"/>
      <c r="O1456" s="210"/>
      <c r="P1456" s="210"/>
      <c r="Q1456" s="210"/>
      <c r="R1456" s="210"/>
      <c r="S1456" s="210"/>
      <c r="T1456" s="211"/>
      <c r="AT1456" s="212" t="s">
        <v>204</v>
      </c>
      <c r="AU1456" s="212" t="s">
        <v>87</v>
      </c>
      <c r="AV1456" s="13" t="s">
        <v>87</v>
      </c>
      <c r="AW1456" s="13" t="s">
        <v>33</v>
      </c>
      <c r="AX1456" s="13" t="s">
        <v>78</v>
      </c>
      <c r="AY1456" s="212" t="s">
        <v>183</v>
      </c>
    </row>
    <row r="1457" spans="1:65" s="16" customFormat="1">
      <c r="B1457" s="245"/>
      <c r="C1457" s="246"/>
      <c r="D1457" s="203" t="s">
        <v>204</v>
      </c>
      <c r="E1457" s="247" t="s">
        <v>19</v>
      </c>
      <c r="F1457" s="248" t="s">
        <v>922</v>
      </c>
      <c r="G1457" s="246"/>
      <c r="H1457" s="247" t="s">
        <v>19</v>
      </c>
      <c r="I1457" s="249"/>
      <c r="J1457" s="246"/>
      <c r="K1457" s="246"/>
      <c r="L1457" s="250"/>
      <c r="M1457" s="251"/>
      <c r="N1457" s="252"/>
      <c r="O1457" s="252"/>
      <c r="P1457" s="252"/>
      <c r="Q1457" s="252"/>
      <c r="R1457" s="252"/>
      <c r="S1457" s="252"/>
      <c r="T1457" s="253"/>
      <c r="AT1457" s="254" t="s">
        <v>204</v>
      </c>
      <c r="AU1457" s="254" t="s">
        <v>87</v>
      </c>
      <c r="AV1457" s="16" t="s">
        <v>85</v>
      </c>
      <c r="AW1457" s="16" t="s">
        <v>33</v>
      </c>
      <c r="AX1457" s="16" t="s">
        <v>78</v>
      </c>
      <c r="AY1457" s="254" t="s">
        <v>183</v>
      </c>
    </row>
    <row r="1458" spans="1:65" s="13" customFormat="1">
      <c r="B1458" s="201"/>
      <c r="C1458" s="202"/>
      <c r="D1458" s="203" t="s">
        <v>204</v>
      </c>
      <c r="E1458" s="204" t="s">
        <v>19</v>
      </c>
      <c r="F1458" s="205" t="s">
        <v>910</v>
      </c>
      <c r="G1458" s="202"/>
      <c r="H1458" s="206">
        <v>1.8</v>
      </c>
      <c r="I1458" s="207"/>
      <c r="J1458" s="202"/>
      <c r="K1458" s="202"/>
      <c r="L1458" s="208"/>
      <c r="M1458" s="209"/>
      <c r="N1458" s="210"/>
      <c r="O1458" s="210"/>
      <c r="P1458" s="210"/>
      <c r="Q1458" s="210"/>
      <c r="R1458" s="210"/>
      <c r="S1458" s="210"/>
      <c r="T1458" s="211"/>
      <c r="AT1458" s="212" t="s">
        <v>204</v>
      </c>
      <c r="AU1458" s="212" t="s">
        <v>87</v>
      </c>
      <c r="AV1458" s="13" t="s">
        <v>87</v>
      </c>
      <c r="AW1458" s="13" t="s">
        <v>33</v>
      </c>
      <c r="AX1458" s="13" t="s">
        <v>78</v>
      </c>
      <c r="AY1458" s="212" t="s">
        <v>183</v>
      </c>
    </row>
    <row r="1459" spans="1:65" s="15" customFormat="1">
      <c r="B1459" s="234"/>
      <c r="C1459" s="235"/>
      <c r="D1459" s="203" t="s">
        <v>204</v>
      </c>
      <c r="E1459" s="236" t="s">
        <v>19</v>
      </c>
      <c r="F1459" s="237" t="s">
        <v>266</v>
      </c>
      <c r="G1459" s="235"/>
      <c r="H1459" s="238">
        <v>68.820000000000007</v>
      </c>
      <c r="I1459" s="239"/>
      <c r="J1459" s="235"/>
      <c r="K1459" s="235"/>
      <c r="L1459" s="240"/>
      <c r="M1459" s="241"/>
      <c r="N1459" s="242"/>
      <c r="O1459" s="242"/>
      <c r="P1459" s="242"/>
      <c r="Q1459" s="242"/>
      <c r="R1459" s="242"/>
      <c r="S1459" s="242"/>
      <c r="T1459" s="243"/>
      <c r="AT1459" s="244" t="s">
        <v>204</v>
      </c>
      <c r="AU1459" s="244" t="s">
        <v>87</v>
      </c>
      <c r="AV1459" s="15" t="s">
        <v>190</v>
      </c>
      <c r="AW1459" s="15" t="s">
        <v>33</v>
      </c>
      <c r="AX1459" s="15" t="s">
        <v>85</v>
      </c>
      <c r="AY1459" s="244" t="s">
        <v>183</v>
      </c>
    </row>
    <row r="1460" spans="1:65" s="2" customFormat="1" ht="24.15" customHeight="1">
      <c r="A1460" s="38"/>
      <c r="B1460" s="39"/>
      <c r="C1460" s="224" t="s">
        <v>1770</v>
      </c>
      <c r="D1460" s="224" t="s">
        <v>240</v>
      </c>
      <c r="E1460" s="225" t="s">
        <v>1771</v>
      </c>
      <c r="F1460" s="226" t="s">
        <v>1772</v>
      </c>
      <c r="G1460" s="227" t="s">
        <v>188</v>
      </c>
      <c r="H1460" s="228">
        <v>75.701999999999998</v>
      </c>
      <c r="I1460" s="229"/>
      <c r="J1460" s="230">
        <f>ROUND(I1460*H1460,2)</f>
        <v>0</v>
      </c>
      <c r="K1460" s="226" t="s">
        <v>189</v>
      </c>
      <c r="L1460" s="231"/>
      <c r="M1460" s="232" t="s">
        <v>19</v>
      </c>
      <c r="N1460" s="233" t="s">
        <v>49</v>
      </c>
      <c r="O1460" s="68"/>
      <c r="P1460" s="192">
        <f>O1460*H1460</f>
        <v>0</v>
      </c>
      <c r="Q1460" s="192">
        <v>2.1999999999999999E-2</v>
      </c>
      <c r="R1460" s="192">
        <f>Q1460*H1460</f>
        <v>1.6654439999999999</v>
      </c>
      <c r="S1460" s="192">
        <v>0</v>
      </c>
      <c r="T1460" s="193">
        <f>S1460*H1460</f>
        <v>0</v>
      </c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R1460" s="194" t="s">
        <v>365</v>
      </c>
      <c r="AT1460" s="194" t="s">
        <v>240</v>
      </c>
      <c r="AU1460" s="194" t="s">
        <v>87</v>
      </c>
      <c r="AY1460" s="21" t="s">
        <v>183</v>
      </c>
      <c r="BE1460" s="195">
        <f>IF(N1460="základní",J1460,0)</f>
        <v>0</v>
      </c>
      <c r="BF1460" s="195">
        <f>IF(N1460="snížená",J1460,0)</f>
        <v>0</v>
      </c>
      <c r="BG1460" s="195">
        <f>IF(N1460="zákl. přenesená",J1460,0)</f>
        <v>0</v>
      </c>
      <c r="BH1460" s="195">
        <f>IF(N1460="sníž. přenesená",J1460,0)</f>
        <v>0</v>
      </c>
      <c r="BI1460" s="195">
        <f>IF(N1460="nulová",J1460,0)</f>
        <v>0</v>
      </c>
      <c r="BJ1460" s="21" t="s">
        <v>85</v>
      </c>
      <c r="BK1460" s="195">
        <f>ROUND(I1460*H1460,2)</f>
        <v>0</v>
      </c>
      <c r="BL1460" s="21" t="s">
        <v>273</v>
      </c>
      <c r="BM1460" s="194" t="s">
        <v>1773</v>
      </c>
    </row>
    <row r="1461" spans="1:65" s="13" customFormat="1">
      <c r="B1461" s="201"/>
      <c r="C1461" s="202"/>
      <c r="D1461" s="203" t="s">
        <v>204</v>
      </c>
      <c r="E1461" s="202"/>
      <c r="F1461" s="205" t="s">
        <v>1774</v>
      </c>
      <c r="G1461" s="202"/>
      <c r="H1461" s="206">
        <v>75.701999999999998</v>
      </c>
      <c r="I1461" s="207"/>
      <c r="J1461" s="202"/>
      <c r="K1461" s="202"/>
      <c r="L1461" s="208"/>
      <c r="M1461" s="209"/>
      <c r="N1461" s="210"/>
      <c r="O1461" s="210"/>
      <c r="P1461" s="210"/>
      <c r="Q1461" s="210"/>
      <c r="R1461" s="210"/>
      <c r="S1461" s="210"/>
      <c r="T1461" s="211"/>
      <c r="AT1461" s="212" t="s">
        <v>204</v>
      </c>
      <c r="AU1461" s="212" t="s">
        <v>87</v>
      </c>
      <c r="AV1461" s="13" t="s">
        <v>87</v>
      </c>
      <c r="AW1461" s="13" t="s">
        <v>4</v>
      </c>
      <c r="AX1461" s="13" t="s">
        <v>85</v>
      </c>
      <c r="AY1461" s="212" t="s">
        <v>183</v>
      </c>
    </row>
    <row r="1462" spans="1:65" s="2" customFormat="1" ht="44.25" customHeight="1">
      <c r="A1462" s="38"/>
      <c r="B1462" s="39"/>
      <c r="C1462" s="183" t="s">
        <v>1775</v>
      </c>
      <c r="D1462" s="183" t="s">
        <v>185</v>
      </c>
      <c r="E1462" s="184" t="s">
        <v>1776</v>
      </c>
      <c r="F1462" s="185" t="s">
        <v>1777</v>
      </c>
      <c r="G1462" s="186" t="s">
        <v>1201</v>
      </c>
      <c r="H1462" s="255"/>
      <c r="I1462" s="188"/>
      <c r="J1462" s="189">
        <f>ROUND(I1462*H1462,2)</f>
        <v>0</v>
      </c>
      <c r="K1462" s="185" t="s">
        <v>189</v>
      </c>
      <c r="L1462" s="43"/>
      <c r="M1462" s="190" t="s">
        <v>19</v>
      </c>
      <c r="N1462" s="191" t="s">
        <v>49</v>
      </c>
      <c r="O1462" s="68"/>
      <c r="P1462" s="192">
        <f>O1462*H1462</f>
        <v>0</v>
      </c>
      <c r="Q1462" s="192">
        <v>0</v>
      </c>
      <c r="R1462" s="192">
        <f>Q1462*H1462</f>
        <v>0</v>
      </c>
      <c r="S1462" s="192">
        <v>0</v>
      </c>
      <c r="T1462" s="193">
        <f>S1462*H1462</f>
        <v>0</v>
      </c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R1462" s="194" t="s">
        <v>273</v>
      </c>
      <c r="AT1462" s="194" t="s">
        <v>185</v>
      </c>
      <c r="AU1462" s="194" t="s">
        <v>87</v>
      </c>
      <c r="AY1462" s="21" t="s">
        <v>183</v>
      </c>
      <c r="BE1462" s="195">
        <f>IF(N1462="základní",J1462,0)</f>
        <v>0</v>
      </c>
      <c r="BF1462" s="195">
        <f>IF(N1462="snížená",J1462,0)</f>
        <v>0</v>
      </c>
      <c r="BG1462" s="195">
        <f>IF(N1462="zákl. přenesená",J1462,0)</f>
        <v>0</v>
      </c>
      <c r="BH1462" s="195">
        <f>IF(N1462="sníž. přenesená",J1462,0)</f>
        <v>0</v>
      </c>
      <c r="BI1462" s="195">
        <f>IF(N1462="nulová",J1462,0)</f>
        <v>0</v>
      </c>
      <c r="BJ1462" s="21" t="s">
        <v>85</v>
      </c>
      <c r="BK1462" s="195">
        <f>ROUND(I1462*H1462,2)</f>
        <v>0</v>
      </c>
      <c r="BL1462" s="21" t="s">
        <v>273</v>
      </c>
      <c r="BM1462" s="194" t="s">
        <v>1778</v>
      </c>
    </row>
    <row r="1463" spans="1:65" s="2" customFormat="1">
      <c r="A1463" s="38"/>
      <c r="B1463" s="39"/>
      <c r="C1463" s="40"/>
      <c r="D1463" s="196" t="s">
        <v>192</v>
      </c>
      <c r="E1463" s="40"/>
      <c r="F1463" s="197" t="s">
        <v>1779</v>
      </c>
      <c r="G1463" s="40"/>
      <c r="H1463" s="40"/>
      <c r="I1463" s="198"/>
      <c r="J1463" s="40"/>
      <c r="K1463" s="40"/>
      <c r="L1463" s="43"/>
      <c r="M1463" s="199"/>
      <c r="N1463" s="200"/>
      <c r="O1463" s="68"/>
      <c r="P1463" s="68"/>
      <c r="Q1463" s="68"/>
      <c r="R1463" s="68"/>
      <c r="S1463" s="68"/>
      <c r="T1463" s="69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T1463" s="21" t="s">
        <v>192</v>
      </c>
      <c r="AU1463" s="21" t="s">
        <v>87</v>
      </c>
    </row>
    <row r="1464" spans="1:65" s="12" customFormat="1" ht="22.8" customHeight="1">
      <c r="B1464" s="167"/>
      <c r="C1464" s="168"/>
      <c r="D1464" s="169" t="s">
        <v>77</v>
      </c>
      <c r="E1464" s="181" t="s">
        <v>1780</v>
      </c>
      <c r="F1464" s="181" t="s">
        <v>1781</v>
      </c>
      <c r="G1464" s="168"/>
      <c r="H1464" s="168"/>
      <c r="I1464" s="171"/>
      <c r="J1464" s="182">
        <f>BK1464</f>
        <v>0</v>
      </c>
      <c r="K1464" s="168"/>
      <c r="L1464" s="173"/>
      <c r="M1464" s="174"/>
      <c r="N1464" s="175"/>
      <c r="O1464" s="175"/>
      <c r="P1464" s="176">
        <f>SUM(P1465:P1667)</f>
        <v>0</v>
      </c>
      <c r="Q1464" s="175"/>
      <c r="R1464" s="176">
        <f>SUM(R1465:R1667)</f>
        <v>4.2663928599999998</v>
      </c>
      <c r="S1464" s="175"/>
      <c r="T1464" s="177">
        <f>SUM(T1465:T1667)</f>
        <v>9.0500000000000011E-2</v>
      </c>
      <c r="AR1464" s="178" t="s">
        <v>87</v>
      </c>
      <c r="AT1464" s="179" t="s">
        <v>77</v>
      </c>
      <c r="AU1464" s="179" t="s">
        <v>85</v>
      </c>
      <c r="AY1464" s="178" t="s">
        <v>183</v>
      </c>
      <c r="BK1464" s="180">
        <f>SUM(BK1465:BK1667)</f>
        <v>0</v>
      </c>
    </row>
    <row r="1465" spans="1:65" s="2" customFormat="1" ht="24.15" customHeight="1">
      <c r="A1465" s="38"/>
      <c r="B1465" s="39"/>
      <c r="C1465" s="183" t="s">
        <v>1782</v>
      </c>
      <c r="D1465" s="183" t="s">
        <v>185</v>
      </c>
      <c r="E1465" s="184" t="s">
        <v>1783</v>
      </c>
      <c r="F1465" s="185" t="s">
        <v>1784</v>
      </c>
      <c r="G1465" s="186" t="s">
        <v>188</v>
      </c>
      <c r="H1465" s="187">
        <v>212.62</v>
      </c>
      <c r="I1465" s="188"/>
      <c r="J1465" s="189">
        <f>ROUND(I1465*H1465,2)</f>
        <v>0</v>
      </c>
      <c r="K1465" s="185" t="s">
        <v>189</v>
      </c>
      <c r="L1465" s="43"/>
      <c r="M1465" s="190" t="s">
        <v>19</v>
      </c>
      <c r="N1465" s="191" t="s">
        <v>49</v>
      </c>
      <c r="O1465" s="68"/>
      <c r="P1465" s="192">
        <f>O1465*H1465</f>
        <v>0</v>
      </c>
      <c r="Q1465" s="192">
        <v>0</v>
      </c>
      <c r="R1465" s="192">
        <f>Q1465*H1465</f>
        <v>0</v>
      </c>
      <c r="S1465" s="192">
        <v>0</v>
      </c>
      <c r="T1465" s="193">
        <f>S1465*H1465</f>
        <v>0</v>
      </c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R1465" s="194" t="s">
        <v>273</v>
      </c>
      <c r="AT1465" s="194" t="s">
        <v>185</v>
      </c>
      <c r="AU1465" s="194" t="s">
        <v>87</v>
      </c>
      <c r="AY1465" s="21" t="s">
        <v>183</v>
      </c>
      <c r="BE1465" s="195">
        <f>IF(N1465="základní",J1465,0)</f>
        <v>0</v>
      </c>
      <c r="BF1465" s="195">
        <f>IF(N1465="snížená",J1465,0)</f>
        <v>0</v>
      </c>
      <c r="BG1465" s="195">
        <f>IF(N1465="zákl. přenesená",J1465,0)</f>
        <v>0</v>
      </c>
      <c r="BH1465" s="195">
        <f>IF(N1465="sníž. přenesená",J1465,0)</f>
        <v>0</v>
      </c>
      <c r="BI1465" s="195">
        <f>IF(N1465="nulová",J1465,0)</f>
        <v>0</v>
      </c>
      <c r="BJ1465" s="21" t="s">
        <v>85</v>
      </c>
      <c r="BK1465" s="195">
        <f>ROUND(I1465*H1465,2)</f>
        <v>0</v>
      </c>
      <c r="BL1465" s="21" t="s">
        <v>273</v>
      </c>
      <c r="BM1465" s="194" t="s">
        <v>1785</v>
      </c>
    </row>
    <row r="1466" spans="1:65" s="2" customFormat="1">
      <c r="A1466" s="38"/>
      <c r="B1466" s="39"/>
      <c r="C1466" s="40"/>
      <c r="D1466" s="196" t="s">
        <v>192</v>
      </c>
      <c r="E1466" s="40"/>
      <c r="F1466" s="197" t="s">
        <v>1786</v>
      </c>
      <c r="G1466" s="40"/>
      <c r="H1466" s="40"/>
      <c r="I1466" s="198"/>
      <c r="J1466" s="40"/>
      <c r="K1466" s="40"/>
      <c r="L1466" s="43"/>
      <c r="M1466" s="199"/>
      <c r="N1466" s="200"/>
      <c r="O1466" s="68"/>
      <c r="P1466" s="68"/>
      <c r="Q1466" s="68"/>
      <c r="R1466" s="68"/>
      <c r="S1466" s="68"/>
      <c r="T1466" s="69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T1466" s="21" t="s">
        <v>192</v>
      </c>
      <c r="AU1466" s="21" t="s">
        <v>87</v>
      </c>
    </row>
    <row r="1467" spans="1:65" s="16" customFormat="1">
      <c r="B1467" s="245"/>
      <c r="C1467" s="246"/>
      <c r="D1467" s="203" t="s">
        <v>204</v>
      </c>
      <c r="E1467" s="247" t="s">
        <v>19</v>
      </c>
      <c r="F1467" s="248" t="s">
        <v>1787</v>
      </c>
      <c r="G1467" s="246"/>
      <c r="H1467" s="247" t="s">
        <v>19</v>
      </c>
      <c r="I1467" s="249"/>
      <c r="J1467" s="246"/>
      <c r="K1467" s="246"/>
      <c r="L1467" s="250"/>
      <c r="M1467" s="251"/>
      <c r="N1467" s="252"/>
      <c r="O1467" s="252"/>
      <c r="P1467" s="252"/>
      <c r="Q1467" s="252"/>
      <c r="R1467" s="252"/>
      <c r="S1467" s="252"/>
      <c r="T1467" s="253"/>
      <c r="AT1467" s="254" t="s">
        <v>204</v>
      </c>
      <c r="AU1467" s="254" t="s">
        <v>87</v>
      </c>
      <c r="AV1467" s="16" t="s">
        <v>85</v>
      </c>
      <c r="AW1467" s="16" t="s">
        <v>33</v>
      </c>
      <c r="AX1467" s="16" t="s">
        <v>78</v>
      </c>
      <c r="AY1467" s="254" t="s">
        <v>183</v>
      </c>
    </row>
    <row r="1468" spans="1:65" s="13" customFormat="1">
      <c r="B1468" s="201"/>
      <c r="C1468" s="202"/>
      <c r="D1468" s="203" t="s">
        <v>204</v>
      </c>
      <c r="E1468" s="204" t="s">
        <v>19</v>
      </c>
      <c r="F1468" s="205" t="s">
        <v>1788</v>
      </c>
      <c r="G1468" s="202"/>
      <c r="H1468" s="206">
        <v>30.5</v>
      </c>
      <c r="I1468" s="207"/>
      <c r="J1468" s="202"/>
      <c r="K1468" s="202"/>
      <c r="L1468" s="208"/>
      <c r="M1468" s="209"/>
      <c r="N1468" s="210"/>
      <c r="O1468" s="210"/>
      <c r="P1468" s="210"/>
      <c r="Q1468" s="210"/>
      <c r="R1468" s="210"/>
      <c r="S1468" s="210"/>
      <c r="T1468" s="211"/>
      <c r="AT1468" s="212" t="s">
        <v>204</v>
      </c>
      <c r="AU1468" s="212" t="s">
        <v>87</v>
      </c>
      <c r="AV1468" s="13" t="s">
        <v>87</v>
      </c>
      <c r="AW1468" s="13" t="s">
        <v>33</v>
      </c>
      <c r="AX1468" s="13" t="s">
        <v>78</v>
      </c>
      <c r="AY1468" s="212" t="s">
        <v>183</v>
      </c>
    </row>
    <row r="1469" spans="1:65" s="16" customFormat="1">
      <c r="B1469" s="245"/>
      <c r="C1469" s="246"/>
      <c r="D1469" s="203" t="s">
        <v>204</v>
      </c>
      <c r="E1469" s="247" t="s">
        <v>19</v>
      </c>
      <c r="F1469" s="248" t="s">
        <v>676</v>
      </c>
      <c r="G1469" s="246"/>
      <c r="H1469" s="247" t="s">
        <v>19</v>
      </c>
      <c r="I1469" s="249"/>
      <c r="J1469" s="246"/>
      <c r="K1469" s="246"/>
      <c r="L1469" s="250"/>
      <c r="M1469" s="251"/>
      <c r="N1469" s="252"/>
      <c r="O1469" s="252"/>
      <c r="P1469" s="252"/>
      <c r="Q1469" s="252"/>
      <c r="R1469" s="252"/>
      <c r="S1469" s="252"/>
      <c r="T1469" s="253"/>
      <c r="AT1469" s="254" t="s">
        <v>204</v>
      </c>
      <c r="AU1469" s="254" t="s">
        <v>87</v>
      </c>
      <c r="AV1469" s="16" t="s">
        <v>85</v>
      </c>
      <c r="AW1469" s="16" t="s">
        <v>33</v>
      </c>
      <c r="AX1469" s="16" t="s">
        <v>78</v>
      </c>
      <c r="AY1469" s="254" t="s">
        <v>183</v>
      </c>
    </row>
    <row r="1470" spans="1:65" s="13" customFormat="1">
      <c r="B1470" s="201"/>
      <c r="C1470" s="202"/>
      <c r="D1470" s="203" t="s">
        <v>204</v>
      </c>
      <c r="E1470" s="204" t="s">
        <v>19</v>
      </c>
      <c r="F1470" s="205" t="s">
        <v>677</v>
      </c>
      <c r="G1470" s="202"/>
      <c r="H1470" s="206">
        <v>15.7</v>
      </c>
      <c r="I1470" s="207"/>
      <c r="J1470" s="202"/>
      <c r="K1470" s="202"/>
      <c r="L1470" s="208"/>
      <c r="M1470" s="209"/>
      <c r="N1470" s="210"/>
      <c r="O1470" s="210"/>
      <c r="P1470" s="210"/>
      <c r="Q1470" s="210"/>
      <c r="R1470" s="210"/>
      <c r="S1470" s="210"/>
      <c r="T1470" s="211"/>
      <c r="AT1470" s="212" t="s">
        <v>204</v>
      </c>
      <c r="AU1470" s="212" t="s">
        <v>87</v>
      </c>
      <c r="AV1470" s="13" t="s">
        <v>87</v>
      </c>
      <c r="AW1470" s="13" t="s">
        <v>33</v>
      </c>
      <c r="AX1470" s="13" t="s">
        <v>78</v>
      </c>
      <c r="AY1470" s="212" t="s">
        <v>183</v>
      </c>
    </row>
    <row r="1471" spans="1:65" s="16" customFormat="1">
      <c r="B1471" s="245"/>
      <c r="C1471" s="246"/>
      <c r="D1471" s="203" t="s">
        <v>204</v>
      </c>
      <c r="E1471" s="247" t="s">
        <v>19</v>
      </c>
      <c r="F1471" s="248" t="s">
        <v>1789</v>
      </c>
      <c r="G1471" s="246"/>
      <c r="H1471" s="247" t="s">
        <v>19</v>
      </c>
      <c r="I1471" s="249"/>
      <c r="J1471" s="246"/>
      <c r="K1471" s="246"/>
      <c r="L1471" s="250"/>
      <c r="M1471" s="251"/>
      <c r="N1471" s="252"/>
      <c r="O1471" s="252"/>
      <c r="P1471" s="252"/>
      <c r="Q1471" s="252"/>
      <c r="R1471" s="252"/>
      <c r="S1471" s="252"/>
      <c r="T1471" s="253"/>
      <c r="AT1471" s="254" t="s">
        <v>204</v>
      </c>
      <c r="AU1471" s="254" t="s">
        <v>87</v>
      </c>
      <c r="AV1471" s="16" t="s">
        <v>85</v>
      </c>
      <c r="AW1471" s="16" t="s">
        <v>33</v>
      </c>
      <c r="AX1471" s="16" t="s">
        <v>78</v>
      </c>
      <c r="AY1471" s="254" t="s">
        <v>183</v>
      </c>
    </row>
    <row r="1472" spans="1:65" s="13" customFormat="1">
      <c r="B1472" s="201"/>
      <c r="C1472" s="202"/>
      <c r="D1472" s="203" t="s">
        <v>204</v>
      </c>
      <c r="E1472" s="204" t="s">
        <v>19</v>
      </c>
      <c r="F1472" s="205" t="s">
        <v>909</v>
      </c>
      <c r="G1472" s="202"/>
      <c r="H1472" s="206">
        <v>4.9000000000000004</v>
      </c>
      <c r="I1472" s="207"/>
      <c r="J1472" s="202"/>
      <c r="K1472" s="202"/>
      <c r="L1472" s="208"/>
      <c r="M1472" s="209"/>
      <c r="N1472" s="210"/>
      <c r="O1472" s="210"/>
      <c r="P1472" s="210"/>
      <c r="Q1472" s="210"/>
      <c r="R1472" s="210"/>
      <c r="S1472" s="210"/>
      <c r="T1472" s="211"/>
      <c r="AT1472" s="212" t="s">
        <v>204</v>
      </c>
      <c r="AU1472" s="212" t="s">
        <v>87</v>
      </c>
      <c r="AV1472" s="13" t="s">
        <v>87</v>
      </c>
      <c r="AW1472" s="13" t="s">
        <v>33</v>
      </c>
      <c r="AX1472" s="13" t="s">
        <v>78</v>
      </c>
      <c r="AY1472" s="212" t="s">
        <v>183</v>
      </c>
    </row>
    <row r="1473" spans="2:51" s="16" customFormat="1">
      <c r="B1473" s="245"/>
      <c r="C1473" s="246"/>
      <c r="D1473" s="203" t="s">
        <v>204</v>
      </c>
      <c r="E1473" s="247" t="s">
        <v>19</v>
      </c>
      <c r="F1473" s="248" t="s">
        <v>1790</v>
      </c>
      <c r="G1473" s="246"/>
      <c r="H1473" s="247" t="s">
        <v>19</v>
      </c>
      <c r="I1473" s="249"/>
      <c r="J1473" s="246"/>
      <c r="K1473" s="246"/>
      <c r="L1473" s="250"/>
      <c r="M1473" s="251"/>
      <c r="N1473" s="252"/>
      <c r="O1473" s="252"/>
      <c r="P1473" s="252"/>
      <c r="Q1473" s="252"/>
      <c r="R1473" s="252"/>
      <c r="S1473" s="252"/>
      <c r="T1473" s="253"/>
      <c r="AT1473" s="254" t="s">
        <v>204</v>
      </c>
      <c r="AU1473" s="254" t="s">
        <v>87</v>
      </c>
      <c r="AV1473" s="16" t="s">
        <v>85</v>
      </c>
      <c r="AW1473" s="16" t="s">
        <v>33</v>
      </c>
      <c r="AX1473" s="16" t="s">
        <v>78</v>
      </c>
      <c r="AY1473" s="254" t="s">
        <v>183</v>
      </c>
    </row>
    <row r="1474" spans="2:51" s="13" customFormat="1">
      <c r="B1474" s="201"/>
      <c r="C1474" s="202"/>
      <c r="D1474" s="203" t="s">
        <v>204</v>
      </c>
      <c r="E1474" s="204" t="s">
        <v>19</v>
      </c>
      <c r="F1474" s="205" t="s">
        <v>1791</v>
      </c>
      <c r="G1474" s="202"/>
      <c r="H1474" s="206">
        <v>10.47</v>
      </c>
      <c r="I1474" s="207"/>
      <c r="J1474" s="202"/>
      <c r="K1474" s="202"/>
      <c r="L1474" s="208"/>
      <c r="M1474" s="209"/>
      <c r="N1474" s="210"/>
      <c r="O1474" s="210"/>
      <c r="P1474" s="210"/>
      <c r="Q1474" s="210"/>
      <c r="R1474" s="210"/>
      <c r="S1474" s="210"/>
      <c r="T1474" s="211"/>
      <c r="AT1474" s="212" t="s">
        <v>204</v>
      </c>
      <c r="AU1474" s="212" t="s">
        <v>87</v>
      </c>
      <c r="AV1474" s="13" t="s">
        <v>87</v>
      </c>
      <c r="AW1474" s="13" t="s">
        <v>33</v>
      </c>
      <c r="AX1474" s="13" t="s">
        <v>78</v>
      </c>
      <c r="AY1474" s="212" t="s">
        <v>183</v>
      </c>
    </row>
    <row r="1475" spans="2:51" s="16" customFormat="1">
      <c r="B1475" s="245"/>
      <c r="C1475" s="246"/>
      <c r="D1475" s="203" t="s">
        <v>204</v>
      </c>
      <c r="E1475" s="247" t="s">
        <v>19</v>
      </c>
      <c r="F1475" s="248" t="s">
        <v>1792</v>
      </c>
      <c r="G1475" s="246"/>
      <c r="H1475" s="247" t="s">
        <v>19</v>
      </c>
      <c r="I1475" s="249"/>
      <c r="J1475" s="246"/>
      <c r="K1475" s="246"/>
      <c r="L1475" s="250"/>
      <c r="M1475" s="251"/>
      <c r="N1475" s="252"/>
      <c r="O1475" s="252"/>
      <c r="P1475" s="252"/>
      <c r="Q1475" s="252"/>
      <c r="R1475" s="252"/>
      <c r="S1475" s="252"/>
      <c r="T1475" s="253"/>
      <c r="AT1475" s="254" t="s">
        <v>204</v>
      </c>
      <c r="AU1475" s="254" t="s">
        <v>87</v>
      </c>
      <c r="AV1475" s="16" t="s">
        <v>85</v>
      </c>
      <c r="AW1475" s="16" t="s">
        <v>33</v>
      </c>
      <c r="AX1475" s="16" t="s">
        <v>78</v>
      </c>
      <c r="AY1475" s="254" t="s">
        <v>183</v>
      </c>
    </row>
    <row r="1476" spans="2:51" s="13" customFormat="1">
      <c r="B1476" s="201"/>
      <c r="C1476" s="202"/>
      <c r="D1476" s="203" t="s">
        <v>204</v>
      </c>
      <c r="E1476" s="204" t="s">
        <v>19</v>
      </c>
      <c r="F1476" s="205" t="s">
        <v>1793</v>
      </c>
      <c r="G1476" s="202"/>
      <c r="H1476" s="206">
        <v>9.7799999999999994</v>
      </c>
      <c r="I1476" s="207"/>
      <c r="J1476" s="202"/>
      <c r="K1476" s="202"/>
      <c r="L1476" s="208"/>
      <c r="M1476" s="209"/>
      <c r="N1476" s="210"/>
      <c r="O1476" s="210"/>
      <c r="P1476" s="210"/>
      <c r="Q1476" s="210"/>
      <c r="R1476" s="210"/>
      <c r="S1476" s="210"/>
      <c r="T1476" s="211"/>
      <c r="AT1476" s="212" t="s">
        <v>204</v>
      </c>
      <c r="AU1476" s="212" t="s">
        <v>87</v>
      </c>
      <c r="AV1476" s="13" t="s">
        <v>87</v>
      </c>
      <c r="AW1476" s="13" t="s">
        <v>33</v>
      </c>
      <c r="AX1476" s="13" t="s">
        <v>78</v>
      </c>
      <c r="AY1476" s="212" t="s">
        <v>183</v>
      </c>
    </row>
    <row r="1477" spans="2:51" s="16" customFormat="1">
      <c r="B1477" s="245"/>
      <c r="C1477" s="246"/>
      <c r="D1477" s="203" t="s">
        <v>204</v>
      </c>
      <c r="E1477" s="247" t="s">
        <v>19</v>
      </c>
      <c r="F1477" s="248" t="s">
        <v>911</v>
      </c>
      <c r="G1477" s="246"/>
      <c r="H1477" s="247" t="s">
        <v>19</v>
      </c>
      <c r="I1477" s="249"/>
      <c r="J1477" s="246"/>
      <c r="K1477" s="246"/>
      <c r="L1477" s="250"/>
      <c r="M1477" s="251"/>
      <c r="N1477" s="252"/>
      <c r="O1477" s="252"/>
      <c r="P1477" s="252"/>
      <c r="Q1477" s="252"/>
      <c r="R1477" s="252"/>
      <c r="S1477" s="252"/>
      <c r="T1477" s="253"/>
      <c r="AT1477" s="254" t="s">
        <v>204</v>
      </c>
      <c r="AU1477" s="254" t="s">
        <v>87</v>
      </c>
      <c r="AV1477" s="16" t="s">
        <v>85</v>
      </c>
      <c r="AW1477" s="16" t="s">
        <v>33</v>
      </c>
      <c r="AX1477" s="16" t="s">
        <v>78</v>
      </c>
      <c r="AY1477" s="254" t="s">
        <v>183</v>
      </c>
    </row>
    <row r="1478" spans="2:51" s="13" customFormat="1">
      <c r="B1478" s="201"/>
      <c r="C1478" s="202"/>
      <c r="D1478" s="203" t="s">
        <v>204</v>
      </c>
      <c r="E1478" s="204" t="s">
        <v>19</v>
      </c>
      <c r="F1478" s="205" t="s">
        <v>912</v>
      </c>
      <c r="G1478" s="202"/>
      <c r="H1478" s="206">
        <v>7.28</v>
      </c>
      <c r="I1478" s="207"/>
      <c r="J1478" s="202"/>
      <c r="K1478" s="202"/>
      <c r="L1478" s="208"/>
      <c r="M1478" s="209"/>
      <c r="N1478" s="210"/>
      <c r="O1478" s="210"/>
      <c r="P1478" s="210"/>
      <c r="Q1478" s="210"/>
      <c r="R1478" s="210"/>
      <c r="S1478" s="210"/>
      <c r="T1478" s="211"/>
      <c r="AT1478" s="212" t="s">
        <v>204</v>
      </c>
      <c r="AU1478" s="212" t="s">
        <v>87</v>
      </c>
      <c r="AV1478" s="13" t="s">
        <v>87</v>
      </c>
      <c r="AW1478" s="13" t="s">
        <v>33</v>
      </c>
      <c r="AX1478" s="13" t="s">
        <v>78</v>
      </c>
      <c r="AY1478" s="212" t="s">
        <v>183</v>
      </c>
    </row>
    <row r="1479" spans="2:51" s="16" customFormat="1">
      <c r="B1479" s="245"/>
      <c r="C1479" s="246"/>
      <c r="D1479" s="203" t="s">
        <v>204</v>
      </c>
      <c r="E1479" s="247" t="s">
        <v>19</v>
      </c>
      <c r="F1479" s="248" t="s">
        <v>1794</v>
      </c>
      <c r="G1479" s="246"/>
      <c r="H1479" s="247" t="s">
        <v>19</v>
      </c>
      <c r="I1479" s="249"/>
      <c r="J1479" s="246"/>
      <c r="K1479" s="246"/>
      <c r="L1479" s="250"/>
      <c r="M1479" s="251"/>
      <c r="N1479" s="252"/>
      <c r="O1479" s="252"/>
      <c r="P1479" s="252"/>
      <c r="Q1479" s="252"/>
      <c r="R1479" s="252"/>
      <c r="S1479" s="252"/>
      <c r="T1479" s="253"/>
      <c r="AT1479" s="254" t="s">
        <v>204</v>
      </c>
      <c r="AU1479" s="254" t="s">
        <v>87</v>
      </c>
      <c r="AV1479" s="16" t="s">
        <v>85</v>
      </c>
      <c r="AW1479" s="16" t="s">
        <v>33</v>
      </c>
      <c r="AX1479" s="16" t="s">
        <v>78</v>
      </c>
      <c r="AY1479" s="254" t="s">
        <v>183</v>
      </c>
    </row>
    <row r="1480" spans="2:51" s="13" customFormat="1">
      <c r="B1480" s="201"/>
      <c r="C1480" s="202"/>
      <c r="D1480" s="203" t="s">
        <v>204</v>
      </c>
      <c r="E1480" s="204" t="s">
        <v>19</v>
      </c>
      <c r="F1480" s="205" t="s">
        <v>1795</v>
      </c>
      <c r="G1480" s="202"/>
      <c r="H1480" s="206">
        <v>11.68</v>
      </c>
      <c r="I1480" s="207"/>
      <c r="J1480" s="202"/>
      <c r="K1480" s="202"/>
      <c r="L1480" s="208"/>
      <c r="M1480" s="209"/>
      <c r="N1480" s="210"/>
      <c r="O1480" s="210"/>
      <c r="P1480" s="210"/>
      <c r="Q1480" s="210"/>
      <c r="R1480" s="210"/>
      <c r="S1480" s="210"/>
      <c r="T1480" s="211"/>
      <c r="AT1480" s="212" t="s">
        <v>204</v>
      </c>
      <c r="AU1480" s="212" t="s">
        <v>87</v>
      </c>
      <c r="AV1480" s="13" t="s">
        <v>87</v>
      </c>
      <c r="AW1480" s="13" t="s">
        <v>33</v>
      </c>
      <c r="AX1480" s="13" t="s">
        <v>78</v>
      </c>
      <c r="AY1480" s="212" t="s">
        <v>183</v>
      </c>
    </row>
    <row r="1481" spans="2:51" s="16" customFormat="1">
      <c r="B1481" s="245"/>
      <c r="C1481" s="246"/>
      <c r="D1481" s="203" t="s">
        <v>204</v>
      </c>
      <c r="E1481" s="247" t="s">
        <v>19</v>
      </c>
      <c r="F1481" s="248" t="s">
        <v>914</v>
      </c>
      <c r="G1481" s="246"/>
      <c r="H1481" s="247" t="s">
        <v>19</v>
      </c>
      <c r="I1481" s="249"/>
      <c r="J1481" s="246"/>
      <c r="K1481" s="246"/>
      <c r="L1481" s="250"/>
      <c r="M1481" s="251"/>
      <c r="N1481" s="252"/>
      <c r="O1481" s="252"/>
      <c r="P1481" s="252"/>
      <c r="Q1481" s="252"/>
      <c r="R1481" s="252"/>
      <c r="S1481" s="252"/>
      <c r="T1481" s="253"/>
      <c r="AT1481" s="254" t="s">
        <v>204</v>
      </c>
      <c r="AU1481" s="254" t="s">
        <v>87</v>
      </c>
      <c r="AV1481" s="16" t="s">
        <v>85</v>
      </c>
      <c r="AW1481" s="16" t="s">
        <v>33</v>
      </c>
      <c r="AX1481" s="16" t="s">
        <v>78</v>
      </c>
      <c r="AY1481" s="254" t="s">
        <v>183</v>
      </c>
    </row>
    <row r="1482" spans="2:51" s="13" customFormat="1">
      <c r="B1482" s="201"/>
      <c r="C1482" s="202"/>
      <c r="D1482" s="203" t="s">
        <v>204</v>
      </c>
      <c r="E1482" s="204" t="s">
        <v>19</v>
      </c>
      <c r="F1482" s="205" t="s">
        <v>909</v>
      </c>
      <c r="G1482" s="202"/>
      <c r="H1482" s="206">
        <v>4.9000000000000004</v>
      </c>
      <c r="I1482" s="207"/>
      <c r="J1482" s="202"/>
      <c r="K1482" s="202"/>
      <c r="L1482" s="208"/>
      <c r="M1482" s="209"/>
      <c r="N1482" s="210"/>
      <c r="O1482" s="210"/>
      <c r="P1482" s="210"/>
      <c r="Q1482" s="210"/>
      <c r="R1482" s="210"/>
      <c r="S1482" s="210"/>
      <c r="T1482" s="211"/>
      <c r="AT1482" s="212" t="s">
        <v>204</v>
      </c>
      <c r="AU1482" s="212" t="s">
        <v>87</v>
      </c>
      <c r="AV1482" s="13" t="s">
        <v>87</v>
      </c>
      <c r="AW1482" s="13" t="s">
        <v>33</v>
      </c>
      <c r="AX1482" s="13" t="s">
        <v>78</v>
      </c>
      <c r="AY1482" s="212" t="s">
        <v>183</v>
      </c>
    </row>
    <row r="1483" spans="2:51" s="16" customFormat="1">
      <c r="B1483" s="245"/>
      <c r="C1483" s="246"/>
      <c r="D1483" s="203" t="s">
        <v>204</v>
      </c>
      <c r="E1483" s="247" t="s">
        <v>19</v>
      </c>
      <c r="F1483" s="248" t="s">
        <v>1796</v>
      </c>
      <c r="G1483" s="246"/>
      <c r="H1483" s="247" t="s">
        <v>19</v>
      </c>
      <c r="I1483" s="249"/>
      <c r="J1483" s="246"/>
      <c r="K1483" s="246"/>
      <c r="L1483" s="250"/>
      <c r="M1483" s="251"/>
      <c r="N1483" s="252"/>
      <c r="O1483" s="252"/>
      <c r="P1483" s="252"/>
      <c r="Q1483" s="252"/>
      <c r="R1483" s="252"/>
      <c r="S1483" s="252"/>
      <c r="T1483" s="253"/>
      <c r="AT1483" s="254" t="s">
        <v>204</v>
      </c>
      <c r="AU1483" s="254" t="s">
        <v>87</v>
      </c>
      <c r="AV1483" s="16" t="s">
        <v>85</v>
      </c>
      <c r="AW1483" s="16" t="s">
        <v>33</v>
      </c>
      <c r="AX1483" s="16" t="s">
        <v>78</v>
      </c>
      <c r="AY1483" s="254" t="s">
        <v>183</v>
      </c>
    </row>
    <row r="1484" spans="2:51" s="13" customFormat="1">
      <c r="B1484" s="201"/>
      <c r="C1484" s="202"/>
      <c r="D1484" s="203" t="s">
        <v>204</v>
      </c>
      <c r="E1484" s="204" t="s">
        <v>19</v>
      </c>
      <c r="F1484" s="205" t="s">
        <v>1703</v>
      </c>
      <c r="G1484" s="202"/>
      <c r="H1484" s="206">
        <v>7.11</v>
      </c>
      <c r="I1484" s="207"/>
      <c r="J1484" s="202"/>
      <c r="K1484" s="202"/>
      <c r="L1484" s="208"/>
      <c r="M1484" s="209"/>
      <c r="N1484" s="210"/>
      <c r="O1484" s="210"/>
      <c r="P1484" s="210"/>
      <c r="Q1484" s="210"/>
      <c r="R1484" s="210"/>
      <c r="S1484" s="210"/>
      <c r="T1484" s="211"/>
      <c r="AT1484" s="212" t="s">
        <v>204</v>
      </c>
      <c r="AU1484" s="212" t="s">
        <v>87</v>
      </c>
      <c r="AV1484" s="13" t="s">
        <v>87</v>
      </c>
      <c r="AW1484" s="13" t="s">
        <v>33</v>
      </c>
      <c r="AX1484" s="13" t="s">
        <v>78</v>
      </c>
      <c r="AY1484" s="212" t="s">
        <v>183</v>
      </c>
    </row>
    <row r="1485" spans="2:51" s="16" customFormat="1">
      <c r="B1485" s="245"/>
      <c r="C1485" s="246"/>
      <c r="D1485" s="203" t="s">
        <v>204</v>
      </c>
      <c r="E1485" s="247" t="s">
        <v>19</v>
      </c>
      <c r="F1485" s="248" t="s">
        <v>916</v>
      </c>
      <c r="G1485" s="246"/>
      <c r="H1485" s="247" t="s">
        <v>19</v>
      </c>
      <c r="I1485" s="249"/>
      <c r="J1485" s="246"/>
      <c r="K1485" s="246"/>
      <c r="L1485" s="250"/>
      <c r="M1485" s="251"/>
      <c r="N1485" s="252"/>
      <c r="O1485" s="252"/>
      <c r="P1485" s="252"/>
      <c r="Q1485" s="252"/>
      <c r="R1485" s="252"/>
      <c r="S1485" s="252"/>
      <c r="T1485" s="253"/>
      <c r="AT1485" s="254" t="s">
        <v>204</v>
      </c>
      <c r="AU1485" s="254" t="s">
        <v>87</v>
      </c>
      <c r="AV1485" s="16" t="s">
        <v>85</v>
      </c>
      <c r="AW1485" s="16" t="s">
        <v>33</v>
      </c>
      <c r="AX1485" s="16" t="s">
        <v>78</v>
      </c>
      <c r="AY1485" s="254" t="s">
        <v>183</v>
      </c>
    </row>
    <row r="1486" spans="2:51" s="13" customFormat="1">
      <c r="B1486" s="201"/>
      <c r="C1486" s="202"/>
      <c r="D1486" s="203" t="s">
        <v>204</v>
      </c>
      <c r="E1486" s="204" t="s">
        <v>19</v>
      </c>
      <c r="F1486" s="205" t="s">
        <v>1797</v>
      </c>
      <c r="G1486" s="202"/>
      <c r="H1486" s="206">
        <v>11.48</v>
      </c>
      <c r="I1486" s="207"/>
      <c r="J1486" s="202"/>
      <c r="K1486" s="202"/>
      <c r="L1486" s="208"/>
      <c r="M1486" s="209"/>
      <c r="N1486" s="210"/>
      <c r="O1486" s="210"/>
      <c r="P1486" s="210"/>
      <c r="Q1486" s="210"/>
      <c r="R1486" s="210"/>
      <c r="S1486" s="210"/>
      <c r="T1486" s="211"/>
      <c r="AT1486" s="212" t="s">
        <v>204</v>
      </c>
      <c r="AU1486" s="212" t="s">
        <v>87</v>
      </c>
      <c r="AV1486" s="13" t="s">
        <v>87</v>
      </c>
      <c r="AW1486" s="13" t="s">
        <v>33</v>
      </c>
      <c r="AX1486" s="13" t="s">
        <v>78</v>
      </c>
      <c r="AY1486" s="212" t="s">
        <v>183</v>
      </c>
    </row>
    <row r="1487" spans="2:51" s="16" customFormat="1">
      <c r="B1487" s="245"/>
      <c r="C1487" s="246"/>
      <c r="D1487" s="203" t="s">
        <v>204</v>
      </c>
      <c r="E1487" s="247" t="s">
        <v>19</v>
      </c>
      <c r="F1487" s="248" t="s">
        <v>1798</v>
      </c>
      <c r="G1487" s="246"/>
      <c r="H1487" s="247" t="s">
        <v>19</v>
      </c>
      <c r="I1487" s="249"/>
      <c r="J1487" s="246"/>
      <c r="K1487" s="246"/>
      <c r="L1487" s="250"/>
      <c r="M1487" s="251"/>
      <c r="N1487" s="252"/>
      <c r="O1487" s="252"/>
      <c r="P1487" s="252"/>
      <c r="Q1487" s="252"/>
      <c r="R1487" s="252"/>
      <c r="S1487" s="252"/>
      <c r="T1487" s="253"/>
      <c r="AT1487" s="254" t="s">
        <v>204</v>
      </c>
      <c r="AU1487" s="254" t="s">
        <v>87</v>
      </c>
      <c r="AV1487" s="16" t="s">
        <v>85</v>
      </c>
      <c r="AW1487" s="16" t="s">
        <v>33</v>
      </c>
      <c r="AX1487" s="16" t="s">
        <v>78</v>
      </c>
      <c r="AY1487" s="254" t="s">
        <v>183</v>
      </c>
    </row>
    <row r="1488" spans="2:51" s="13" customFormat="1">
      <c r="B1488" s="201"/>
      <c r="C1488" s="202"/>
      <c r="D1488" s="203" t="s">
        <v>204</v>
      </c>
      <c r="E1488" s="204" t="s">
        <v>19</v>
      </c>
      <c r="F1488" s="205" t="s">
        <v>679</v>
      </c>
      <c r="G1488" s="202"/>
      <c r="H1488" s="206">
        <v>9.77</v>
      </c>
      <c r="I1488" s="207"/>
      <c r="J1488" s="202"/>
      <c r="K1488" s="202"/>
      <c r="L1488" s="208"/>
      <c r="M1488" s="209"/>
      <c r="N1488" s="210"/>
      <c r="O1488" s="210"/>
      <c r="P1488" s="210"/>
      <c r="Q1488" s="210"/>
      <c r="R1488" s="210"/>
      <c r="S1488" s="210"/>
      <c r="T1488" s="211"/>
      <c r="AT1488" s="212" t="s">
        <v>204</v>
      </c>
      <c r="AU1488" s="212" t="s">
        <v>87</v>
      </c>
      <c r="AV1488" s="13" t="s">
        <v>87</v>
      </c>
      <c r="AW1488" s="13" t="s">
        <v>33</v>
      </c>
      <c r="AX1488" s="13" t="s">
        <v>78</v>
      </c>
      <c r="AY1488" s="212" t="s">
        <v>183</v>
      </c>
    </row>
    <row r="1489" spans="2:51" s="16" customFormat="1">
      <c r="B1489" s="245"/>
      <c r="C1489" s="246"/>
      <c r="D1489" s="203" t="s">
        <v>204</v>
      </c>
      <c r="E1489" s="247" t="s">
        <v>19</v>
      </c>
      <c r="F1489" s="248" t="s">
        <v>1799</v>
      </c>
      <c r="G1489" s="246"/>
      <c r="H1489" s="247" t="s">
        <v>19</v>
      </c>
      <c r="I1489" s="249"/>
      <c r="J1489" s="246"/>
      <c r="K1489" s="246"/>
      <c r="L1489" s="250"/>
      <c r="M1489" s="251"/>
      <c r="N1489" s="252"/>
      <c r="O1489" s="252"/>
      <c r="P1489" s="252"/>
      <c r="Q1489" s="252"/>
      <c r="R1489" s="252"/>
      <c r="S1489" s="252"/>
      <c r="T1489" s="253"/>
      <c r="AT1489" s="254" t="s">
        <v>204</v>
      </c>
      <c r="AU1489" s="254" t="s">
        <v>87</v>
      </c>
      <c r="AV1489" s="16" t="s">
        <v>85</v>
      </c>
      <c r="AW1489" s="16" t="s">
        <v>33</v>
      </c>
      <c r="AX1489" s="16" t="s">
        <v>78</v>
      </c>
      <c r="AY1489" s="254" t="s">
        <v>183</v>
      </c>
    </row>
    <row r="1490" spans="2:51" s="13" customFormat="1">
      <c r="B1490" s="201"/>
      <c r="C1490" s="202"/>
      <c r="D1490" s="203" t="s">
        <v>204</v>
      </c>
      <c r="E1490" s="204" t="s">
        <v>19</v>
      </c>
      <c r="F1490" s="205" t="s">
        <v>1800</v>
      </c>
      <c r="G1490" s="202"/>
      <c r="H1490" s="206">
        <v>7.56</v>
      </c>
      <c r="I1490" s="207"/>
      <c r="J1490" s="202"/>
      <c r="K1490" s="202"/>
      <c r="L1490" s="208"/>
      <c r="M1490" s="209"/>
      <c r="N1490" s="210"/>
      <c r="O1490" s="210"/>
      <c r="P1490" s="210"/>
      <c r="Q1490" s="210"/>
      <c r="R1490" s="210"/>
      <c r="S1490" s="210"/>
      <c r="T1490" s="211"/>
      <c r="AT1490" s="212" t="s">
        <v>204</v>
      </c>
      <c r="AU1490" s="212" t="s">
        <v>87</v>
      </c>
      <c r="AV1490" s="13" t="s">
        <v>87</v>
      </c>
      <c r="AW1490" s="13" t="s">
        <v>33</v>
      </c>
      <c r="AX1490" s="13" t="s">
        <v>78</v>
      </c>
      <c r="AY1490" s="212" t="s">
        <v>183</v>
      </c>
    </row>
    <row r="1491" spans="2:51" s="16" customFormat="1">
      <c r="B1491" s="245"/>
      <c r="C1491" s="246"/>
      <c r="D1491" s="203" t="s">
        <v>204</v>
      </c>
      <c r="E1491" s="247" t="s">
        <v>19</v>
      </c>
      <c r="F1491" s="248" t="s">
        <v>918</v>
      </c>
      <c r="G1491" s="246"/>
      <c r="H1491" s="247" t="s">
        <v>19</v>
      </c>
      <c r="I1491" s="249"/>
      <c r="J1491" s="246"/>
      <c r="K1491" s="246"/>
      <c r="L1491" s="250"/>
      <c r="M1491" s="251"/>
      <c r="N1491" s="252"/>
      <c r="O1491" s="252"/>
      <c r="P1491" s="252"/>
      <c r="Q1491" s="252"/>
      <c r="R1491" s="252"/>
      <c r="S1491" s="252"/>
      <c r="T1491" s="253"/>
      <c r="AT1491" s="254" t="s">
        <v>204</v>
      </c>
      <c r="AU1491" s="254" t="s">
        <v>87</v>
      </c>
      <c r="AV1491" s="16" t="s">
        <v>85</v>
      </c>
      <c r="AW1491" s="16" t="s">
        <v>33</v>
      </c>
      <c r="AX1491" s="16" t="s">
        <v>78</v>
      </c>
      <c r="AY1491" s="254" t="s">
        <v>183</v>
      </c>
    </row>
    <row r="1492" spans="2:51" s="13" customFormat="1">
      <c r="B1492" s="201"/>
      <c r="C1492" s="202"/>
      <c r="D1492" s="203" t="s">
        <v>204</v>
      </c>
      <c r="E1492" s="204" t="s">
        <v>19</v>
      </c>
      <c r="F1492" s="205" t="s">
        <v>909</v>
      </c>
      <c r="G1492" s="202"/>
      <c r="H1492" s="206">
        <v>4.9000000000000004</v>
      </c>
      <c r="I1492" s="207"/>
      <c r="J1492" s="202"/>
      <c r="K1492" s="202"/>
      <c r="L1492" s="208"/>
      <c r="M1492" s="209"/>
      <c r="N1492" s="210"/>
      <c r="O1492" s="210"/>
      <c r="P1492" s="210"/>
      <c r="Q1492" s="210"/>
      <c r="R1492" s="210"/>
      <c r="S1492" s="210"/>
      <c r="T1492" s="211"/>
      <c r="AT1492" s="212" t="s">
        <v>204</v>
      </c>
      <c r="AU1492" s="212" t="s">
        <v>87</v>
      </c>
      <c r="AV1492" s="13" t="s">
        <v>87</v>
      </c>
      <c r="AW1492" s="13" t="s">
        <v>33</v>
      </c>
      <c r="AX1492" s="13" t="s">
        <v>78</v>
      </c>
      <c r="AY1492" s="212" t="s">
        <v>183</v>
      </c>
    </row>
    <row r="1493" spans="2:51" s="16" customFormat="1">
      <c r="B1493" s="245"/>
      <c r="C1493" s="246"/>
      <c r="D1493" s="203" t="s">
        <v>204</v>
      </c>
      <c r="E1493" s="247" t="s">
        <v>19</v>
      </c>
      <c r="F1493" s="248" t="s">
        <v>1801</v>
      </c>
      <c r="G1493" s="246"/>
      <c r="H1493" s="247" t="s">
        <v>19</v>
      </c>
      <c r="I1493" s="249"/>
      <c r="J1493" s="246"/>
      <c r="K1493" s="246"/>
      <c r="L1493" s="250"/>
      <c r="M1493" s="251"/>
      <c r="N1493" s="252"/>
      <c r="O1493" s="252"/>
      <c r="P1493" s="252"/>
      <c r="Q1493" s="252"/>
      <c r="R1493" s="252"/>
      <c r="S1493" s="252"/>
      <c r="T1493" s="253"/>
      <c r="AT1493" s="254" t="s">
        <v>204</v>
      </c>
      <c r="AU1493" s="254" t="s">
        <v>87</v>
      </c>
      <c r="AV1493" s="16" t="s">
        <v>85</v>
      </c>
      <c r="AW1493" s="16" t="s">
        <v>33</v>
      </c>
      <c r="AX1493" s="16" t="s">
        <v>78</v>
      </c>
      <c r="AY1493" s="254" t="s">
        <v>183</v>
      </c>
    </row>
    <row r="1494" spans="2:51" s="13" customFormat="1">
      <c r="B1494" s="201"/>
      <c r="C1494" s="202"/>
      <c r="D1494" s="203" t="s">
        <v>204</v>
      </c>
      <c r="E1494" s="204" t="s">
        <v>19</v>
      </c>
      <c r="F1494" s="205" t="s">
        <v>1703</v>
      </c>
      <c r="G1494" s="202"/>
      <c r="H1494" s="206">
        <v>7.11</v>
      </c>
      <c r="I1494" s="207"/>
      <c r="J1494" s="202"/>
      <c r="K1494" s="202"/>
      <c r="L1494" s="208"/>
      <c r="M1494" s="209"/>
      <c r="N1494" s="210"/>
      <c r="O1494" s="210"/>
      <c r="P1494" s="210"/>
      <c r="Q1494" s="210"/>
      <c r="R1494" s="210"/>
      <c r="S1494" s="210"/>
      <c r="T1494" s="211"/>
      <c r="AT1494" s="212" t="s">
        <v>204</v>
      </c>
      <c r="AU1494" s="212" t="s">
        <v>87</v>
      </c>
      <c r="AV1494" s="13" t="s">
        <v>87</v>
      </c>
      <c r="AW1494" s="13" t="s">
        <v>33</v>
      </c>
      <c r="AX1494" s="13" t="s">
        <v>78</v>
      </c>
      <c r="AY1494" s="212" t="s">
        <v>183</v>
      </c>
    </row>
    <row r="1495" spans="2:51" s="16" customFormat="1">
      <c r="B1495" s="245"/>
      <c r="C1495" s="246"/>
      <c r="D1495" s="203" t="s">
        <v>204</v>
      </c>
      <c r="E1495" s="247" t="s">
        <v>19</v>
      </c>
      <c r="F1495" s="248" t="s">
        <v>920</v>
      </c>
      <c r="G1495" s="246"/>
      <c r="H1495" s="247" t="s">
        <v>19</v>
      </c>
      <c r="I1495" s="249"/>
      <c r="J1495" s="246"/>
      <c r="K1495" s="246"/>
      <c r="L1495" s="250"/>
      <c r="M1495" s="251"/>
      <c r="N1495" s="252"/>
      <c r="O1495" s="252"/>
      <c r="P1495" s="252"/>
      <c r="Q1495" s="252"/>
      <c r="R1495" s="252"/>
      <c r="S1495" s="252"/>
      <c r="T1495" s="253"/>
      <c r="AT1495" s="254" t="s">
        <v>204</v>
      </c>
      <c r="AU1495" s="254" t="s">
        <v>87</v>
      </c>
      <c r="AV1495" s="16" t="s">
        <v>85</v>
      </c>
      <c r="AW1495" s="16" t="s">
        <v>33</v>
      </c>
      <c r="AX1495" s="16" t="s">
        <v>78</v>
      </c>
      <c r="AY1495" s="254" t="s">
        <v>183</v>
      </c>
    </row>
    <row r="1496" spans="2:51" s="13" customFormat="1">
      <c r="B1496" s="201"/>
      <c r="C1496" s="202"/>
      <c r="D1496" s="203" t="s">
        <v>204</v>
      </c>
      <c r="E1496" s="204" t="s">
        <v>19</v>
      </c>
      <c r="F1496" s="205" t="s">
        <v>1797</v>
      </c>
      <c r="G1496" s="202"/>
      <c r="H1496" s="206">
        <v>11.48</v>
      </c>
      <c r="I1496" s="207"/>
      <c r="J1496" s="202"/>
      <c r="K1496" s="202"/>
      <c r="L1496" s="208"/>
      <c r="M1496" s="209"/>
      <c r="N1496" s="210"/>
      <c r="O1496" s="210"/>
      <c r="P1496" s="210"/>
      <c r="Q1496" s="210"/>
      <c r="R1496" s="210"/>
      <c r="S1496" s="210"/>
      <c r="T1496" s="211"/>
      <c r="AT1496" s="212" t="s">
        <v>204</v>
      </c>
      <c r="AU1496" s="212" t="s">
        <v>87</v>
      </c>
      <c r="AV1496" s="13" t="s">
        <v>87</v>
      </c>
      <c r="AW1496" s="13" t="s">
        <v>33</v>
      </c>
      <c r="AX1496" s="13" t="s">
        <v>78</v>
      </c>
      <c r="AY1496" s="212" t="s">
        <v>183</v>
      </c>
    </row>
    <row r="1497" spans="2:51" s="16" customFormat="1">
      <c r="B1497" s="245"/>
      <c r="C1497" s="246"/>
      <c r="D1497" s="203" t="s">
        <v>204</v>
      </c>
      <c r="E1497" s="247" t="s">
        <v>19</v>
      </c>
      <c r="F1497" s="248" t="s">
        <v>1802</v>
      </c>
      <c r="G1497" s="246"/>
      <c r="H1497" s="247" t="s">
        <v>19</v>
      </c>
      <c r="I1497" s="249"/>
      <c r="J1497" s="246"/>
      <c r="K1497" s="246"/>
      <c r="L1497" s="250"/>
      <c r="M1497" s="251"/>
      <c r="N1497" s="252"/>
      <c r="O1497" s="252"/>
      <c r="P1497" s="252"/>
      <c r="Q1497" s="252"/>
      <c r="R1497" s="252"/>
      <c r="S1497" s="252"/>
      <c r="T1497" s="253"/>
      <c r="AT1497" s="254" t="s">
        <v>204</v>
      </c>
      <c r="AU1497" s="254" t="s">
        <v>87</v>
      </c>
      <c r="AV1497" s="16" t="s">
        <v>85</v>
      </c>
      <c r="AW1497" s="16" t="s">
        <v>33</v>
      </c>
      <c r="AX1497" s="16" t="s">
        <v>78</v>
      </c>
      <c r="AY1497" s="254" t="s">
        <v>183</v>
      </c>
    </row>
    <row r="1498" spans="2:51" s="13" customFormat="1">
      <c r="B1498" s="201"/>
      <c r="C1498" s="202"/>
      <c r="D1498" s="203" t="s">
        <v>204</v>
      </c>
      <c r="E1498" s="204" t="s">
        <v>19</v>
      </c>
      <c r="F1498" s="205" t="s">
        <v>679</v>
      </c>
      <c r="G1498" s="202"/>
      <c r="H1498" s="206">
        <v>9.77</v>
      </c>
      <c r="I1498" s="207"/>
      <c r="J1498" s="202"/>
      <c r="K1498" s="202"/>
      <c r="L1498" s="208"/>
      <c r="M1498" s="209"/>
      <c r="N1498" s="210"/>
      <c r="O1498" s="210"/>
      <c r="P1498" s="210"/>
      <c r="Q1498" s="210"/>
      <c r="R1498" s="210"/>
      <c r="S1498" s="210"/>
      <c r="T1498" s="211"/>
      <c r="AT1498" s="212" t="s">
        <v>204</v>
      </c>
      <c r="AU1498" s="212" t="s">
        <v>87</v>
      </c>
      <c r="AV1498" s="13" t="s">
        <v>87</v>
      </c>
      <c r="AW1498" s="13" t="s">
        <v>33</v>
      </c>
      <c r="AX1498" s="13" t="s">
        <v>78</v>
      </c>
      <c r="AY1498" s="212" t="s">
        <v>183</v>
      </c>
    </row>
    <row r="1499" spans="2:51" s="16" customFormat="1">
      <c r="B1499" s="245"/>
      <c r="C1499" s="246"/>
      <c r="D1499" s="203" t="s">
        <v>204</v>
      </c>
      <c r="E1499" s="247" t="s">
        <v>19</v>
      </c>
      <c r="F1499" s="248" t="s">
        <v>1803</v>
      </c>
      <c r="G1499" s="246"/>
      <c r="H1499" s="247" t="s">
        <v>19</v>
      </c>
      <c r="I1499" s="249"/>
      <c r="J1499" s="246"/>
      <c r="K1499" s="246"/>
      <c r="L1499" s="250"/>
      <c r="M1499" s="251"/>
      <c r="N1499" s="252"/>
      <c r="O1499" s="252"/>
      <c r="P1499" s="252"/>
      <c r="Q1499" s="252"/>
      <c r="R1499" s="252"/>
      <c r="S1499" s="252"/>
      <c r="T1499" s="253"/>
      <c r="AT1499" s="254" t="s">
        <v>204</v>
      </c>
      <c r="AU1499" s="254" t="s">
        <v>87</v>
      </c>
      <c r="AV1499" s="16" t="s">
        <v>85</v>
      </c>
      <c r="AW1499" s="16" t="s">
        <v>33</v>
      </c>
      <c r="AX1499" s="16" t="s">
        <v>78</v>
      </c>
      <c r="AY1499" s="254" t="s">
        <v>183</v>
      </c>
    </row>
    <row r="1500" spans="2:51" s="13" customFormat="1">
      <c r="B1500" s="201"/>
      <c r="C1500" s="202"/>
      <c r="D1500" s="203" t="s">
        <v>204</v>
      </c>
      <c r="E1500" s="204" t="s">
        <v>19</v>
      </c>
      <c r="F1500" s="205" t="s">
        <v>1800</v>
      </c>
      <c r="G1500" s="202"/>
      <c r="H1500" s="206">
        <v>7.56</v>
      </c>
      <c r="I1500" s="207"/>
      <c r="J1500" s="202"/>
      <c r="K1500" s="202"/>
      <c r="L1500" s="208"/>
      <c r="M1500" s="209"/>
      <c r="N1500" s="210"/>
      <c r="O1500" s="210"/>
      <c r="P1500" s="210"/>
      <c r="Q1500" s="210"/>
      <c r="R1500" s="210"/>
      <c r="S1500" s="210"/>
      <c r="T1500" s="211"/>
      <c r="AT1500" s="212" t="s">
        <v>204</v>
      </c>
      <c r="AU1500" s="212" t="s">
        <v>87</v>
      </c>
      <c r="AV1500" s="13" t="s">
        <v>87</v>
      </c>
      <c r="AW1500" s="13" t="s">
        <v>33</v>
      </c>
      <c r="AX1500" s="13" t="s">
        <v>78</v>
      </c>
      <c r="AY1500" s="212" t="s">
        <v>183</v>
      </c>
    </row>
    <row r="1501" spans="2:51" s="16" customFormat="1">
      <c r="B1501" s="245"/>
      <c r="C1501" s="246"/>
      <c r="D1501" s="203" t="s">
        <v>204</v>
      </c>
      <c r="E1501" s="247" t="s">
        <v>19</v>
      </c>
      <c r="F1501" s="248" t="s">
        <v>921</v>
      </c>
      <c r="G1501" s="246"/>
      <c r="H1501" s="247" t="s">
        <v>19</v>
      </c>
      <c r="I1501" s="249"/>
      <c r="J1501" s="246"/>
      <c r="K1501" s="246"/>
      <c r="L1501" s="250"/>
      <c r="M1501" s="251"/>
      <c r="N1501" s="252"/>
      <c r="O1501" s="252"/>
      <c r="P1501" s="252"/>
      <c r="Q1501" s="252"/>
      <c r="R1501" s="252"/>
      <c r="S1501" s="252"/>
      <c r="T1501" s="253"/>
      <c r="AT1501" s="254" t="s">
        <v>204</v>
      </c>
      <c r="AU1501" s="254" t="s">
        <v>87</v>
      </c>
      <c r="AV1501" s="16" t="s">
        <v>85</v>
      </c>
      <c r="AW1501" s="16" t="s">
        <v>33</v>
      </c>
      <c r="AX1501" s="16" t="s">
        <v>78</v>
      </c>
      <c r="AY1501" s="254" t="s">
        <v>183</v>
      </c>
    </row>
    <row r="1502" spans="2:51" s="13" customFormat="1">
      <c r="B1502" s="201"/>
      <c r="C1502" s="202"/>
      <c r="D1502" s="203" t="s">
        <v>204</v>
      </c>
      <c r="E1502" s="204" t="s">
        <v>19</v>
      </c>
      <c r="F1502" s="205" t="s">
        <v>909</v>
      </c>
      <c r="G1502" s="202"/>
      <c r="H1502" s="206">
        <v>4.9000000000000004</v>
      </c>
      <c r="I1502" s="207"/>
      <c r="J1502" s="202"/>
      <c r="K1502" s="202"/>
      <c r="L1502" s="208"/>
      <c r="M1502" s="209"/>
      <c r="N1502" s="210"/>
      <c r="O1502" s="210"/>
      <c r="P1502" s="210"/>
      <c r="Q1502" s="210"/>
      <c r="R1502" s="210"/>
      <c r="S1502" s="210"/>
      <c r="T1502" s="211"/>
      <c r="AT1502" s="212" t="s">
        <v>204</v>
      </c>
      <c r="AU1502" s="212" t="s">
        <v>87</v>
      </c>
      <c r="AV1502" s="13" t="s">
        <v>87</v>
      </c>
      <c r="AW1502" s="13" t="s">
        <v>33</v>
      </c>
      <c r="AX1502" s="13" t="s">
        <v>78</v>
      </c>
      <c r="AY1502" s="212" t="s">
        <v>183</v>
      </c>
    </row>
    <row r="1503" spans="2:51" s="16" customFormat="1">
      <c r="B1503" s="245"/>
      <c r="C1503" s="246"/>
      <c r="D1503" s="203" t="s">
        <v>204</v>
      </c>
      <c r="E1503" s="247" t="s">
        <v>19</v>
      </c>
      <c r="F1503" s="248" t="s">
        <v>1804</v>
      </c>
      <c r="G1503" s="246"/>
      <c r="H1503" s="247" t="s">
        <v>19</v>
      </c>
      <c r="I1503" s="249"/>
      <c r="J1503" s="246"/>
      <c r="K1503" s="246"/>
      <c r="L1503" s="250"/>
      <c r="M1503" s="251"/>
      <c r="N1503" s="252"/>
      <c r="O1503" s="252"/>
      <c r="P1503" s="252"/>
      <c r="Q1503" s="252"/>
      <c r="R1503" s="252"/>
      <c r="S1503" s="252"/>
      <c r="T1503" s="253"/>
      <c r="AT1503" s="254" t="s">
        <v>204</v>
      </c>
      <c r="AU1503" s="254" t="s">
        <v>87</v>
      </c>
      <c r="AV1503" s="16" t="s">
        <v>85</v>
      </c>
      <c r="AW1503" s="16" t="s">
        <v>33</v>
      </c>
      <c r="AX1503" s="16" t="s">
        <v>78</v>
      </c>
      <c r="AY1503" s="254" t="s">
        <v>183</v>
      </c>
    </row>
    <row r="1504" spans="2:51" s="13" customFormat="1">
      <c r="B1504" s="201"/>
      <c r="C1504" s="202"/>
      <c r="D1504" s="203" t="s">
        <v>204</v>
      </c>
      <c r="E1504" s="204" t="s">
        <v>19</v>
      </c>
      <c r="F1504" s="205" t="s">
        <v>1703</v>
      </c>
      <c r="G1504" s="202"/>
      <c r="H1504" s="206">
        <v>7.11</v>
      </c>
      <c r="I1504" s="207"/>
      <c r="J1504" s="202"/>
      <c r="K1504" s="202"/>
      <c r="L1504" s="208"/>
      <c r="M1504" s="209"/>
      <c r="N1504" s="210"/>
      <c r="O1504" s="210"/>
      <c r="P1504" s="210"/>
      <c r="Q1504" s="210"/>
      <c r="R1504" s="210"/>
      <c r="S1504" s="210"/>
      <c r="T1504" s="211"/>
      <c r="AT1504" s="212" t="s">
        <v>204</v>
      </c>
      <c r="AU1504" s="212" t="s">
        <v>87</v>
      </c>
      <c r="AV1504" s="13" t="s">
        <v>87</v>
      </c>
      <c r="AW1504" s="13" t="s">
        <v>33</v>
      </c>
      <c r="AX1504" s="13" t="s">
        <v>78</v>
      </c>
      <c r="AY1504" s="212" t="s">
        <v>183</v>
      </c>
    </row>
    <row r="1505" spans="1:65" s="16" customFormat="1">
      <c r="B1505" s="245"/>
      <c r="C1505" s="246"/>
      <c r="D1505" s="203" t="s">
        <v>204</v>
      </c>
      <c r="E1505" s="247" t="s">
        <v>19</v>
      </c>
      <c r="F1505" s="248" t="s">
        <v>923</v>
      </c>
      <c r="G1505" s="246"/>
      <c r="H1505" s="247" t="s">
        <v>19</v>
      </c>
      <c r="I1505" s="249"/>
      <c r="J1505" s="246"/>
      <c r="K1505" s="246"/>
      <c r="L1505" s="250"/>
      <c r="M1505" s="251"/>
      <c r="N1505" s="252"/>
      <c r="O1505" s="252"/>
      <c r="P1505" s="252"/>
      <c r="Q1505" s="252"/>
      <c r="R1505" s="252"/>
      <c r="S1505" s="252"/>
      <c r="T1505" s="253"/>
      <c r="AT1505" s="254" t="s">
        <v>204</v>
      </c>
      <c r="AU1505" s="254" t="s">
        <v>87</v>
      </c>
      <c r="AV1505" s="16" t="s">
        <v>85</v>
      </c>
      <c r="AW1505" s="16" t="s">
        <v>33</v>
      </c>
      <c r="AX1505" s="16" t="s">
        <v>78</v>
      </c>
      <c r="AY1505" s="254" t="s">
        <v>183</v>
      </c>
    </row>
    <row r="1506" spans="1:65" s="13" customFormat="1">
      <c r="B1506" s="201"/>
      <c r="C1506" s="202"/>
      <c r="D1506" s="203" t="s">
        <v>204</v>
      </c>
      <c r="E1506" s="204" t="s">
        <v>19</v>
      </c>
      <c r="F1506" s="205" t="s">
        <v>1805</v>
      </c>
      <c r="G1506" s="202"/>
      <c r="H1506" s="206">
        <v>11.33</v>
      </c>
      <c r="I1506" s="207"/>
      <c r="J1506" s="202"/>
      <c r="K1506" s="202"/>
      <c r="L1506" s="208"/>
      <c r="M1506" s="209"/>
      <c r="N1506" s="210"/>
      <c r="O1506" s="210"/>
      <c r="P1506" s="210"/>
      <c r="Q1506" s="210"/>
      <c r="R1506" s="210"/>
      <c r="S1506" s="210"/>
      <c r="T1506" s="211"/>
      <c r="AT1506" s="212" t="s">
        <v>204</v>
      </c>
      <c r="AU1506" s="212" t="s">
        <v>87</v>
      </c>
      <c r="AV1506" s="13" t="s">
        <v>87</v>
      </c>
      <c r="AW1506" s="13" t="s">
        <v>33</v>
      </c>
      <c r="AX1506" s="13" t="s">
        <v>78</v>
      </c>
      <c r="AY1506" s="212" t="s">
        <v>183</v>
      </c>
    </row>
    <row r="1507" spans="1:65" s="16" customFormat="1">
      <c r="B1507" s="245"/>
      <c r="C1507" s="246"/>
      <c r="D1507" s="203" t="s">
        <v>204</v>
      </c>
      <c r="E1507" s="247" t="s">
        <v>19</v>
      </c>
      <c r="F1507" s="248" t="s">
        <v>1806</v>
      </c>
      <c r="G1507" s="246"/>
      <c r="H1507" s="247" t="s">
        <v>19</v>
      </c>
      <c r="I1507" s="249"/>
      <c r="J1507" s="246"/>
      <c r="K1507" s="246"/>
      <c r="L1507" s="250"/>
      <c r="M1507" s="251"/>
      <c r="N1507" s="252"/>
      <c r="O1507" s="252"/>
      <c r="P1507" s="252"/>
      <c r="Q1507" s="252"/>
      <c r="R1507" s="252"/>
      <c r="S1507" s="252"/>
      <c r="T1507" s="253"/>
      <c r="AT1507" s="254" t="s">
        <v>204</v>
      </c>
      <c r="AU1507" s="254" t="s">
        <v>87</v>
      </c>
      <c r="AV1507" s="16" t="s">
        <v>85</v>
      </c>
      <c r="AW1507" s="16" t="s">
        <v>33</v>
      </c>
      <c r="AX1507" s="16" t="s">
        <v>78</v>
      </c>
      <c r="AY1507" s="254" t="s">
        <v>183</v>
      </c>
    </row>
    <row r="1508" spans="1:65" s="13" customFormat="1">
      <c r="B1508" s="201"/>
      <c r="C1508" s="202"/>
      <c r="D1508" s="203" t="s">
        <v>204</v>
      </c>
      <c r="E1508" s="204" t="s">
        <v>19</v>
      </c>
      <c r="F1508" s="205" t="s">
        <v>679</v>
      </c>
      <c r="G1508" s="202"/>
      <c r="H1508" s="206">
        <v>9.77</v>
      </c>
      <c r="I1508" s="207"/>
      <c r="J1508" s="202"/>
      <c r="K1508" s="202"/>
      <c r="L1508" s="208"/>
      <c r="M1508" s="209"/>
      <c r="N1508" s="210"/>
      <c r="O1508" s="210"/>
      <c r="P1508" s="210"/>
      <c r="Q1508" s="210"/>
      <c r="R1508" s="210"/>
      <c r="S1508" s="210"/>
      <c r="T1508" s="211"/>
      <c r="AT1508" s="212" t="s">
        <v>204</v>
      </c>
      <c r="AU1508" s="212" t="s">
        <v>87</v>
      </c>
      <c r="AV1508" s="13" t="s">
        <v>87</v>
      </c>
      <c r="AW1508" s="13" t="s">
        <v>33</v>
      </c>
      <c r="AX1508" s="13" t="s">
        <v>78</v>
      </c>
      <c r="AY1508" s="212" t="s">
        <v>183</v>
      </c>
    </row>
    <row r="1509" spans="1:65" s="16" customFormat="1">
      <c r="B1509" s="245"/>
      <c r="C1509" s="246"/>
      <c r="D1509" s="203" t="s">
        <v>204</v>
      </c>
      <c r="E1509" s="247" t="s">
        <v>19</v>
      </c>
      <c r="F1509" s="248" t="s">
        <v>1807</v>
      </c>
      <c r="G1509" s="246"/>
      <c r="H1509" s="247" t="s">
        <v>19</v>
      </c>
      <c r="I1509" s="249"/>
      <c r="J1509" s="246"/>
      <c r="K1509" s="246"/>
      <c r="L1509" s="250"/>
      <c r="M1509" s="251"/>
      <c r="N1509" s="252"/>
      <c r="O1509" s="252"/>
      <c r="P1509" s="252"/>
      <c r="Q1509" s="252"/>
      <c r="R1509" s="252"/>
      <c r="S1509" s="252"/>
      <c r="T1509" s="253"/>
      <c r="AT1509" s="254" t="s">
        <v>204</v>
      </c>
      <c r="AU1509" s="254" t="s">
        <v>87</v>
      </c>
      <c r="AV1509" s="16" t="s">
        <v>85</v>
      </c>
      <c r="AW1509" s="16" t="s">
        <v>33</v>
      </c>
      <c r="AX1509" s="16" t="s">
        <v>78</v>
      </c>
      <c r="AY1509" s="254" t="s">
        <v>183</v>
      </c>
    </row>
    <row r="1510" spans="1:65" s="13" customFormat="1">
      <c r="B1510" s="201"/>
      <c r="C1510" s="202"/>
      <c r="D1510" s="203" t="s">
        <v>204</v>
      </c>
      <c r="E1510" s="204" t="s">
        <v>19</v>
      </c>
      <c r="F1510" s="205" t="s">
        <v>1800</v>
      </c>
      <c r="G1510" s="202"/>
      <c r="H1510" s="206">
        <v>7.56</v>
      </c>
      <c r="I1510" s="207"/>
      <c r="J1510" s="202"/>
      <c r="K1510" s="202"/>
      <c r="L1510" s="208"/>
      <c r="M1510" s="209"/>
      <c r="N1510" s="210"/>
      <c r="O1510" s="210"/>
      <c r="P1510" s="210"/>
      <c r="Q1510" s="210"/>
      <c r="R1510" s="210"/>
      <c r="S1510" s="210"/>
      <c r="T1510" s="211"/>
      <c r="AT1510" s="212" t="s">
        <v>204</v>
      </c>
      <c r="AU1510" s="212" t="s">
        <v>87</v>
      </c>
      <c r="AV1510" s="13" t="s">
        <v>87</v>
      </c>
      <c r="AW1510" s="13" t="s">
        <v>33</v>
      </c>
      <c r="AX1510" s="13" t="s">
        <v>78</v>
      </c>
      <c r="AY1510" s="212" t="s">
        <v>183</v>
      </c>
    </row>
    <row r="1511" spans="1:65" s="15" customFormat="1">
      <c r="B1511" s="234"/>
      <c r="C1511" s="235"/>
      <c r="D1511" s="203" t="s">
        <v>204</v>
      </c>
      <c r="E1511" s="236" t="s">
        <v>19</v>
      </c>
      <c r="F1511" s="237" t="s">
        <v>266</v>
      </c>
      <c r="G1511" s="235"/>
      <c r="H1511" s="238">
        <v>212.62</v>
      </c>
      <c r="I1511" s="239"/>
      <c r="J1511" s="235"/>
      <c r="K1511" s="235"/>
      <c r="L1511" s="240"/>
      <c r="M1511" s="241"/>
      <c r="N1511" s="242"/>
      <c r="O1511" s="242"/>
      <c r="P1511" s="242"/>
      <c r="Q1511" s="242"/>
      <c r="R1511" s="242"/>
      <c r="S1511" s="242"/>
      <c r="T1511" s="243"/>
      <c r="AT1511" s="244" t="s">
        <v>204</v>
      </c>
      <c r="AU1511" s="244" t="s">
        <v>87</v>
      </c>
      <c r="AV1511" s="15" t="s">
        <v>190</v>
      </c>
      <c r="AW1511" s="15" t="s">
        <v>33</v>
      </c>
      <c r="AX1511" s="15" t="s">
        <v>85</v>
      </c>
      <c r="AY1511" s="244" t="s">
        <v>183</v>
      </c>
    </row>
    <row r="1512" spans="1:65" s="2" customFormat="1" ht="24.15" customHeight="1">
      <c r="A1512" s="38"/>
      <c r="B1512" s="39"/>
      <c r="C1512" s="183" t="s">
        <v>1808</v>
      </c>
      <c r="D1512" s="183" t="s">
        <v>185</v>
      </c>
      <c r="E1512" s="184" t="s">
        <v>1809</v>
      </c>
      <c r="F1512" s="185" t="s">
        <v>1810</v>
      </c>
      <c r="G1512" s="186" t="s">
        <v>188</v>
      </c>
      <c r="H1512" s="187">
        <v>212.62</v>
      </c>
      <c r="I1512" s="188"/>
      <c r="J1512" s="189">
        <f>ROUND(I1512*H1512,2)</f>
        <v>0</v>
      </c>
      <c r="K1512" s="185" t="s">
        <v>189</v>
      </c>
      <c r="L1512" s="43"/>
      <c r="M1512" s="190" t="s">
        <v>19</v>
      </c>
      <c r="N1512" s="191" t="s">
        <v>49</v>
      </c>
      <c r="O1512" s="68"/>
      <c r="P1512" s="192">
        <f>O1512*H1512</f>
        <v>0</v>
      </c>
      <c r="Q1512" s="192">
        <v>3.3000000000000003E-5</v>
      </c>
      <c r="R1512" s="192">
        <f>Q1512*H1512</f>
        <v>7.0164600000000004E-3</v>
      </c>
      <c r="S1512" s="192">
        <v>0</v>
      </c>
      <c r="T1512" s="193">
        <f>S1512*H1512</f>
        <v>0</v>
      </c>
      <c r="U1512" s="38"/>
      <c r="V1512" s="38"/>
      <c r="W1512" s="38"/>
      <c r="X1512" s="38"/>
      <c r="Y1512" s="38"/>
      <c r="Z1512" s="38"/>
      <c r="AA1512" s="38"/>
      <c r="AB1512" s="38"/>
      <c r="AC1512" s="38"/>
      <c r="AD1512" s="38"/>
      <c r="AE1512" s="38"/>
      <c r="AR1512" s="194" t="s">
        <v>273</v>
      </c>
      <c r="AT1512" s="194" t="s">
        <v>185</v>
      </c>
      <c r="AU1512" s="194" t="s">
        <v>87</v>
      </c>
      <c r="AY1512" s="21" t="s">
        <v>183</v>
      </c>
      <c r="BE1512" s="195">
        <f>IF(N1512="základní",J1512,0)</f>
        <v>0</v>
      </c>
      <c r="BF1512" s="195">
        <f>IF(N1512="snížená",J1512,0)</f>
        <v>0</v>
      </c>
      <c r="BG1512" s="195">
        <f>IF(N1512="zákl. přenesená",J1512,0)</f>
        <v>0</v>
      </c>
      <c r="BH1512" s="195">
        <f>IF(N1512="sníž. přenesená",J1512,0)</f>
        <v>0</v>
      </c>
      <c r="BI1512" s="195">
        <f>IF(N1512="nulová",J1512,0)</f>
        <v>0</v>
      </c>
      <c r="BJ1512" s="21" t="s">
        <v>85</v>
      </c>
      <c r="BK1512" s="195">
        <f>ROUND(I1512*H1512,2)</f>
        <v>0</v>
      </c>
      <c r="BL1512" s="21" t="s">
        <v>273</v>
      </c>
      <c r="BM1512" s="194" t="s">
        <v>1811</v>
      </c>
    </row>
    <row r="1513" spans="1:65" s="2" customFormat="1">
      <c r="A1513" s="38"/>
      <c r="B1513" s="39"/>
      <c r="C1513" s="40"/>
      <c r="D1513" s="196" t="s">
        <v>192</v>
      </c>
      <c r="E1513" s="40"/>
      <c r="F1513" s="197" t="s">
        <v>1812</v>
      </c>
      <c r="G1513" s="40"/>
      <c r="H1513" s="40"/>
      <c r="I1513" s="198"/>
      <c r="J1513" s="40"/>
      <c r="K1513" s="40"/>
      <c r="L1513" s="43"/>
      <c r="M1513" s="199"/>
      <c r="N1513" s="200"/>
      <c r="O1513" s="68"/>
      <c r="P1513" s="68"/>
      <c r="Q1513" s="68"/>
      <c r="R1513" s="68"/>
      <c r="S1513" s="68"/>
      <c r="T1513" s="69"/>
      <c r="U1513" s="38"/>
      <c r="V1513" s="38"/>
      <c r="W1513" s="38"/>
      <c r="X1513" s="38"/>
      <c r="Y1513" s="38"/>
      <c r="Z1513" s="38"/>
      <c r="AA1513" s="38"/>
      <c r="AB1513" s="38"/>
      <c r="AC1513" s="38"/>
      <c r="AD1513" s="38"/>
      <c r="AE1513" s="38"/>
      <c r="AT1513" s="21" t="s">
        <v>192</v>
      </c>
      <c r="AU1513" s="21" t="s">
        <v>87</v>
      </c>
    </row>
    <row r="1514" spans="1:65" s="16" customFormat="1">
      <c r="B1514" s="245"/>
      <c r="C1514" s="246"/>
      <c r="D1514" s="203" t="s">
        <v>204</v>
      </c>
      <c r="E1514" s="247" t="s">
        <v>19</v>
      </c>
      <c r="F1514" s="248" t="s">
        <v>1787</v>
      </c>
      <c r="G1514" s="246"/>
      <c r="H1514" s="247" t="s">
        <v>19</v>
      </c>
      <c r="I1514" s="249"/>
      <c r="J1514" s="246"/>
      <c r="K1514" s="246"/>
      <c r="L1514" s="250"/>
      <c r="M1514" s="251"/>
      <c r="N1514" s="252"/>
      <c r="O1514" s="252"/>
      <c r="P1514" s="252"/>
      <c r="Q1514" s="252"/>
      <c r="R1514" s="252"/>
      <c r="S1514" s="252"/>
      <c r="T1514" s="253"/>
      <c r="AT1514" s="254" t="s">
        <v>204</v>
      </c>
      <c r="AU1514" s="254" t="s">
        <v>87</v>
      </c>
      <c r="AV1514" s="16" t="s">
        <v>85</v>
      </c>
      <c r="AW1514" s="16" t="s">
        <v>33</v>
      </c>
      <c r="AX1514" s="16" t="s">
        <v>78</v>
      </c>
      <c r="AY1514" s="254" t="s">
        <v>183</v>
      </c>
    </row>
    <row r="1515" spans="1:65" s="13" customFormat="1">
      <c r="B1515" s="201"/>
      <c r="C1515" s="202"/>
      <c r="D1515" s="203" t="s">
        <v>204</v>
      </c>
      <c r="E1515" s="204" t="s">
        <v>19</v>
      </c>
      <c r="F1515" s="205" t="s">
        <v>1788</v>
      </c>
      <c r="G1515" s="202"/>
      <c r="H1515" s="206">
        <v>30.5</v>
      </c>
      <c r="I1515" s="207"/>
      <c r="J1515" s="202"/>
      <c r="K1515" s="202"/>
      <c r="L1515" s="208"/>
      <c r="M1515" s="209"/>
      <c r="N1515" s="210"/>
      <c r="O1515" s="210"/>
      <c r="P1515" s="210"/>
      <c r="Q1515" s="210"/>
      <c r="R1515" s="210"/>
      <c r="S1515" s="210"/>
      <c r="T1515" s="211"/>
      <c r="AT1515" s="212" t="s">
        <v>204</v>
      </c>
      <c r="AU1515" s="212" t="s">
        <v>87</v>
      </c>
      <c r="AV1515" s="13" t="s">
        <v>87</v>
      </c>
      <c r="AW1515" s="13" t="s">
        <v>33</v>
      </c>
      <c r="AX1515" s="13" t="s">
        <v>78</v>
      </c>
      <c r="AY1515" s="212" t="s">
        <v>183</v>
      </c>
    </row>
    <row r="1516" spans="1:65" s="16" customFormat="1">
      <c r="B1516" s="245"/>
      <c r="C1516" s="246"/>
      <c r="D1516" s="203" t="s">
        <v>204</v>
      </c>
      <c r="E1516" s="247" t="s">
        <v>19</v>
      </c>
      <c r="F1516" s="248" t="s">
        <v>676</v>
      </c>
      <c r="G1516" s="246"/>
      <c r="H1516" s="247" t="s">
        <v>19</v>
      </c>
      <c r="I1516" s="249"/>
      <c r="J1516" s="246"/>
      <c r="K1516" s="246"/>
      <c r="L1516" s="250"/>
      <c r="M1516" s="251"/>
      <c r="N1516" s="252"/>
      <c r="O1516" s="252"/>
      <c r="P1516" s="252"/>
      <c r="Q1516" s="252"/>
      <c r="R1516" s="252"/>
      <c r="S1516" s="252"/>
      <c r="T1516" s="253"/>
      <c r="AT1516" s="254" t="s">
        <v>204</v>
      </c>
      <c r="AU1516" s="254" t="s">
        <v>87</v>
      </c>
      <c r="AV1516" s="16" t="s">
        <v>85</v>
      </c>
      <c r="AW1516" s="16" t="s">
        <v>33</v>
      </c>
      <c r="AX1516" s="16" t="s">
        <v>78</v>
      </c>
      <c r="AY1516" s="254" t="s">
        <v>183</v>
      </c>
    </row>
    <row r="1517" spans="1:65" s="13" customFormat="1">
      <c r="B1517" s="201"/>
      <c r="C1517" s="202"/>
      <c r="D1517" s="203" t="s">
        <v>204</v>
      </c>
      <c r="E1517" s="204" t="s">
        <v>19</v>
      </c>
      <c r="F1517" s="205" t="s">
        <v>677</v>
      </c>
      <c r="G1517" s="202"/>
      <c r="H1517" s="206">
        <v>15.7</v>
      </c>
      <c r="I1517" s="207"/>
      <c r="J1517" s="202"/>
      <c r="K1517" s="202"/>
      <c r="L1517" s="208"/>
      <c r="M1517" s="209"/>
      <c r="N1517" s="210"/>
      <c r="O1517" s="210"/>
      <c r="P1517" s="210"/>
      <c r="Q1517" s="210"/>
      <c r="R1517" s="210"/>
      <c r="S1517" s="210"/>
      <c r="T1517" s="211"/>
      <c r="AT1517" s="212" t="s">
        <v>204</v>
      </c>
      <c r="AU1517" s="212" t="s">
        <v>87</v>
      </c>
      <c r="AV1517" s="13" t="s">
        <v>87</v>
      </c>
      <c r="AW1517" s="13" t="s">
        <v>33</v>
      </c>
      <c r="AX1517" s="13" t="s">
        <v>78</v>
      </c>
      <c r="AY1517" s="212" t="s">
        <v>183</v>
      </c>
    </row>
    <row r="1518" spans="1:65" s="16" customFormat="1">
      <c r="B1518" s="245"/>
      <c r="C1518" s="246"/>
      <c r="D1518" s="203" t="s">
        <v>204</v>
      </c>
      <c r="E1518" s="247" t="s">
        <v>19</v>
      </c>
      <c r="F1518" s="248" t="s">
        <v>1789</v>
      </c>
      <c r="G1518" s="246"/>
      <c r="H1518" s="247" t="s">
        <v>19</v>
      </c>
      <c r="I1518" s="249"/>
      <c r="J1518" s="246"/>
      <c r="K1518" s="246"/>
      <c r="L1518" s="250"/>
      <c r="M1518" s="251"/>
      <c r="N1518" s="252"/>
      <c r="O1518" s="252"/>
      <c r="P1518" s="252"/>
      <c r="Q1518" s="252"/>
      <c r="R1518" s="252"/>
      <c r="S1518" s="252"/>
      <c r="T1518" s="253"/>
      <c r="AT1518" s="254" t="s">
        <v>204</v>
      </c>
      <c r="AU1518" s="254" t="s">
        <v>87</v>
      </c>
      <c r="AV1518" s="16" t="s">
        <v>85</v>
      </c>
      <c r="AW1518" s="16" t="s">
        <v>33</v>
      </c>
      <c r="AX1518" s="16" t="s">
        <v>78</v>
      </c>
      <c r="AY1518" s="254" t="s">
        <v>183</v>
      </c>
    </row>
    <row r="1519" spans="1:65" s="13" customFormat="1">
      <c r="B1519" s="201"/>
      <c r="C1519" s="202"/>
      <c r="D1519" s="203" t="s">
        <v>204</v>
      </c>
      <c r="E1519" s="204" t="s">
        <v>19</v>
      </c>
      <c r="F1519" s="205" t="s">
        <v>909</v>
      </c>
      <c r="G1519" s="202"/>
      <c r="H1519" s="206">
        <v>4.9000000000000004</v>
      </c>
      <c r="I1519" s="207"/>
      <c r="J1519" s="202"/>
      <c r="K1519" s="202"/>
      <c r="L1519" s="208"/>
      <c r="M1519" s="209"/>
      <c r="N1519" s="210"/>
      <c r="O1519" s="210"/>
      <c r="P1519" s="210"/>
      <c r="Q1519" s="210"/>
      <c r="R1519" s="210"/>
      <c r="S1519" s="210"/>
      <c r="T1519" s="211"/>
      <c r="AT1519" s="212" t="s">
        <v>204</v>
      </c>
      <c r="AU1519" s="212" t="s">
        <v>87</v>
      </c>
      <c r="AV1519" s="13" t="s">
        <v>87</v>
      </c>
      <c r="AW1519" s="13" t="s">
        <v>33</v>
      </c>
      <c r="AX1519" s="13" t="s">
        <v>78</v>
      </c>
      <c r="AY1519" s="212" t="s">
        <v>183</v>
      </c>
    </row>
    <row r="1520" spans="1:65" s="16" customFormat="1">
      <c r="B1520" s="245"/>
      <c r="C1520" s="246"/>
      <c r="D1520" s="203" t="s">
        <v>204</v>
      </c>
      <c r="E1520" s="247" t="s">
        <v>19</v>
      </c>
      <c r="F1520" s="248" t="s">
        <v>1790</v>
      </c>
      <c r="G1520" s="246"/>
      <c r="H1520" s="247" t="s">
        <v>19</v>
      </c>
      <c r="I1520" s="249"/>
      <c r="J1520" s="246"/>
      <c r="K1520" s="246"/>
      <c r="L1520" s="250"/>
      <c r="M1520" s="251"/>
      <c r="N1520" s="252"/>
      <c r="O1520" s="252"/>
      <c r="P1520" s="252"/>
      <c r="Q1520" s="252"/>
      <c r="R1520" s="252"/>
      <c r="S1520" s="252"/>
      <c r="T1520" s="253"/>
      <c r="AT1520" s="254" t="s">
        <v>204</v>
      </c>
      <c r="AU1520" s="254" t="s">
        <v>87</v>
      </c>
      <c r="AV1520" s="16" t="s">
        <v>85</v>
      </c>
      <c r="AW1520" s="16" t="s">
        <v>33</v>
      </c>
      <c r="AX1520" s="16" t="s">
        <v>78</v>
      </c>
      <c r="AY1520" s="254" t="s">
        <v>183</v>
      </c>
    </row>
    <row r="1521" spans="2:51" s="13" customFormat="1">
      <c r="B1521" s="201"/>
      <c r="C1521" s="202"/>
      <c r="D1521" s="203" t="s">
        <v>204</v>
      </c>
      <c r="E1521" s="204" t="s">
        <v>19</v>
      </c>
      <c r="F1521" s="205" t="s">
        <v>1791</v>
      </c>
      <c r="G1521" s="202"/>
      <c r="H1521" s="206">
        <v>10.47</v>
      </c>
      <c r="I1521" s="207"/>
      <c r="J1521" s="202"/>
      <c r="K1521" s="202"/>
      <c r="L1521" s="208"/>
      <c r="M1521" s="209"/>
      <c r="N1521" s="210"/>
      <c r="O1521" s="210"/>
      <c r="P1521" s="210"/>
      <c r="Q1521" s="210"/>
      <c r="R1521" s="210"/>
      <c r="S1521" s="210"/>
      <c r="T1521" s="211"/>
      <c r="AT1521" s="212" t="s">
        <v>204</v>
      </c>
      <c r="AU1521" s="212" t="s">
        <v>87</v>
      </c>
      <c r="AV1521" s="13" t="s">
        <v>87</v>
      </c>
      <c r="AW1521" s="13" t="s">
        <v>33</v>
      </c>
      <c r="AX1521" s="13" t="s">
        <v>78</v>
      </c>
      <c r="AY1521" s="212" t="s">
        <v>183</v>
      </c>
    </row>
    <row r="1522" spans="2:51" s="16" customFormat="1">
      <c r="B1522" s="245"/>
      <c r="C1522" s="246"/>
      <c r="D1522" s="203" t="s">
        <v>204</v>
      </c>
      <c r="E1522" s="247" t="s">
        <v>19</v>
      </c>
      <c r="F1522" s="248" t="s">
        <v>1792</v>
      </c>
      <c r="G1522" s="246"/>
      <c r="H1522" s="247" t="s">
        <v>19</v>
      </c>
      <c r="I1522" s="249"/>
      <c r="J1522" s="246"/>
      <c r="K1522" s="246"/>
      <c r="L1522" s="250"/>
      <c r="M1522" s="251"/>
      <c r="N1522" s="252"/>
      <c r="O1522" s="252"/>
      <c r="P1522" s="252"/>
      <c r="Q1522" s="252"/>
      <c r="R1522" s="252"/>
      <c r="S1522" s="252"/>
      <c r="T1522" s="253"/>
      <c r="AT1522" s="254" t="s">
        <v>204</v>
      </c>
      <c r="AU1522" s="254" t="s">
        <v>87</v>
      </c>
      <c r="AV1522" s="16" t="s">
        <v>85</v>
      </c>
      <c r="AW1522" s="16" t="s">
        <v>33</v>
      </c>
      <c r="AX1522" s="16" t="s">
        <v>78</v>
      </c>
      <c r="AY1522" s="254" t="s">
        <v>183</v>
      </c>
    </row>
    <row r="1523" spans="2:51" s="13" customFormat="1">
      <c r="B1523" s="201"/>
      <c r="C1523" s="202"/>
      <c r="D1523" s="203" t="s">
        <v>204</v>
      </c>
      <c r="E1523" s="204" t="s">
        <v>19</v>
      </c>
      <c r="F1523" s="205" t="s">
        <v>1793</v>
      </c>
      <c r="G1523" s="202"/>
      <c r="H1523" s="206">
        <v>9.7799999999999994</v>
      </c>
      <c r="I1523" s="207"/>
      <c r="J1523" s="202"/>
      <c r="K1523" s="202"/>
      <c r="L1523" s="208"/>
      <c r="M1523" s="209"/>
      <c r="N1523" s="210"/>
      <c r="O1523" s="210"/>
      <c r="P1523" s="210"/>
      <c r="Q1523" s="210"/>
      <c r="R1523" s="210"/>
      <c r="S1523" s="210"/>
      <c r="T1523" s="211"/>
      <c r="AT1523" s="212" t="s">
        <v>204</v>
      </c>
      <c r="AU1523" s="212" t="s">
        <v>87</v>
      </c>
      <c r="AV1523" s="13" t="s">
        <v>87</v>
      </c>
      <c r="AW1523" s="13" t="s">
        <v>33</v>
      </c>
      <c r="AX1523" s="13" t="s">
        <v>78</v>
      </c>
      <c r="AY1523" s="212" t="s">
        <v>183</v>
      </c>
    </row>
    <row r="1524" spans="2:51" s="16" customFormat="1">
      <c r="B1524" s="245"/>
      <c r="C1524" s="246"/>
      <c r="D1524" s="203" t="s">
        <v>204</v>
      </c>
      <c r="E1524" s="247" t="s">
        <v>19</v>
      </c>
      <c r="F1524" s="248" t="s">
        <v>911</v>
      </c>
      <c r="G1524" s="246"/>
      <c r="H1524" s="247" t="s">
        <v>19</v>
      </c>
      <c r="I1524" s="249"/>
      <c r="J1524" s="246"/>
      <c r="K1524" s="246"/>
      <c r="L1524" s="250"/>
      <c r="M1524" s="251"/>
      <c r="N1524" s="252"/>
      <c r="O1524" s="252"/>
      <c r="P1524" s="252"/>
      <c r="Q1524" s="252"/>
      <c r="R1524" s="252"/>
      <c r="S1524" s="252"/>
      <c r="T1524" s="253"/>
      <c r="AT1524" s="254" t="s">
        <v>204</v>
      </c>
      <c r="AU1524" s="254" t="s">
        <v>87</v>
      </c>
      <c r="AV1524" s="16" t="s">
        <v>85</v>
      </c>
      <c r="AW1524" s="16" t="s">
        <v>33</v>
      </c>
      <c r="AX1524" s="16" t="s">
        <v>78</v>
      </c>
      <c r="AY1524" s="254" t="s">
        <v>183</v>
      </c>
    </row>
    <row r="1525" spans="2:51" s="13" customFormat="1">
      <c r="B1525" s="201"/>
      <c r="C1525" s="202"/>
      <c r="D1525" s="203" t="s">
        <v>204</v>
      </c>
      <c r="E1525" s="204" t="s">
        <v>19</v>
      </c>
      <c r="F1525" s="205" t="s">
        <v>912</v>
      </c>
      <c r="G1525" s="202"/>
      <c r="H1525" s="206">
        <v>7.28</v>
      </c>
      <c r="I1525" s="207"/>
      <c r="J1525" s="202"/>
      <c r="K1525" s="202"/>
      <c r="L1525" s="208"/>
      <c r="M1525" s="209"/>
      <c r="N1525" s="210"/>
      <c r="O1525" s="210"/>
      <c r="P1525" s="210"/>
      <c r="Q1525" s="210"/>
      <c r="R1525" s="210"/>
      <c r="S1525" s="210"/>
      <c r="T1525" s="211"/>
      <c r="AT1525" s="212" t="s">
        <v>204</v>
      </c>
      <c r="AU1525" s="212" t="s">
        <v>87</v>
      </c>
      <c r="AV1525" s="13" t="s">
        <v>87</v>
      </c>
      <c r="AW1525" s="13" t="s">
        <v>33</v>
      </c>
      <c r="AX1525" s="13" t="s">
        <v>78</v>
      </c>
      <c r="AY1525" s="212" t="s">
        <v>183</v>
      </c>
    </row>
    <row r="1526" spans="2:51" s="16" customFormat="1">
      <c r="B1526" s="245"/>
      <c r="C1526" s="246"/>
      <c r="D1526" s="203" t="s">
        <v>204</v>
      </c>
      <c r="E1526" s="247" t="s">
        <v>19</v>
      </c>
      <c r="F1526" s="248" t="s">
        <v>1794</v>
      </c>
      <c r="G1526" s="246"/>
      <c r="H1526" s="247" t="s">
        <v>19</v>
      </c>
      <c r="I1526" s="249"/>
      <c r="J1526" s="246"/>
      <c r="K1526" s="246"/>
      <c r="L1526" s="250"/>
      <c r="M1526" s="251"/>
      <c r="N1526" s="252"/>
      <c r="O1526" s="252"/>
      <c r="P1526" s="252"/>
      <c r="Q1526" s="252"/>
      <c r="R1526" s="252"/>
      <c r="S1526" s="252"/>
      <c r="T1526" s="253"/>
      <c r="AT1526" s="254" t="s">
        <v>204</v>
      </c>
      <c r="AU1526" s="254" t="s">
        <v>87</v>
      </c>
      <c r="AV1526" s="16" t="s">
        <v>85</v>
      </c>
      <c r="AW1526" s="16" t="s">
        <v>33</v>
      </c>
      <c r="AX1526" s="16" t="s">
        <v>78</v>
      </c>
      <c r="AY1526" s="254" t="s">
        <v>183</v>
      </c>
    </row>
    <row r="1527" spans="2:51" s="13" customFormat="1">
      <c r="B1527" s="201"/>
      <c r="C1527" s="202"/>
      <c r="D1527" s="203" t="s">
        <v>204</v>
      </c>
      <c r="E1527" s="204" t="s">
        <v>19</v>
      </c>
      <c r="F1527" s="205" t="s">
        <v>1795</v>
      </c>
      <c r="G1527" s="202"/>
      <c r="H1527" s="206">
        <v>11.68</v>
      </c>
      <c r="I1527" s="207"/>
      <c r="J1527" s="202"/>
      <c r="K1527" s="202"/>
      <c r="L1527" s="208"/>
      <c r="M1527" s="209"/>
      <c r="N1527" s="210"/>
      <c r="O1527" s="210"/>
      <c r="P1527" s="210"/>
      <c r="Q1527" s="210"/>
      <c r="R1527" s="210"/>
      <c r="S1527" s="210"/>
      <c r="T1527" s="211"/>
      <c r="AT1527" s="212" t="s">
        <v>204</v>
      </c>
      <c r="AU1527" s="212" t="s">
        <v>87</v>
      </c>
      <c r="AV1527" s="13" t="s">
        <v>87</v>
      </c>
      <c r="AW1527" s="13" t="s">
        <v>33</v>
      </c>
      <c r="AX1527" s="13" t="s">
        <v>78</v>
      </c>
      <c r="AY1527" s="212" t="s">
        <v>183</v>
      </c>
    </row>
    <row r="1528" spans="2:51" s="16" customFormat="1">
      <c r="B1528" s="245"/>
      <c r="C1528" s="246"/>
      <c r="D1528" s="203" t="s">
        <v>204</v>
      </c>
      <c r="E1528" s="247" t="s">
        <v>19</v>
      </c>
      <c r="F1528" s="248" t="s">
        <v>914</v>
      </c>
      <c r="G1528" s="246"/>
      <c r="H1528" s="247" t="s">
        <v>19</v>
      </c>
      <c r="I1528" s="249"/>
      <c r="J1528" s="246"/>
      <c r="K1528" s="246"/>
      <c r="L1528" s="250"/>
      <c r="M1528" s="251"/>
      <c r="N1528" s="252"/>
      <c r="O1528" s="252"/>
      <c r="P1528" s="252"/>
      <c r="Q1528" s="252"/>
      <c r="R1528" s="252"/>
      <c r="S1528" s="252"/>
      <c r="T1528" s="253"/>
      <c r="AT1528" s="254" t="s">
        <v>204</v>
      </c>
      <c r="AU1528" s="254" t="s">
        <v>87</v>
      </c>
      <c r="AV1528" s="16" t="s">
        <v>85</v>
      </c>
      <c r="AW1528" s="16" t="s">
        <v>33</v>
      </c>
      <c r="AX1528" s="16" t="s">
        <v>78</v>
      </c>
      <c r="AY1528" s="254" t="s">
        <v>183</v>
      </c>
    </row>
    <row r="1529" spans="2:51" s="13" customFormat="1">
      <c r="B1529" s="201"/>
      <c r="C1529" s="202"/>
      <c r="D1529" s="203" t="s">
        <v>204</v>
      </c>
      <c r="E1529" s="204" t="s">
        <v>19</v>
      </c>
      <c r="F1529" s="205" t="s">
        <v>909</v>
      </c>
      <c r="G1529" s="202"/>
      <c r="H1529" s="206">
        <v>4.9000000000000004</v>
      </c>
      <c r="I1529" s="207"/>
      <c r="J1529" s="202"/>
      <c r="K1529" s="202"/>
      <c r="L1529" s="208"/>
      <c r="M1529" s="209"/>
      <c r="N1529" s="210"/>
      <c r="O1529" s="210"/>
      <c r="P1529" s="210"/>
      <c r="Q1529" s="210"/>
      <c r="R1529" s="210"/>
      <c r="S1529" s="210"/>
      <c r="T1529" s="211"/>
      <c r="AT1529" s="212" t="s">
        <v>204</v>
      </c>
      <c r="AU1529" s="212" t="s">
        <v>87</v>
      </c>
      <c r="AV1529" s="13" t="s">
        <v>87</v>
      </c>
      <c r="AW1529" s="13" t="s">
        <v>33</v>
      </c>
      <c r="AX1529" s="13" t="s">
        <v>78</v>
      </c>
      <c r="AY1529" s="212" t="s">
        <v>183</v>
      </c>
    </row>
    <row r="1530" spans="2:51" s="16" customFormat="1">
      <c r="B1530" s="245"/>
      <c r="C1530" s="246"/>
      <c r="D1530" s="203" t="s">
        <v>204</v>
      </c>
      <c r="E1530" s="247" t="s">
        <v>19</v>
      </c>
      <c r="F1530" s="248" t="s">
        <v>1796</v>
      </c>
      <c r="G1530" s="246"/>
      <c r="H1530" s="247" t="s">
        <v>19</v>
      </c>
      <c r="I1530" s="249"/>
      <c r="J1530" s="246"/>
      <c r="K1530" s="246"/>
      <c r="L1530" s="250"/>
      <c r="M1530" s="251"/>
      <c r="N1530" s="252"/>
      <c r="O1530" s="252"/>
      <c r="P1530" s="252"/>
      <c r="Q1530" s="252"/>
      <c r="R1530" s="252"/>
      <c r="S1530" s="252"/>
      <c r="T1530" s="253"/>
      <c r="AT1530" s="254" t="s">
        <v>204</v>
      </c>
      <c r="AU1530" s="254" t="s">
        <v>87</v>
      </c>
      <c r="AV1530" s="16" t="s">
        <v>85</v>
      </c>
      <c r="AW1530" s="16" t="s">
        <v>33</v>
      </c>
      <c r="AX1530" s="16" t="s">
        <v>78</v>
      </c>
      <c r="AY1530" s="254" t="s">
        <v>183</v>
      </c>
    </row>
    <row r="1531" spans="2:51" s="13" customFormat="1">
      <c r="B1531" s="201"/>
      <c r="C1531" s="202"/>
      <c r="D1531" s="203" t="s">
        <v>204</v>
      </c>
      <c r="E1531" s="204" t="s">
        <v>19</v>
      </c>
      <c r="F1531" s="205" t="s">
        <v>1703</v>
      </c>
      <c r="G1531" s="202"/>
      <c r="H1531" s="206">
        <v>7.11</v>
      </c>
      <c r="I1531" s="207"/>
      <c r="J1531" s="202"/>
      <c r="K1531" s="202"/>
      <c r="L1531" s="208"/>
      <c r="M1531" s="209"/>
      <c r="N1531" s="210"/>
      <c r="O1531" s="210"/>
      <c r="P1531" s="210"/>
      <c r="Q1531" s="210"/>
      <c r="R1531" s="210"/>
      <c r="S1531" s="210"/>
      <c r="T1531" s="211"/>
      <c r="AT1531" s="212" t="s">
        <v>204</v>
      </c>
      <c r="AU1531" s="212" t="s">
        <v>87</v>
      </c>
      <c r="AV1531" s="13" t="s">
        <v>87</v>
      </c>
      <c r="AW1531" s="13" t="s">
        <v>33</v>
      </c>
      <c r="AX1531" s="13" t="s">
        <v>78</v>
      </c>
      <c r="AY1531" s="212" t="s">
        <v>183</v>
      </c>
    </row>
    <row r="1532" spans="2:51" s="16" customFormat="1">
      <c r="B1532" s="245"/>
      <c r="C1532" s="246"/>
      <c r="D1532" s="203" t="s">
        <v>204</v>
      </c>
      <c r="E1532" s="247" t="s">
        <v>19</v>
      </c>
      <c r="F1532" s="248" t="s">
        <v>916</v>
      </c>
      <c r="G1532" s="246"/>
      <c r="H1532" s="247" t="s">
        <v>19</v>
      </c>
      <c r="I1532" s="249"/>
      <c r="J1532" s="246"/>
      <c r="K1532" s="246"/>
      <c r="L1532" s="250"/>
      <c r="M1532" s="251"/>
      <c r="N1532" s="252"/>
      <c r="O1532" s="252"/>
      <c r="P1532" s="252"/>
      <c r="Q1532" s="252"/>
      <c r="R1532" s="252"/>
      <c r="S1532" s="252"/>
      <c r="T1532" s="253"/>
      <c r="AT1532" s="254" t="s">
        <v>204</v>
      </c>
      <c r="AU1532" s="254" t="s">
        <v>87</v>
      </c>
      <c r="AV1532" s="16" t="s">
        <v>85</v>
      </c>
      <c r="AW1532" s="16" t="s">
        <v>33</v>
      </c>
      <c r="AX1532" s="16" t="s">
        <v>78</v>
      </c>
      <c r="AY1532" s="254" t="s">
        <v>183</v>
      </c>
    </row>
    <row r="1533" spans="2:51" s="13" customFormat="1">
      <c r="B1533" s="201"/>
      <c r="C1533" s="202"/>
      <c r="D1533" s="203" t="s">
        <v>204</v>
      </c>
      <c r="E1533" s="204" t="s">
        <v>19</v>
      </c>
      <c r="F1533" s="205" t="s">
        <v>1797</v>
      </c>
      <c r="G1533" s="202"/>
      <c r="H1533" s="206">
        <v>11.48</v>
      </c>
      <c r="I1533" s="207"/>
      <c r="J1533" s="202"/>
      <c r="K1533" s="202"/>
      <c r="L1533" s="208"/>
      <c r="M1533" s="209"/>
      <c r="N1533" s="210"/>
      <c r="O1533" s="210"/>
      <c r="P1533" s="210"/>
      <c r="Q1533" s="210"/>
      <c r="R1533" s="210"/>
      <c r="S1533" s="210"/>
      <c r="T1533" s="211"/>
      <c r="AT1533" s="212" t="s">
        <v>204</v>
      </c>
      <c r="AU1533" s="212" t="s">
        <v>87</v>
      </c>
      <c r="AV1533" s="13" t="s">
        <v>87</v>
      </c>
      <c r="AW1533" s="13" t="s">
        <v>33</v>
      </c>
      <c r="AX1533" s="13" t="s">
        <v>78</v>
      </c>
      <c r="AY1533" s="212" t="s">
        <v>183</v>
      </c>
    </row>
    <row r="1534" spans="2:51" s="16" customFormat="1">
      <c r="B1534" s="245"/>
      <c r="C1534" s="246"/>
      <c r="D1534" s="203" t="s">
        <v>204</v>
      </c>
      <c r="E1534" s="247" t="s">
        <v>19</v>
      </c>
      <c r="F1534" s="248" t="s">
        <v>1798</v>
      </c>
      <c r="G1534" s="246"/>
      <c r="H1534" s="247" t="s">
        <v>19</v>
      </c>
      <c r="I1534" s="249"/>
      <c r="J1534" s="246"/>
      <c r="K1534" s="246"/>
      <c r="L1534" s="250"/>
      <c r="M1534" s="251"/>
      <c r="N1534" s="252"/>
      <c r="O1534" s="252"/>
      <c r="P1534" s="252"/>
      <c r="Q1534" s="252"/>
      <c r="R1534" s="252"/>
      <c r="S1534" s="252"/>
      <c r="T1534" s="253"/>
      <c r="AT1534" s="254" t="s">
        <v>204</v>
      </c>
      <c r="AU1534" s="254" t="s">
        <v>87</v>
      </c>
      <c r="AV1534" s="16" t="s">
        <v>85</v>
      </c>
      <c r="AW1534" s="16" t="s">
        <v>33</v>
      </c>
      <c r="AX1534" s="16" t="s">
        <v>78</v>
      </c>
      <c r="AY1534" s="254" t="s">
        <v>183</v>
      </c>
    </row>
    <row r="1535" spans="2:51" s="13" customFormat="1">
      <c r="B1535" s="201"/>
      <c r="C1535" s="202"/>
      <c r="D1535" s="203" t="s">
        <v>204</v>
      </c>
      <c r="E1535" s="204" t="s">
        <v>19</v>
      </c>
      <c r="F1535" s="205" t="s">
        <v>679</v>
      </c>
      <c r="G1535" s="202"/>
      <c r="H1535" s="206">
        <v>9.77</v>
      </c>
      <c r="I1535" s="207"/>
      <c r="J1535" s="202"/>
      <c r="K1535" s="202"/>
      <c r="L1535" s="208"/>
      <c r="M1535" s="209"/>
      <c r="N1535" s="210"/>
      <c r="O1535" s="210"/>
      <c r="P1535" s="210"/>
      <c r="Q1535" s="210"/>
      <c r="R1535" s="210"/>
      <c r="S1535" s="210"/>
      <c r="T1535" s="211"/>
      <c r="AT1535" s="212" t="s">
        <v>204</v>
      </c>
      <c r="AU1535" s="212" t="s">
        <v>87</v>
      </c>
      <c r="AV1535" s="13" t="s">
        <v>87</v>
      </c>
      <c r="AW1535" s="13" t="s">
        <v>33</v>
      </c>
      <c r="AX1535" s="13" t="s">
        <v>78</v>
      </c>
      <c r="AY1535" s="212" t="s">
        <v>183</v>
      </c>
    </row>
    <row r="1536" spans="2:51" s="16" customFormat="1">
      <c r="B1536" s="245"/>
      <c r="C1536" s="246"/>
      <c r="D1536" s="203" t="s">
        <v>204</v>
      </c>
      <c r="E1536" s="247" t="s">
        <v>19</v>
      </c>
      <c r="F1536" s="248" t="s">
        <v>1799</v>
      </c>
      <c r="G1536" s="246"/>
      <c r="H1536" s="247" t="s">
        <v>19</v>
      </c>
      <c r="I1536" s="249"/>
      <c r="J1536" s="246"/>
      <c r="K1536" s="246"/>
      <c r="L1536" s="250"/>
      <c r="M1536" s="251"/>
      <c r="N1536" s="252"/>
      <c r="O1536" s="252"/>
      <c r="P1536" s="252"/>
      <c r="Q1536" s="252"/>
      <c r="R1536" s="252"/>
      <c r="S1536" s="252"/>
      <c r="T1536" s="253"/>
      <c r="AT1536" s="254" t="s">
        <v>204</v>
      </c>
      <c r="AU1536" s="254" t="s">
        <v>87</v>
      </c>
      <c r="AV1536" s="16" t="s">
        <v>85</v>
      </c>
      <c r="AW1536" s="16" t="s">
        <v>33</v>
      </c>
      <c r="AX1536" s="16" t="s">
        <v>78</v>
      </c>
      <c r="AY1536" s="254" t="s">
        <v>183</v>
      </c>
    </row>
    <row r="1537" spans="2:51" s="13" customFormat="1">
      <c r="B1537" s="201"/>
      <c r="C1537" s="202"/>
      <c r="D1537" s="203" t="s">
        <v>204</v>
      </c>
      <c r="E1537" s="204" t="s">
        <v>19</v>
      </c>
      <c r="F1537" s="205" t="s">
        <v>1800</v>
      </c>
      <c r="G1537" s="202"/>
      <c r="H1537" s="206">
        <v>7.56</v>
      </c>
      <c r="I1537" s="207"/>
      <c r="J1537" s="202"/>
      <c r="K1537" s="202"/>
      <c r="L1537" s="208"/>
      <c r="M1537" s="209"/>
      <c r="N1537" s="210"/>
      <c r="O1537" s="210"/>
      <c r="P1537" s="210"/>
      <c r="Q1537" s="210"/>
      <c r="R1537" s="210"/>
      <c r="S1537" s="210"/>
      <c r="T1537" s="211"/>
      <c r="AT1537" s="212" t="s">
        <v>204</v>
      </c>
      <c r="AU1537" s="212" t="s">
        <v>87</v>
      </c>
      <c r="AV1537" s="13" t="s">
        <v>87</v>
      </c>
      <c r="AW1537" s="13" t="s">
        <v>33</v>
      </c>
      <c r="AX1537" s="13" t="s">
        <v>78</v>
      </c>
      <c r="AY1537" s="212" t="s">
        <v>183</v>
      </c>
    </row>
    <row r="1538" spans="2:51" s="16" customFormat="1">
      <c r="B1538" s="245"/>
      <c r="C1538" s="246"/>
      <c r="D1538" s="203" t="s">
        <v>204</v>
      </c>
      <c r="E1538" s="247" t="s">
        <v>19</v>
      </c>
      <c r="F1538" s="248" t="s">
        <v>918</v>
      </c>
      <c r="G1538" s="246"/>
      <c r="H1538" s="247" t="s">
        <v>19</v>
      </c>
      <c r="I1538" s="249"/>
      <c r="J1538" s="246"/>
      <c r="K1538" s="246"/>
      <c r="L1538" s="250"/>
      <c r="M1538" s="251"/>
      <c r="N1538" s="252"/>
      <c r="O1538" s="252"/>
      <c r="P1538" s="252"/>
      <c r="Q1538" s="252"/>
      <c r="R1538" s="252"/>
      <c r="S1538" s="252"/>
      <c r="T1538" s="253"/>
      <c r="AT1538" s="254" t="s">
        <v>204</v>
      </c>
      <c r="AU1538" s="254" t="s">
        <v>87</v>
      </c>
      <c r="AV1538" s="16" t="s">
        <v>85</v>
      </c>
      <c r="AW1538" s="16" t="s">
        <v>33</v>
      </c>
      <c r="AX1538" s="16" t="s">
        <v>78</v>
      </c>
      <c r="AY1538" s="254" t="s">
        <v>183</v>
      </c>
    </row>
    <row r="1539" spans="2:51" s="13" customFormat="1">
      <c r="B1539" s="201"/>
      <c r="C1539" s="202"/>
      <c r="D1539" s="203" t="s">
        <v>204</v>
      </c>
      <c r="E1539" s="204" t="s">
        <v>19</v>
      </c>
      <c r="F1539" s="205" t="s">
        <v>909</v>
      </c>
      <c r="G1539" s="202"/>
      <c r="H1539" s="206">
        <v>4.9000000000000004</v>
      </c>
      <c r="I1539" s="207"/>
      <c r="J1539" s="202"/>
      <c r="K1539" s="202"/>
      <c r="L1539" s="208"/>
      <c r="M1539" s="209"/>
      <c r="N1539" s="210"/>
      <c r="O1539" s="210"/>
      <c r="P1539" s="210"/>
      <c r="Q1539" s="210"/>
      <c r="R1539" s="210"/>
      <c r="S1539" s="210"/>
      <c r="T1539" s="211"/>
      <c r="AT1539" s="212" t="s">
        <v>204</v>
      </c>
      <c r="AU1539" s="212" t="s">
        <v>87</v>
      </c>
      <c r="AV1539" s="13" t="s">
        <v>87</v>
      </c>
      <c r="AW1539" s="13" t="s">
        <v>33</v>
      </c>
      <c r="AX1539" s="13" t="s">
        <v>78</v>
      </c>
      <c r="AY1539" s="212" t="s">
        <v>183</v>
      </c>
    </row>
    <row r="1540" spans="2:51" s="16" customFormat="1">
      <c r="B1540" s="245"/>
      <c r="C1540" s="246"/>
      <c r="D1540" s="203" t="s">
        <v>204</v>
      </c>
      <c r="E1540" s="247" t="s">
        <v>19</v>
      </c>
      <c r="F1540" s="248" t="s">
        <v>1801</v>
      </c>
      <c r="G1540" s="246"/>
      <c r="H1540" s="247" t="s">
        <v>19</v>
      </c>
      <c r="I1540" s="249"/>
      <c r="J1540" s="246"/>
      <c r="K1540" s="246"/>
      <c r="L1540" s="250"/>
      <c r="M1540" s="251"/>
      <c r="N1540" s="252"/>
      <c r="O1540" s="252"/>
      <c r="P1540" s="252"/>
      <c r="Q1540" s="252"/>
      <c r="R1540" s="252"/>
      <c r="S1540" s="252"/>
      <c r="T1540" s="253"/>
      <c r="AT1540" s="254" t="s">
        <v>204</v>
      </c>
      <c r="AU1540" s="254" t="s">
        <v>87</v>
      </c>
      <c r="AV1540" s="16" t="s">
        <v>85</v>
      </c>
      <c r="AW1540" s="16" t="s">
        <v>33</v>
      </c>
      <c r="AX1540" s="16" t="s">
        <v>78</v>
      </c>
      <c r="AY1540" s="254" t="s">
        <v>183</v>
      </c>
    </row>
    <row r="1541" spans="2:51" s="13" customFormat="1">
      <c r="B1541" s="201"/>
      <c r="C1541" s="202"/>
      <c r="D1541" s="203" t="s">
        <v>204</v>
      </c>
      <c r="E1541" s="204" t="s">
        <v>19</v>
      </c>
      <c r="F1541" s="205" t="s">
        <v>1703</v>
      </c>
      <c r="G1541" s="202"/>
      <c r="H1541" s="206">
        <v>7.11</v>
      </c>
      <c r="I1541" s="207"/>
      <c r="J1541" s="202"/>
      <c r="K1541" s="202"/>
      <c r="L1541" s="208"/>
      <c r="M1541" s="209"/>
      <c r="N1541" s="210"/>
      <c r="O1541" s="210"/>
      <c r="P1541" s="210"/>
      <c r="Q1541" s="210"/>
      <c r="R1541" s="210"/>
      <c r="S1541" s="210"/>
      <c r="T1541" s="211"/>
      <c r="AT1541" s="212" t="s">
        <v>204</v>
      </c>
      <c r="AU1541" s="212" t="s">
        <v>87</v>
      </c>
      <c r="AV1541" s="13" t="s">
        <v>87</v>
      </c>
      <c r="AW1541" s="13" t="s">
        <v>33</v>
      </c>
      <c r="AX1541" s="13" t="s">
        <v>78</v>
      </c>
      <c r="AY1541" s="212" t="s">
        <v>183</v>
      </c>
    </row>
    <row r="1542" spans="2:51" s="16" customFormat="1">
      <c r="B1542" s="245"/>
      <c r="C1542" s="246"/>
      <c r="D1542" s="203" t="s">
        <v>204</v>
      </c>
      <c r="E1542" s="247" t="s">
        <v>19</v>
      </c>
      <c r="F1542" s="248" t="s">
        <v>920</v>
      </c>
      <c r="G1542" s="246"/>
      <c r="H1542" s="247" t="s">
        <v>19</v>
      </c>
      <c r="I1542" s="249"/>
      <c r="J1542" s="246"/>
      <c r="K1542" s="246"/>
      <c r="L1542" s="250"/>
      <c r="M1542" s="251"/>
      <c r="N1542" s="252"/>
      <c r="O1542" s="252"/>
      <c r="P1542" s="252"/>
      <c r="Q1542" s="252"/>
      <c r="R1542" s="252"/>
      <c r="S1542" s="252"/>
      <c r="T1542" s="253"/>
      <c r="AT1542" s="254" t="s">
        <v>204</v>
      </c>
      <c r="AU1542" s="254" t="s">
        <v>87</v>
      </c>
      <c r="AV1542" s="16" t="s">
        <v>85</v>
      </c>
      <c r="AW1542" s="16" t="s">
        <v>33</v>
      </c>
      <c r="AX1542" s="16" t="s">
        <v>78</v>
      </c>
      <c r="AY1542" s="254" t="s">
        <v>183</v>
      </c>
    </row>
    <row r="1543" spans="2:51" s="13" customFormat="1">
      <c r="B1543" s="201"/>
      <c r="C1543" s="202"/>
      <c r="D1543" s="203" t="s">
        <v>204</v>
      </c>
      <c r="E1543" s="204" t="s">
        <v>19</v>
      </c>
      <c r="F1543" s="205" t="s">
        <v>1797</v>
      </c>
      <c r="G1543" s="202"/>
      <c r="H1543" s="206">
        <v>11.48</v>
      </c>
      <c r="I1543" s="207"/>
      <c r="J1543" s="202"/>
      <c r="K1543" s="202"/>
      <c r="L1543" s="208"/>
      <c r="M1543" s="209"/>
      <c r="N1543" s="210"/>
      <c r="O1543" s="210"/>
      <c r="P1543" s="210"/>
      <c r="Q1543" s="210"/>
      <c r="R1543" s="210"/>
      <c r="S1543" s="210"/>
      <c r="T1543" s="211"/>
      <c r="AT1543" s="212" t="s">
        <v>204</v>
      </c>
      <c r="AU1543" s="212" t="s">
        <v>87</v>
      </c>
      <c r="AV1543" s="13" t="s">
        <v>87</v>
      </c>
      <c r="AW1543" s="13" t="s">
        <v>33</v>
      </c>
      <c r="AX1543" s="13" t="s">
        <v>78</v>
      </c>
      <c r="AY1543" s="212" t="s">
        <v>183</v>
      </c>
    </row>
    <row r="1544" spans="2:51" s="16" customFormat="1">
      <c r="B1544" s="245"/>
      <c r="C1544" s="246"/>
      <c r="D1544" s="203" t="s">
        <v>204</v>
      </c>
      <c r="E1544" s="247" t="s">
        <v>19</v>
      </c>
      <c r="F1544" s="248" t="s">
        <v>1802</v>
      </c>
      <c r="G1544" s="246"/>
      <c r="H1544" s="247" t="s">
        <v>19</v>
      </c>
      <c r="I1544" s="249"/>
      <c r="J1544" s="246"/>
      <c r="K1544" s="246"/>
      <c r="L1544" s="250"/>
      <c r="M1544" s="251"/>
      <c r="N1544" s="252"/>
      <c r="O1544" s="252"/>
      <c r="P1544" s="252"/>
      <c r="Q1544" s="252"/>
      <c r="R1544" s="252"/>
      <c r="S1544" s="252"/>
      <c r="T1544" s="253"/>
      <c r="AT1544" s="254" t="s">
        <v>204</v>
      </c>
      <c r="AU1544" s="254" t="s">
        <v>87</v>
      </c>
      <c r="AV1544" s="16" t="s">
        <v>85</v>
      </c>
      <c r="AW1544" s="16" t="s">
        <v>33</v>
      </c>
      <c r="AX1544" s="16" t="s">
        <v>78</v>
      </c>
      <c r="AY1544" s="254" t="s">
        <v>183</v>
      </c>
    </row>
    <row r="1545" spans="2:51" s="13" customFormat="1">
      <c r="B1545" s="201"/>
      <c r="C1545" s="202"/>
      <c r="D1545" s="203" t="s">
        <v>204</v>
      </c>
      <c r="E1545" s="204" t="s">
        <v>19</v>
      </c>
      <c r="F1545" s="205" t="s">
        <v>679</v>
      </c>
      <c r="G1545" s="202"/>
      <c r="H1545" s="206">
        <v>9.77</v>
      </c>
      <c r="I1545" s="207"/>
      <c r="J1545" s="202"/>
      <c r="K1545" s="202"/>
      <c r="L1545" s="208"/>
      <c r="M1545" s="209"/>
      <c r="N1545" s="210"/>
      <c r="O1545" s="210"/>
      <c r="P1545" s="210"/>
      <c r="Q1545" s="210"/>
      <c r="R1545" s="210"/>
      <c r="S1545" s="210"/>
      <c r="T1545" s="211"/>
      <c r="AT1545" s="212" t="s">
        <v>204</v>
      </c>
      <c r="AU1545" s="212" t="s">
        <v>87</v>
      </c>
      <c r="AV1545" s="13" t="s">
        <v>87</v>
      </c>
      <c r="AW1545" s="13" t="s">
        <v>33</v>
      </c>
      <c r="AX1545" s="13" t="s">
        <v>78</v>
      </c>
      <c r="AY1545" s="212" t="s">
        <v>183</v>
      </c>
    </row>
    <row r="1546" spans="2:51" s="16" customFormat="1">
      <c r="B1546" s="245"/>
      <c r="C1546" s="246"/>
      <c r="D1546" s="203" t="s">
        <v>204</v>
      </c>
      <c r="E1546" s="247" t="s">
        <v>19</v>
      </c>
      <c r="F1546" s="248" t="s">
        <v>1803</v>
      </c>
      <c r="G1546" s="246"/>
      <c r="H1546" s="247" t="s">
        <v>19</v>
      </c>
      <c r="I1546" s="249"/>
      <c r="J1546" s="246"/>
      <c r="K1546" s="246"/>
      <c r="L1546" s="250"/>
      <c r="M1546" s="251"/>
      <c r="N1546" s="252"/>
      <c r="O1546" s="252"/>
      <c r="P1546" s="252"/>
      <c r="Q1546" s="252"/>
      <c r="R1546" s="252"/>
      <c r="S1546" s="252"/>
      <c r="T1546" s="253"/>
      <c r="AT1546" s="254" t="s">
        <v>204</v>
      </c>
      <c r="AU1546" s="254" t="s">
        <v>87</v>
      </c>
      <c r="AV1546" s="16" t="s">
        <v>85</v>
      </c>
      <c r="AW1546" s="16" t="s">
        <v>33</v>
      </c>
      <c r="AX1546" s="16" t="s">
        <v>78</v>
      </c>
      <c r="AY1546" s="254" t="s">
        <v>183</v>
      </c>
    </row>
    <row r="1547" spans="2:51" s="13" customFormat="1">
      <c r="B1547" s="201"/>
      <c r="C1547" s="202"/>
      <c r="D1547" s="203" t="s">
        <v>204</v>
      </c>
      <c r="E1547" s="204" t="s">
        <v>19</v>
      </c>
      <c r="F1547" s="205" t="s">
        <v>1800</v>
      </c>
      <c r="G1547" s="202"/>
      <c r="H1547" s="206">
        <v>7.56</v>
      </c>
      <c r="I1547" s="207"/>
      <c r="J1547" s="202"/>
      <c r="K1547" s="202"/>
      <c r="L1547" s="208"/>
      <c r="M1547" s="209"/>
      <c r="N1547" s="210"/>
      <c r="O1547" s="210"/>
      <c r="P1547" s="210"/>
      <c r="Q1547" s="210"/>
      <c r="R1547" s="210"/>
      <c r="S1547" s="210"/>
      <c r="T1547" s="211"/>
      <c r="AT1547" s="212" t="s">
        <v>204</v>
      </c>
      <c r="AU1547" s="212" t="s">
        <v>87</v>
      </c>
      <c r="AV1547" s="13" t="s">
        <v>87</v>
      </c>
      <c r="AW1547" s="13" t="s">
        <v>33</v>
      </c>
      <c r="AX1547" s="13" t="s">
        <v>78</v>
      </c>
      <c r="AY1547" s="212" t="s">
        <v>183</v>
      </c>
    </row>
    <row r="1548" spans="2:51" s="16" customFormat="1">
      <c r="B1548" s="245"/>
      <c r="C1548" s="246"/>
      <c r="D1548" s="203" t="s">
        <v>204</v>
      </c>
      <c r="E1548" s="247" t="s">
        <v>19</v>
      </c>
      <c r="F1548" s="248" t="s">
        <v>921</v>
      </c>
      <c r="G1548" s="246"/>
      <c r="H1548" s="247" t="s">
        <v>19</v>
      </c>
      <c r="I1548" s="249"/>
      <c r="J1548" s="246"/>
      <c r="K1548" s="246"/>
      <c r="L1548" s="250"/>
      <c r="M1548" s="251"/>
      <c r="N1548" s="252"/>
      <c r="O1548" s="252"/>
      <c r="P1548" s="252"/>
      <c r="Q1548" s="252"/>
      <c r="R1548" s="252"/>
      <c r="S1548" s="252"/>
      <c r="T1548" s="253"/>
      <c r="AT1548" s="254" t="s">
        <v>204</v>
      </c>
      <c r="AU1548" s="254" t="s">
        <v>87</v>
      </c>
      <c r="AV1548" s="16" t="s">
        <v>85</v>
      </c>
      <c r="AW1548" s="16" t="s">
        <v>33</v>
      </c>
      <c r="AX1548" s="16" t="s">
        <v>78</v>
      </c>
      <c r="AY1548" s="254" t="s">
        <v>183</v>
      </c>
    </row>
    <row r="1549" spans="2:51" s="13" customFormat="1">
      <c r="B1549" s="201"/>
      <c r="C1549" s="202"/>
      <c r="D1549" s="203" t="s">
        <v>204</v>
      </c>
      <c r="E1549" s="204" t="s">
        <v>19</v>
      </c>
      <c r="F1549" s="205" t="s">
        <v>909</v>
      </c>
      <c r="G1549" s="202"/>
      <c r="H1549" s="206">
        <v>4.9000000000000004</v>
      </c>
      <c r="I1549" s="207"/>
      <c r="J1549" s="202"/>
      <c r="K1549" s="202"/>
      <c r="L1549" s="208"/>
      <c r="M1549" s="209"/>
      <c r="N1549" s="210"/>
      <c r="O1549" s="210"/>
      <c r="P1549" s="210"/>
      <c r="Q1549" s="210"/>
      <c r="R1549" s="210"/>
      <c r="S1549" s="210"/>
      <c r="T1549" s="211"/>
      <c r="AT1549" s="212" t="s">
        <v>204</v>
      </c>
      <c r="AU1549" s="212" t="s">
        <v>87</v>
      </c>
      <c r="AV1549" s="13" t="s">
        <v>87</v>
      </c>
      <c r="AW1549" s="13" t="s">
        <v>33</v>
      </c>
      <c r="AX1549" s="13" t="s">
        <v>78</v>
      </c>
      <c r="AY1549" s="212" t="s">
        <v>183</v>
      </c>
    </row>
    <row r="1550" spans="2:51" s="16" customFormat="1">
      <c r="B1550" s="245"/>
      <c r="C1550" s="246"/>
      <c r="D1550" s="203" t="s">
        <v>204</v>
      </c>
      <c r="E1550" s="247" t="s">
        <v>19</v>
      </c>
      <c r="F1550" s="248" t="s">
        <v>1804</v>
      </c>
      <c r="G1550" s="246"/>
      <c r="H1550" s="247" t="s">
        <v>19</v>
      </c>
      <c r="I1550" s="249"/>
      <c r="J1550" s="246"/>
      <c r="K1550" s="246"/>
      <c r="L1550" s="250"/>
      <c r="M1550" s="251"/>
      <c r="N1550" s="252"/>
      <c r="O1550" s="252"/>
      <c r="P1550" s="252"/>
      <c r="Q1550" s="252"/>
      <c r="R1550" s="252"/>
      <c r="S1550" s="252"/>
      <c r="T1550" s="253"/>
      <c r="AT1550" s="254" t="s">
        <v>204</v>
      </c>
      <c r="AU1550" s="254" t="s">
        <v>87</v>
      </c>
      <c r="AV1550" s="16" t="s">
        <v>85</v>
      </c>
      <c r="AW1550" s="16" t="s">
        <v>33</v>
      </c>
      <c r="AX1550" s="16" t="s">
        <v>78</v>
      </c>
      <c r="AY1550" s="254" t="s">
        <v>183</v>
      </c>
    </row>
    <row r="1551" spans="2:51" s="13" customFormat="1">
      <c r="B1551" s="201"/>
      <c r="C1551" s="202"/>
      <c r="D1551" s="203" t="s">
        <v>204</v>
      </c>
      <c r="E1551" s="204" t="s">
        <v>19</v>
      </c>
      <c r="F1551" s="205" t="s">
        <v>1703</v>
      </c>
      <c r="G1551" s="202"/>
      <c r="H1551" s="206">
        <v>7.11</v>
      </c>
      <c r="I1551" s="207"/>
      <c r="J1551" s="202"/>
      <c r="K1551" s="202"/>
      <c r="L1551" s="208"/>
      <c r="M1551" s="209"/>
      <c r="N1551" s="210"/>
      <c r="O1551" s="210"/>
      <c r="P1551" s="210"/>
      <c r="Q1551" s="210"/>
      <c r="R1551" s="210"/>
      <c r="S1551" s="210"/>
      <c r="T1551" s="211"/>
      <c r="AT1551" s="212" t="s">
        <v>204</v>
      </c>
      <c r="AU1551" s="212" t="s">
        <v>87</v>
      </c>
      <c r="AV1551" s="13" t="s">
        <v>87</v>
      </c>
      <c r="AW1551" s="13" t="s">
        <v>33</v>
      </c>
      <c r="AX1551" s="13" t="s">
        <v>78</v>
      </c>
      <c r="AY1551" s="212" t="s">
        <v>183</v>
      </c>
    </row>
    <row r="1552" spans="2:51" s="16" customFormat="1">
      <c r="B1552" s="245"/>
      <c r="C1552" s="246"/>
      <c r="D1552" s="203" t="s">
        <v>204</v>
      </c>
      <c r="E1552" s="247" t="s">
        <v>19</v>
      </c>
      <c r="F1552" s="248" t="s">
        <v>923</v>
      </c>
      <c r="G1552" s="246"/>
      <c r="H1552" s="247" t="s">
        <v>19</v>
      </c>
      <c r="I1552" s="249"/>
      <c r="J1552" s="246"/>
      <c r="K1552" s="246"/>
      <c r="L1552" s="250"/>
      <c r="M1552" s="251"/>
      <c r="N1552" s="252"/>
      <c r="O1552" s="252"/>
      <c r="P1552" s="252"/>
      <c r="Q1552" s="252"/>
      <c r="R1552" s="252"/>
      <c r="S1552" s="252"/>
      <c r="T1552" s="253"/>
      <c r="AT1552" s="254" t="s">
        <v>204</v>
      </c>
      <c r="AU1552" s="254" t="s">
        <v>87</v>
      </c>
      <c r="AV1552" s="16" t="s">
        <v>85</v>
      </c>
      <c r="AW1552" s="16" t="s">
        <v>33</v>
      </c>
      <c r="AX1552" s="16" t="s">
        <v>78</v>
      </c>
      <c r="AY1552" s="254" t="s">
        <v>183</v>
      </c>
    </row>
    <row r="1553" spans="1:65" s="13" customFormat="1">
      <c r="B1553" s="201"/>
      <c r="C1553" s="202"/>
      <c r="D1553" s="203" t="s">
        <v>204</v>
      </c>
      <c r="E1553" s="204" t="s">
        <v>19</v>
      </c>
      <c r="F1553" s="205" t="s">
        <v>1805</v>
      </c>
      <c r="G1553" s="202"/>
      <c r="H1553" s="206">
        <v>11.33</v>
      </c>
      <c r="I1553" s="207"/>
      <c r="J1553" s="202"/>
      <c r="K1553" s="202"/>
      <c r="L1553" s="208"/>
      <c r="M1553" s="209"/>
      <c r="N1553" s="210"/>
      <c r="O1553" s="210"/>
      <c r="P1553" s="210"/>
      <c r="Q1553" s="210"/>
      <c r="R1553" s="210"/>
      <c r="S1553" s="210"/>
      <c r="T1553" s="211"/>
      <c r="AT1553" s="212" t="s">
        <v>204</v>
      </c>
      <c r="AU1553" s="212" t="s">
        <v>87</v>
      </c>
      <c r="AV1553" s="13" t="s">
        <v>87</v>
      </c>
      <c r="AW1553" s="13" t="s">
        <v>33</v>
      </c>
      <c r="AX1553" s="13" t="s">
        <v>78</v>
      </c>
      <c r="AY1553" s="212" t="s">
        <v>183</v>
      </c>
    </row>
    <row r="1554" spans="1:65" s="16" customFormat="1">
      <c r="B1554" s="245"/>
      <c r="C1554" s="246"/>
      <c r="D1554" s="203" t="s">
        <v>204</v>
      </c>
      <c r="E1554" s="247" t="s">
        <v>19</v>
      </c>
      <c r="F1554" s="248" t="s">
        <v>1806</v>
      </c>
      <c r="G1554" s="246"/>
      <c r="H1554" s="247" t="s">
        <v>19</v>
      </c>
      <c r="I1554" s="249"/>
      <c r="J1554" s="246"/>
      <c r="K1554" s="246"/>
      <c r="L1554" s="250"/>
      <c r="M1554" s="251"/>
      <c r="N1554" s="252"/>
      <c r="O1554" s="252"/>
      <c r="P1554" s="252"/>
      <c r="Q1554" s="252"/>
      <c r="R1554" s="252"/>
      <c r="S1554" s="252"/>
      <c r="T1554" s="253"/>
      <c r="AT1554" s="254" t="s">
        <v>204</v>
      </c>
      <c r="AU1554" s="254" t="s">
        <v>87</v>
      </c>
      <c r="AV1554" s="16" t="s">
        <v>85</v>
      </c>
      <c r="AW1554" s="16" t="s">
        <v>33</v>
      </c>
      <c r="AX1554" s="16" t="s">
        <v>78</v>
      </c>
      <c r="AY1554" s="254" t="s">
        <v>183</v>
      </c>
    </row>
    <row r="1555" spans="1:65" s="13" customFormat="1">
      <c r="B1555" s="201"/>
      <c r="C1555" s="202"/>
      <c r="D1555" s="203" t="s">
        <v>204</v>
      </c>
      <c r="E1555" s="204" t="s">
        <v>19</v>
      </c>
      <c r="F1555" s="205" t="s">
        <v>679</v>
      </c>
      <c r="G1555" s="202"/>
      <c r="H1555" s="206">
        <v>9.77</v>
      </c>
      <c r="I1555" s="207"/>
      <c r="J1555" s="202"/>
      <c r="K1555" s="202"/>
      <c r="L1555" s="208"/>
      <c r="M1555" s="209"/>
      <c r="N1555" s="210"/>
      <c r="O1555" s="210"/>
      <c r="P1555" s="210"/>
      <c r="Q1555" s="210"/>
      <c r="R1555" s="210"/>
      <c r="S1555" s="210"/>
      <c r="T1555" s="211"/>
      <c r="AT1555" s="212" t="s">
        <v>204</v>
      </c>
      <c r="AU1555" s="212" t="s">
        <v>87</v>
      </c>
      <c r="AV1555" s="13" t="s">
        <v>87</v>
      </c>
      <c r="AW1555" s="13" t="s">
        <v>33</v>
      </c>
      <c r="AX1555" s="13" t="s">
        <v>78</v>
      </c>
      <c r="AY1555" s="212" t="s">
        <v>183</v>
      </c>
    </row>
    <row r="1556" spans="1:65" s="16" customFormat="1">
      <c r="B1556" s="245"/>
      <c r="C1556" s="246"/>
      <c r="D1556" s="203" t="s">
        <v>204</v>
      </c>
      <c r="E1556" s="247" t="s">
        <v>19</v>
      </c>
      <c r="F1556" s="248" t="s">
        <v>1807</v>
      </c>
      <c r="G1556" s="246"/>
      <c r="H1556" s="247" t="s">
        <v>19</v>
      </c>
      <c r="I1556" s="249"/>
      <c r="J1556" s="246"/>
      <c r="K1556" s="246"/>
      <c r="L1556" s="250"/>
      <c r="M1556" s="251"/>
      <c r="N1556" s="252"/>
      <c r="O1556" s="252"/>
      <c r="P1556" s="252"/>
      <c r="Q1556" s="252"/>
      <c r="R1556" s="252"/>
      <c r="S1556" s="252"/>
      <c r="T1556" s="253"/>
      <c r="AT1556" s="254" t="s">
        <v>204</v>
      </c>
      <c r="AU1556" s="254" t="s">
        <v>87</v>
      </c>
      <c r="AV1556" s="16" t="s">
        <v>85</v>
      </c>
      <c r="AW1556" s="16" t="s">
        <v>33</v>
      </c>
      <c r="AX1556" s="16" t="s">
        <v>78</v>
      </c>
      <c r="AY1556" s="254" t="s">
        <v>183</v>
      </c>
    </row>
    <row r="1557" spans="1:65" s="13" customFormat="1">
      <c r="B1557" s="201"/>
      <c r="C1557" s="202"/>
      <c r="D1557" s="203" t="s">
        <v>204</v>
      </c>
      <c r="E1557" s="204" t="s">
        <v>19</v>
      </c>
      <c r="F1557" s="205" t="s">
        <v>1800</v>
      </c>
      <c r="G1557" s="202"/>
      <c r="H1557" s="206">
        <v>7.56</v>
      </c>
      <c r="I1557" s="207"/>
      <c r="J1557" s="202"/>
      <c r="K1557" s="202"/>
      <c r="L1557" s="208"/>
      <c r="M1557" s="209"/>
      <c r="N1557" s="210"/>
      <c r="O1557" s="210"/>
      <c r="P1557" s="210"/>
      <c r="Q1557" s="210"/>
      <c r="R1557" s="210"/>
      <c r="S1557" s="210"/>
      <c r="T1557" s="211"/>
      <c r="AT1557" s="212" t="s">
        <v>204</v>
      </c>
      <c r="AU1557" s="212" t="s">
        <v>87</v>
      </c>
      <c r="AV1557" s="13" t="s">
        <v>87</v>
      </c>
      <c r="AW1557" s="13" t="s">
        <v>33</v>
      </c>
      <c r="AX1557" s="13" t="s">
        <v>78</v>
      </c>
      <c r="AY1557" s="212" t="s">
        <v>183</v>
      </c>
    </row>
    <row r="1558" spans="1:65" s="15" customFormat="1">
      <c r="B1558" s="234"/>
      <c r="C1558" s="235"/>
      <c r="D1558" s="203" t="s">
        <v>204</v>
      </c>
      <c r="E1558" s="236" t="s">
        <v>19</v>
      </c>
      <c r="F1558" s="237" t="s">
        <v>266</v>
      </c>
      <c r="G1558" s="235"/>
      <c r="H1558" s="238">
        <v>212.62</v>
      </c>
      <c r="I1558" s="239"/>
      <c r="J1558" s="235"/>
      <c r="K1558" s="235"/>
      <c r="L1558" s="240"/>
      <c r="M1558" s="241"/>
      <c r="N1558" s="242"/>
      <c r="O1558" s="242"/>
      <c r="P1558" s="242"/>
      <c r="Q1558" s="242"/>
      <c r="R1558" s="242"/>
      <c r="S1558" s="242"/>
      <c r="T1558" s="243"/>
      <c r="AT1558" s="244" t="s">
        <v>204</v>
      </c>
      <c r="AU1558" s="244" t="s">
        <v>87</v>
      </c>
      <c r="AV1558" s="15" t="s">
        <v>190</v>
      </c>
      <c r="AW1558" s="15" t="s">
        <v>33</v>
      </c>
      <c r="AX1558" s="15" t="s">
        <v>85</v>
      </c>
      <c r="AY1558" s="244" t="s">
        <v>183</v>
      </c>
    </row>
    <row r="1559" spans="1:65" s="2" customFormat="1" ht="37.799999999999997" customHeight="1">
      <c r="A1559" s="38"/>
      <c r="B1559" s="39"/>
      <c r="C1559" s="183" t="s">
        <v>1813</v>
      </c>
      <c r="D1559" s="183" t="s">
        <v>185</v>
      </c>
      <c r="E1559" s="184" t="s">
        <v>1814</v>
      </c>
      <c r="F1559" s="185" t="s">
        <v>1815</v>
      </c>
      <c r="G1559" s="186" t="s">
        <v>188</v>
      </c>
      <c r="H1559" s="187">
        <v>66.16</v>
      </c>
      <c r="I1559" s="188"/>
      <c r="J1559" s="189">
        <f>ROUND(I1559*H1559,2)</f>
        <v>0</v>
      </c>
      <c r="K1559" s="185" t="s">
        <v>189</v>
      </c>
      <c r="L1559" s="43"/>
      <c r="M1559" s="190" t="s">
        <v>19</v>
      </c>
      <c r="N1559" s="191" t="s">
        <v>49</v>
      </c>
      <c r="O1559" s="68"/>
      <c r="P1559" s="192">
        <f>O1559*H1559</f>
        <v>0</v>
      </c>
      <c r="Q1559" s="192">
        <v>9.5999999999999992E-3</v>
      </c>
      <c r="R1559" s="192">
        <f>Q1559*H1559</f>
        <v>0.63513599999999992</v>
      </c>
      <c r="S1559" s="192">
        <v>0</v>
      </c>
      <c r="T1559" s="193">
        <f>S1559*H1559</f>
        <v>0</v>
      </c>
      <c r="U1559" s="38"/>
      <c r="V1559" s="38"/>
      <c r="W1559" s="38"/>
      <c r="X1559" s="38"/>
      <c r="Y1559" s="38"/>
      <c r="Z1559" s="38"/>
      <c r="AA1559" s="38"/>
      <c r="AB1559" s="38"/>
      <c r="AC1559" s="38"/>
      <c r="AD1559" s="38"/>
      <c r="AE1559" s="38"/>
      <c r="AR1559" s="194" t="s">
        <v>273</v>
      </c>
      <c r="AT1559" s="194" t="s">
        <v>185</v>
      </c>
      <c r="AU1559" s="194" t="s">
        <v>87</v>
      </c>
      <c r="AY1559" s="21" t="s">
        <v>183</v>
      </c>
      <c r="BE1559" s="195">
        <f>IF(N1559="základní",J1559,0)</f>
        <v>0</v>
      </c>
      <c r="BF1559" s="195">
        <f>IF(N1559="snížená",J1559,0)</f>
        <v>0</v>
      </c>
      <c r="BG1559" s="195">
        <f>IF(N1559="zákl. přenesená",J1559,0)</f>
        <v>0</v>
      </c>
      <c r="BH1559" s="195">
        <f>IF(N1559="sníž. přenesená",J1559,0)</f>
        <v>0</v>
      </c>
      <c r="BI1559" s="195">
        <f>IF(N1559="nulová",J1559,0)</f>
        <v>0</v>
      </c>
      <c r="BJ1559" s="21" t="s">
        <v>85</v>
      </c>
      <c r="BK1559" s="195">
        <f>ROUND(I1559*H1559,2)</f>
        <v>0</v>
      </c>
      <c r="BL1559" s="21" t="s">
        <v>273</v>
      </c>
      <c r="BM1559" s="194" t="s">
        <v>1816</v>
      </c>
    </row>
    <row r="1560" spans="1:65" s="2" customFormat="1">
      <c r="A1560" s="38"/>
      <c r="B1560" s="39"/>
      <c r="C1560" s="40"/>
      <c r="D1560" s="196" t="s">
        <v>192</v>
      </c>
      <c r="E1560" s="40"/>
      <c r="F1560" s="197" t="s">
        <v>1817</v>
      </c>
      <c r="G1560" s="40"/>
      <c r="H1560" s="40"/>
      <c r="I1560" s="198"/>
      <c r="J1560" s="40"/>
      <c r="K1560" s="40"/>
      <c r="L1560" s="43"/>
      <c r="M1560" s="199"/>
      <c r="N1560" s="200"/>
      <c r="O1560" s="68"/>
      <c r="P1560" s="68"/>
      <c r="Q1560" s="68"/>
      <c r="R1560" s="68"/>
      <c r="S1560" s="68"/>
      <c r="T1560" s="69"/>
      <c r="U1560" s="38"/>
      <c r="V1560" s="38"/>
      <c r="W1560" s="38"/>
      <c r="X1560" s="38"/>
      <c r="Y1560" s="38"/>
      <c r="Z1560" s="38"/>
      <c r="AA1560" s="38"/>
      <c r="AB1560" s="38"/>
      <c r="AC1560" s="38"/>
      <c r="AD1560" s="38"/>
      <c r="AE1560" s="38"/>
      <c r="AT1560" s="21" t="s">
        <v>192</v>
      </c>
      <c r="AU1560" s="21" t="s">
        <v>87</v>
      </c>
    </row>
    <row r="1561" spans="1:65" s="16" customFormat="1">
      <c r="B1561" s="245"/>
      <c r="C1561" s="246"/>
      <c r="D1561" s="203" t="s">
        <v>204</v>
      </c>
      <c r="E1561" s="247" t="s">
        <v>19</v>
      </c>
      <c r="F1561" s="248" t="s">
        <v>1790</v>
      </c>
      <c r="G1561" s="246"/>
      <c r="H1561" s="247" t="s">
        <v>19</v>
      </c>
      <c r="I1561" s="249"/>
      <c r="J1561" s="246"/>
      <c r="K1561" s="246"/>
      <c r="L1561" s="250"/>
      <c r="M1561" s="251"/>
      <c r="N1561" s="252"/>
      <c r="O1561" s="252"/>
      <c r="P1561" s="252"/>
      <c r="Q1561" s="252"/>
      <c r="R1561" s="252"/>
      <c r="S1561" s="252"/>
      <c r="T1561" s="253"/>
      <c r="AT1561" s="254" t="s">
        <v>204</v>
      </c>
      <c r="AU1561" s="254" t="s">
        <v>87</v>
      </c>
      <c r="AV1561" s="16" t="s">
        <v>85</v>
      </c>
      <c r="AW1561" s="16" t="s">
        <v>33</v>
      </c>
      <c r="AX1561" s="16" t="s">
        <v>78</v>
      </c>
      <c r="AY1561" s="254" t="s">
        <v>183</v>
      </c>
    </row>
    <row r="1562" spans="1:65" s="13" customFormat="1">
      <c r="B1562" s="201"/>
      <c r="C1562" s="202"/>
      <c r="D1562" s="203" t="s">
        <v>204</v>
      </c>
      <c r="E1562" s="204" t="s">
        <v>19</v>
      </c>
      <c r="F1562" s="205" t="s">
        <v>1791</v>
      </c>
      <c r="G1562" s="202"/>
      <c r="H1562" s="206">
        <v>10.47</v>
      </c>
      <c r="I1562" s="207"/>
      <c r="J1562" s="202"/>
      <c r="K1562" s="202"/>
      <c r="L1562" s="208"/>
      <c r="M1562" s="209"/>
      <c r="N1562" s="210"/>
      <c r="O1562" s="210"/>
      <c r="P1562" s="210"/>
      <c r="Q1562" s="210"/>
      <c r="R1562" s="210"/>
      <c r="S1562" s="210"/>
      <c r="T1562" s="211"/>
      <c r="AT1562" s="212" t="s">
        <v>204</v>
      </c>
      <c r="AU1562" s="212" t="s">
        <v>87</v>
      </c>
      <c r="AV1562" s="13" t="s">
        <v>87</v>
      </c>
      <c r="AW1562" s="13" t="s">
        <v>33</v>
      </c>
      <c r="AX1562" s="13" t="s">
        <v>78</v>
      </c>
      <c r="AY1562" s="212" t="s">
        <v>183</v>
      </c>
    </row>
    <row r="1563" spans="1:65" s="16" customFormat="1">
      <c r="B1563" s="245"/>
      <c r="C1563" s="246"/>
      <c r="D1563" s="203" t="s">
        <v>204</v>
      </c>
      <c r="E1563" s="247" t="s">
        <v>19</v>
      </c>
      <c r="F1563" s="248" t="s">
        <v>1794</v>
      </c>
      <c r="G1563" s="246"/>
      <c r="H1563" s="247" t="s">
        <v>19</v>
      </c>
      <c r="I1563" s="249"/>
      <c r="J1563" s="246"/>
      <c r="K1563" s="246"/>
      <c r="L1563" s="250"/>
      <c r="M1563" s="251"/>
      <c r="N1563" s="252"/>
      <c r="O1563" s="252"/>
      <c r="P1563" s="252"/>
      <c r="Q1563" s="252"/>
      <c r="R1563" s="252"/>
      <c r="S1563" s="252"/>
      <c r="T1563" s="253"/>
      <c r="AT1563" s="254" t="s">
        <v>204</v>
      </c>
      <c r="AU1563" s="254" t="s">
        <v>87</v>
      </c>
      <c r="AV1563" s="16" t="s">
        <v>85</v>
      </c>
      <c r="AW1563" s="16" t="s">
        <v>33</v>
      </c>
      <c r="AX1563" s="16" t="s">
        <v>78</v>
      </c>
      <c r="AY1563" s="254" t="s">
        <v>183</v>
      </c>
    </row>
    <row r="1564" spans="1:65" s="13" customFormat="1">
      <c r="B1564" s="201"/>
      <c r="C1564" s="202"/>
      <c r="D1564" s="203" t="s">
        <v>204</v>
      </c>
      <c r="E1564" s="204" t="s">
        <v>19</v>
      </c>
      <c r="F1564" s="205" t="s">
        <v>1795</v>
      </c>
      <c r="G1564" s="202"/>
      <c r="H1564" s="206">
        <v>11.68</v>
      </c>
      <c r="I1564" s="207"/>
      <c r="J1564" s="202"/>
      <c r="K1564" s="202"/>
      <c r="L1564" s="208"/>
      <c r="M1564" s="209"/>
      <c r="N1564" s="210"/>
      <c r="O1564" s="210"/>
      <c r="P1564" s="210"/>
      <c r="Q1564" s="210"/>
      <c r="R1564" s="210"/>
      <c r="S1564" s="210"/>
      <c r="T1564" s="211"/>
      <c r="AT1564" s="212" t="s">
        <v>204</v>
      </c>
      <c r="AU1564" s="212" t="s">
        <v>87</v>
      </c>
      <c r="AV1564" s="13" t="s">
        <v>87</v>
      </c>
      <c r="AW1564" s="13" t="s">
        <v>33</v>
      </c>
      <c r="AX1564" s="13" t="s">
        <v>78</v>
      </c>
      <c r="AY1564" s="212" t="s">
        <v>183</v>
      </c>
    </row>
    <row r="1565" spans="1:65" s="16" customFormat="1">
      <c r="B1565" s="245"/>
      <c r="C1565" s="246"/>
      <c r="D1565" s="203" t="s">
        <v>204</v>
      </c>
      <c r="E1565" s="247" t="s">
        <v>19</v>
      </c>
      <c r="F1565" s="248" t="s">
        <v>1796</v>
      </c>
      <c r="G1565" s="246"/>
      <c r="H1565" s="247" t="s">
        <v>19</v>
      </c>
      <c r="I1565" s="249"/>
      <c r="J1565" s="246"/>
      <c r="K1565" s="246"/>
      <c r="L1565" s="250"/>
      <c r="M1565" s="251"/>
      <c r="N1565" s="252"/>
      <c r="O1565" s="252"/>
      <c r="P1565" s="252"/>
      <c r="Q1565" s="252"/>
      <c r="R1565" s="252"/>
      <c r="S1565" s="252"/>
      <c r="T1565" s="253"/>
      <c r="AT1565" s="254" t="s">
        <v>204</v>
      </c>
      <c r="AU1565" s="254" t="s">
        <v>87</v>
      </c>
      <c r="AV1565" s="16" t="s">
        <v>85</v>
      </c>
      <c r="AW1565" s="16" t="s">
        <v>33</v>
      </c>
      <c r="AX1565" s="16" t="s">
        <v>78</v>
      </c>
      <c r="AY1565" s="254" t="s">
        <v>183</v>
      </c>
    </row>
    <row r="1566" spans="1:65" s="13" customFormat="1">
      <c r="B1566" s="201"/>
      <c r="C1566" s="202"/>
      <c r="D1566" s="203" t="s">
        <v>204</v>
      </c>
      <c r="E1566" s="204" t="s">
        <v>19</v>
      </c>
      <c r="F1566" s="205" t="s">
        <v>1703</v>
      </c>
      <c r="G1566" s="202"/>
      <c r="H1566" s="206">
        <v>7.11</v>
      </c>
      <c r="I1566" s="207"/>
      <c r="J1566" s="202"/>
      <c r="K1566" s="202"/>
      <c r="L1566" s="208"/>
      <c r="M1566" s="209"/>
      <c r="N1566" s="210"/>
      <c r="O1566" s="210"/>
      <c r="P1566" s="210"/>
      <c r="Q1566" s="210"/>
      <c r="R1566" s="210"/>
      <c r="S1566" s="210"/>
      <c r="T1566" s="211"/>
      <c r="AT1566" s="212" t="s">
        <v>204</v>
      </c>
      <c r="AU1566" s="212" t="s">
        <v>87</v>
      </c>
      <c r="AV1566" s="13" t="s">
        <v>87</v>
      </c>
      <c r="AW1566" s="13" t="s">
        <v>33</v>
      </c>
      <c r="AX1566" s="13" t="s">
        <v>78</v>
      </c>
      <c r="AY1566" s="212" t="s">
        <v>183</v>
      </c>
    </row>
    <row r="1567" spans="1:65" s="16" customFormat="1">
      <c r="B1567" s="245"/>
      <c r="C1567" s="246"/>
      <c r="D1567" s="203" t="s">
        <v>204</v>
      </c>
      <c r="E1567" s="247" t="s">
        <v>19</v>
      </c>
      <c r="F1567" s="248" t="s">
        <v>1799</v>
      </c>
      <c r="G1567" s="246"/>
      <c r="H1567" s="247" t="s">
        <v>19</v>
      </c>
      <c r="I1567" s="249"/>
      <c r="J1567" s="246"/>
      <c r="K1567" s="246"/>
      <c r="L1567" s="250"/>
      <c r="M1567" s="251"/>
      <c r="N1567" s="252"/>
      <c r="O1567" s="252"/>
      <c r="P1567" s="252"/>
      <c r="Q1567" s="252"/>
      <c r="R1567" s="252"/>
      <c r="S1567" s="252"/>
      <c r="T1567" s="253"/>
      <c r="AT1567" s="254" t="s">
        <v>204</v>
      </c>
      <c r="AU1567" s="254" t="s">
        <v>87</v>
      </c>
      <c r="AV1567" s="16" t="s">
        <v>85</v>
      </c>
      <c r="AW1567" s="16" t="s">
        <v>33</v>
      </c>
      <c r="AX1567" s="16" t="s">
        <v>78</v>
      </c>
      <c r="AY1567" s="254" t="s">
        <v>183</v>
      </c>
    </row>
    <row r="1568" spans="1:65" s="13" customFormat="1">
      <c r="B1568" s="201"/>
      <c r="C1568" s="202"/>
      <c r="D1568" s="203" t="s">
        <v>204</v>
      </c>
      <c r="E1568" s="204" t="s">
        <v>19</v>
      </c>
      <c r="F1568" s="205" t="s">
        <v>1800</v>
      </c>
      <c r="G1568" s="202"/>
      <c r="H1568" s="206">
        <v>7.56</v>
      </c>
      <c r="I1568" s="207"/>
      <c r="J1568" s="202"/>
      <c r="K1568" s="202"/>
      <c r="L1568" s="208"/>
      <c r="M1568" s="209"/>
      <c r="N1568" s="210"/>
      <c r="O1568" s="210"/>
      <c r="P1568" s="210"/>
      <c r="Q1568" s="210"/>
      <c r="R1568" s="210"/>
      <c r="S1568" s="210"/>
      <c r="T1568" s="211"/>
      <c r="AT1568" s="212" t="s">
        <v>204</v>
      </c>
      <c r="AU1568" s="212" t="s">
        <v>87</v>
      </c>
      <c r="AV1568" s="13" t="s">
        <v>87</v>
      </c>
      <c r="AW1568" s="13" t="s">
        <v>33</v>
      </c>
      <c r="AX1568" s="13" t="s">
        <v>78</v>
      </c>
      <c r="AY1568" s="212" t="s">
        <v>183</v>
      </c>
    </row>
    <row r="1569" spans="1:65" s="16" customFormat="1">
      <c r="B1569" s="245"/>
      <c r="C1569" s="246"/>
      <c r="D1569" s="203" t="s">
        <v>204</v>
      </c>
      <c r="E1569" s="247" t="s">
        <v>19</v>
      </c>
      <c r="F1569" s="248" t="s">
        <v>1801</v>
      </c>
      <c r="G1569" s="246"/>
      <c r="H1569" s="247" t="s">
        <v>19</v>
      </c>
      <c r="I1569" s="249"/>
      <c r="J1569" s="246"/>
      <c r="K1569" s="246"/>
      <c r="L1569" s="250"/>
      <c r="M1569" s="251"/>
      <c r="N1569" s="252"/>
      <c r="O1569" s="252"/>
      <c r="P1569" s="252"/>
      <c r="Q1569" s="252"/>
      <c r="R1569" s="252"/>
      <c r="S1569" s="252"/>
      <c r="T1569" s="253"/>
      <c r="AT1569" s="254" t="s">
        <v>204</v>
      </c>
      <c r="AU1569" s="254" t="s">
        <v>87</v>
      </c>
      <c r="AV1569" s="16" t="s">
        <v>85</v>
      </c>
      <c r="AW1569" s="16" t="s">
        <v>33</v>
      </c>
      <c r="AX1569" s="16" t="s">
        <v>78</v>
      </c>
      <c r="AY1569" s="254" t="s">
        <v>183</v>
      </c>
    </row>
    <row r="1570" spans="1:65" s="13" customFormat="1">
      <c r="B1570" s="201"/>
      <c r="C1570" s="202"/>
      <c r="D1570" s="203" t="s">
        <v>204</v>
      </c>
      <c r="E1570" s="204" t="s">
        <v>19</v>
      </c>
      <c r="F1570" s="205" t="s">
        <v>1703</v>
      </c>
      <c r="G1570" s="202"/>
      <c r="H1570" s="206">
        <v>7.11</v>
      </c>
      <c r="I1570" s="207"/>
      <c r="J1570" s="202"/>
      <c r="K1570" s="202"/>
      <c r="L1570" s="208"/>
      <c r="M1570" s="209"/>
      <c r="N1570" s="210"/>
      <c r="O1570" s="210"/>
      <c r="P1570" s="210"/>
      <c r="Q1570" s="210"/>
      <c r="R1570" s="210"/>
      <c r="S1570" s="210"/>
      <c r="T1570" s="211"/>
      <c r="AT1570" s="212" t="s">
        <v>204</v>
      </c>
      <c r="AU1570" s="212" t="s">
        <v>87</v>
      </c>
      <c r="AV1570" s="13" t="s">
        <v>87</v>
      </c>
      <c r="AW1570" s="13" t="s">
        <v>33</v>
      </c>
      <c r="AX1570" s="13" t="s">
        <v>78</v>
      </c>
      <c r="AY1570" s="212" t="s">
        <v>183</v>
      </c>
    </row>
    <row r="1571" spans="1:65" s="16" customFormat="1">
      <c r="B1571" s="245"/>
      <c r="C1571" s="246"/>
      <c r="D1571" s="203" t="s">
        <v>204</v>
      </c>
      <c r="E1571" s="247" t="s">
        <v>19</v>
      </c>
      <c r="F1571" s="248" t="s">
        <v>1803</v>
      </c>
      <c r="G1571" s="246"/>
      <c r="H1571" s="247" t="s">
        <v>19</v>
      </c>
      <c r="I1571" s="249"/>
      <c r="J1571" s="246"/>
      <c r="K1571" s="246"/>
      <c r="L1571" s="250"/>
      <c r="M1571" s="251"/>
      <c r="N1571" s="252"/>
      <c r="O1571" s="252"/>
      <c r="P1571" s="252"/>
      <c r="Q1571" s="252"/>
      <c r="R1571" s="252"/>
      <c r="S1571" s="252"/>
      <c r="T1571" s="253"/>
      <c r="AT1571" s="254" t="s">
        <v>204</v>
      </c>
      <c r="AU1571" s="254" t="s">
        <v>87</v>
      </c>
      <c r="AV1571" s="16" t="s">
        <v>85</v>
      </c>
      <c r="AW1571" s="16" t="s">
        <v>33</v>
      </c>
      <c r="AX1571" s="16" t="s">
        <v>78</v>
      </c>
      <c r="AY1571" s="254" t="s">
        <v>183</v>
      </c>
    </row>
    <row r="1572" spans="1:65" s="13" customFormat="1">
      <c r="B1572" s="201"/>
      <c r="C1572" s="202"/>
      <c r="D1572" s="203" t="s">
        <v>204</v>
      </c>
      <c r="E1572" s="204" t="s">
        <v>19</v>
      </c>
      <c r="F1572" s="205" t="s">
        <v>1800</v>
      </c>
      <c r="G1572" s="202"/>
      <c r="H1572" s="206">
        <v>7.56</v>
      </c>
      <c r="I1572" s="207"/>
      <c r="J1572" s="202"/>
      <c r="K1572" s="202"/>
      <c r="L1572" s="208"/>
      <c r="M1572" s="209"/>
      <c r="N1572" s="210"/>
      <c r="O1572" s="210"/>
      <c r="P1572" s="210"/>
      <c r="Q1572" s="210"/>
      <c r="R1572" s="210"/>
      <c r="S1572" s="210"/>
      <c r="T1572" s="211"/>
      <c r="AT1572" s="212" t="s">
        <v>204</v>
      </c>
      <c r="AU1572" s="212" t="s">
        <v>87</v>
      </c>
      <c r="AV1572" s="13" t="s">
        <v>87</v>
      </c>
      <c r="AW1572" s="13" t="s">
        <v>33</v>
      </c>
      <c r="AX1572" s="13" t="s">
        <v>78</v>
      </c>
      <c r="AY1572" s="212" t="s">
        <v>183</v>
      </c>
    </row>
    <row r="1573" spans="1:65" s="16" customFormat="1">
      <c r="B1573" s="245"/>
      <c r="C1573" s="246"/>
      <c r="D1573" s="203" t="s">
        <v>204</v>
      </c>
      <c r="E1573" s="247" t="s">
        <v>19</v>
      </c>
      <c r="F1573" s="248" t="s">
        <v>1804</v>
      </c>
      <c r="G1573" s="246"/>
      <c r="H1573" s="247" t="s">
        <v>19</v>
      </c>
      <c r="I1573" s="249"/>
      <c r="J1573" s="246"/>
      <c r="K1573" s="246"/>
      <c r="L1573" s="250"/>
      <c r="M1573" s="251"/>
      <c r="N1573" s="252"/>
      <c r="O1573" s="252"/>
      <c r="P1573" s="252"/>
      <c r="Q1573" s="252"/>
      <c r="R1573" s="252"/>
      <c r="S1573" s="252"/>
      <c r="T1573" s="253"/>
      <c r="AT1573" s="254" t="s">
        <v>204</v>
      </c>
      <c r="AU1573" s="254" t="s">
        <v>87</v>
      </c>
      <c r="AV1573" s="16" t="s">
        <v>85</v>
      </c>
      <c r="AW1573" s="16" t="s">
        <v>33</v>
      </c>
      <c r="AX1573" s="16" t="s">
        <v>78</v>
      </c>
      <c r="AY1573" s="254" t="s">
        <v>183</v>
      </c>
    </row>
    <row r="1574" spans="1:65" s="13" customFormat="1">
      <c r="B1574" s="201"/>
      <c r="C1574" s="202"/>
      <c r="D1574" s="203" t="s">
        <v>204</v>
      </c>
      <c r="E1574" s="204" t="s">
        <v>19</v>
      </c>
      <c r="F1574" s="205" t="s">
        <v>1703</v>
      </c>
      <c r="G1574" s="202"/>
      <c r="H1574" s="206">
        <v>7.11</v>
      </c>
      <c r="I1574" s="207"/>
      <c r="J1574" s="202"/>
      <c r="K1574" s="202"/>
      <c r="L1574" s="208"/>
      <c r="M1574" s="209"/>
      <c r="N1574" s="210"/>
      <c r="O1574" s="210"/>
      <c r="P1574" s="210"/>
      <c r="Q1574" s="210"/>
      <c r="R1574" s="210"/>
      <c r="S1574" s="210"/>
      <c r="T1574" s="211"/>
      <c r="AT1574" s="212" t="s">
        <v>204</v>
      </c>
      <c r="AU1574" s="212" t="s">
        <v>87</v>
      </c>
      <c r="AV1574" s="13" t="s">
        <v>87</v>
      </c>
      <c r="AW1574" s="13" t="s">
        <v>33</v>
      </c>
      <c r="AX1574" s="13" t="s">
        <v>78</v>
      </c>
      <c r="AY1574" s="212" t="s">
        <v>183</v>
      </c>
    </row>
    <row r="1575" spans="1:65" s="16" customFormat="1">
      <c r="B1575" s="245"/>
      <c r="C1575" s="246"/>
      <c r="D1575" s="203" t="s">
        <v>204</v>
      </c>
      <c r="E1575" s="247" t="s">
        <v>19</v>
      </c>
      <c r="F1575" s="248" t="s">
        <v>1807</v>
      </c>
      <c r="G1575" s="246"/>
      <c r="H1575" s="247" t="s">
        <v>19</v>
      </c>
      <c r="I1575" s="249"/>
      <c r="J1575" s="246"/>
      <c r="K1575" s="246"/>
      <c r="L1575" s="250"/>
      <c r="M1575" s="251"/>
      <c r="N1575" s="252"/>
      <c r="O1575" s="252"/>
      <c r="P1575" s="252"/>
      <c r="Q1575" s="252"/>
      <c r="R1575" s="252"/>
      <c r="S1575" s="252"/>
      <c r="T1575" s="253"/>
      <c r="AT1575" s="254" t="s">
        <v>204</v>
      </c>
      <c r="AU1575" s="254" t="s">
        <v>87</v>
      </c>
      <c r="AV1575" s="16" t="s">
        <v>85</v>
      </c>
      <c r="AW1575" s="16" t="s">
        <v>33</v>
      </c>
      <c r="AX1575" s="16" t="s">
        <v>78</v>
      </c>
      <c r="AY1575" s="254" t="s">
        <v>183</v>
      </c>
    </row>
    <row r="1576" spans="1:65" s="13" customFormat="1">
      <c r="B1576" s="201"/>
      <c r="C1576" s="202"/>
      <c r="D1576" s="203" t="s">
        <v>204</v>
      </c>
      <c r="E1576" s="204" t="s">
        <v>19</v>
      </c>
      <c r="F1576" s="205" t="s">
        <v>1800</v>
      </c>
      <c r="G1576" s="202"/>
      <c r="H1576" s="206">
        <v>7.56</v>
      </c>
      <c r="I1576" s="207"/>
      <c r="J1576" s="202"/>
      <c r="K1576" s="202"/>
      <c r="L1576" s="208"/>
      <c r="M1576" s="209"/>
      <c r="N1576" s="210"/>
      <c r="O1576" s="210"/>
      <c r="P1576" s="210"/>
      <c r="Q1576" s="210"/>
      <c r="R1576" s="210"/>
      <c r="S1576" s="210"/>
      <c r="T1576" s="211"/>
      <c r="AT1576" s="212" t="s">
        <v>204</v>
      </c>
      <c r="AU1576" s="212" t="s">
        <v>87</v>
      </c>
      <c r="AV1576" s="13" t="s">
        <v>87</v>
      </c>
      <c r="AW1576" s="13" t="s">
        <v>33</v>
      </c>
      <c r="AX1576" s="13" t="s">
        <v>78</v>
      </c>
      <c r="AY1576" s="212" t="s">
        <v>183</v>
      </c>
    </row>
    <row r="1577" spans="1:65" s="15" customFormat="1">
      <c r="B1577" s="234"/>
      <c r="C1577" s="235"/>
      <c r="D1577" s="203" t="s">
        <v>204</v>
      </c>
      <c r="E1577" s="236" t="s">
        <v>19</v>
      </c>
      <c r="F1577" s="237" t="s">
        <v>266</v>
      </c>
      <c r="G1577" s="235"/>
      <c r="H1577" s="238">
        <v>66.16</v>
      </c>
      <c r="I1577" s="239"/>
      <c r="J1577" s="235"/>
      <c r="K1577" s="235"/>
      <c r="L1577" s="240"/>
      <c r="M1577" s="241"/>
      <c r="N1577" s="242"/>
      <c r="O1577" s="242"/>
      <c r="P1577" s="242"/>
      <c r="Q1577" s="242"/>
      <c r="R1577" s="242"/>
      <c r="S1577" s="242"/>
      <c r="T1577" s="243"/>
      <c r="AT1577" s="244" t="s">
        <v>204</v>
      </c>
      <c r="AU1577" s="244" t="s">
        <v>87</v>
      </c>
      <c r="AV1577" s="15" t="s">
        <v>190</v>
      </c>
      <c r="AW1577" s="15" t="s">
        <v>33</v>
      </c>
      <c r="AX1577" s="15" t="s">
        <v>85</v>
      </c>
      <c r="AY1577" s="244" t="s">
        <v>183</v>
      </c>
    </row>
    <row r="1578" spans="1:65" s="2" customFormat="1" ht="37.799999999999997" customHeight="1">
      <c r="A1578" s="38"/>
      <c r="B1578" s="39"/>
      <c r="C1578" s="183" t="s">
        <v>1818</v>
      </c>
      <c r="D1578" s="183" t="s">
        <v>185</v>
      </c>
      <c r="E1578" s="184" t="s">
        <v>1819</v>
      </c>
      <c r="F1578" s="185" t="s">
        <v>1820</v>
      </c>
      <c r="G1578" s="186" t="s">
        <v>188</v>
      </c>
      <c r="H1578" s="187">
        <v>146.46</v>
      </c>
      <c r="I1578" s="188"/>
      <c r="J1578" s="189">
        <f>ROUND(I1578*H1578,2)</f>
        <v>0</v>
      </c>
      <c r="K1578" s="185" t="s">
        <v>189</v>
      </c>
      <c r="L1578" s="43"/>
      <c r="M1578" s="190" t="s">
        <v>19</v>
      </c>
      <c r="N1578" s="191" t="s">
        <v>49</v>
      </c>
      <c r="O1578" s="68"/>
      <c r="P1578" s="192">
        <f>O1578*H1578</f>
        <v>0</v>
      </c>
      <c r="Q1578" s="192">
        <v>1.9199999999999998E-2</v>
      </c>
      <c r="R1578" s="192">
        <f>Q1578*H1578</f>
        <v>2.8120319999999999</v>
      </c>
      <c r="S1578" s="192">
        <v>0</v>
      </c>
      <c r="T1578" s="193">
        <f>S1578*H1578</f>
        <v>0</v>
      </c>
      <c r="U1578" s="38"/>
      <c r="V1578" s="38"/>
      <c r="W1578" s="38"/>
      <c r="X1578" s="38"/>
      <c r="Y1578" s="38"/>
      <c r="Z1578" s="38"/>
      <c r="AA1578" s="38"/>
      <c r="AB1578" s="38"/>
      <c r="AC1578" s="38"/>
      <c r="AD1578" s="38"/>
      <c r="AE1578" s="38"/>
      <c r="AR1578" s="194" t="s">
        <v>273</v>
      </c>
      <c r="AT1578" s="194" t="s">
        <v>185</v>
      </c>
      <c r="AU1578" s="194" t="s">
        <v>87</v>
      </c>
      <c r="AY1578" s="21" t="s">
        <v>183</v>
      </c>
      <c r="BE1578" s="195">
        <f>IF(N1578="základní",J1578,0)</f>
        <v>0</v>
      </c>
      <c r="BF1578" s="195">
        <f>IF(N1578="snížená",J1578,0)</f>
        <v>0</v>
      </c>
      <c r="BG1578" s="195">
        <f>IF(N1578="zákl. přenesená",J1578,0)</f>
        <v>0</v>
      </c>
      <c r="BH1578" s="195">
        <f>IF(N1578="sníž. přenesená",J1578,0)</f>
        <v>0</v>
      </c>
      <c r="BI1578" s="195">
        <f>IF(N1578="nulová",J1578,0)</f>
        <v>0</v>
      </c>
      <c r="BJ1578" s="21" t="s">
        <v>85</v>
      </c>
      <c r="BK1578" s="195">
        <f>ROUND(I1578*H1578,2)</f>
        <v>0</v>
      </c>
      <c r="BL1578" s="21" t="s">
        <v>273</v>
      </c>
      <c r="BM1578" s="194" t="s">
        <v>1821</v>
      </c>
    </row>
    <row r="1579" spans="1:65" s="2" customFormat="1">
      <c r="A1579" s="38"/>
      <c r="B1579" s="39"/>
      <c r="C1579" s="40"/>
      <c r="D1579" s="196" t="s">
        <v>192</v>
      </c>
      <c r="E1579" s="40"/>
      <c r="F1579" s="197" t="s">
        <v>1822</v>
      </c>
      <c r="G1579" s="40"/>
      <c r="H1579" s="40"/>
      <c r="I1579" s="198"/>
      <c r="J1579" s="40"/>
      <c r="K1579" s="40"/>
      <c r="L1579" s="43"/>
      <c r="M1579" s="199"/>
      <c r="N1579" s="200"/>
      <c r="O1579" s="68"/>
      <c r="P1579" s="68"/>
      <c r="Q1579" s="68"/>
      <c r="R1579" s="68"/>
      <c r="S1579" s="68"/>
      <c r="T1579" s="69"/>
      <c r="U1579" s="38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T1579" s="21" t="s">
        <v>192</v>
      </c>
      <c r="AU1579" s="21" t="s">
        <v>87</v>
      </c>
    </row>
    <row r="1580" spans="1:65" s="16" customFormat="1">
      <c r="B1580" s="245"/>
      <c r="C1580" s="246"/>
      <c r="D1580" s="203" t="s">
        <v>204</v>
      </c>
      <c r="E1580" s="247" t="s">
        <v>19</v>
      </c>
      <c r="F1580" s="248" t="s">
        <v>1787</v>
      </c>
      <c r="G1580" s="246"/>
      <c r="H1580" s="247" t="s">
        <v>19</v>
      </c>
      <c r="I1580" s="249"/>
      <c r="J1580" s="246"/>
      <c r="K1580" s="246"/>
      <c r="L1580" s="250"/>
      <c r="M1580" s="251"/>
      <c r="N1580" s="252"/>
      <c r="O1580" s="252"/>
      <c r="P1580" s="252"/>
      <c r="Q1580" s="252"/>
      <c r="R1580" s="252"/>
      <c r="S1580" s="252"/>
      <c r="T1580" s="253"/>
      <c r="AT1580" s="254" t="s">
        <v>204</v>
      </c>
      <c r="AU1580" s="254" t="s">
        <v>87</v>
      </c>
      <c r="AV1580" s="16" t="s">
        <v>85</v>
      </c>
      <c r="AW1580" s="16" t="s">
        <v>33</v>
      </c>
      <c r="AX1580" s="16" t="s">
        <v>78</v>
      </c>
      <c r="AY1580" s="254" t="s">
        <v>183</v>
      </c>
    </row>
    <row r="1581" spans="1:65" s="13" customFormat="1">
      <c r="B1581" s="201"/>
      <c r="C1581" s="202"/>
      <c r="D1581" s="203" t="s">
        <v>204</v>
      </c>
      <c r="E1581" s="204" t="s">
        <v>19</v>
      </c>
      <c r="F1581" s="205" t="s">
        <v>1788</v>
      </c>
      <c r="G1581" s="202"/>
      <c r="H1581" s="206">
        <v>30.5</v>
      </c>
      <c r="I1581" s="207"/>
      <c r="J1581" s="202"/>
      <c r="K1581" s="202"/>
      <c r="L1581" s="208"/>
      <c r="M1581" s="209"/>
      <c r="N1581" s="210"/>
      <c r="O1581" s="210"/>
      <c r="P1581" s="210"/>
      <c r="Q1581" s="210"/>
      <c r="R1581" s="210"/>
      <c r="S1581" s="210"/>
      <c r="T1581" s="211"/>
      <c r="AT1581" s="212" t="s">
        <v>204</v>
      </c>
      <c r="AU1581" s="212" t="s">
        <v>87</v>
      </c>
      <c r="AV1581" s="13" t="s">
        <v>87</v>
      </c>
      <c r="AW1581" s="13" t="s">
        <v>33</v>
      </c>
      <c r="AX1581" s="13" t="s">
        <v>78</v>
      </c>
      <c r="AY1581" s="212" t="s">
        <v>183</v>
      </c>
    </row>
    <row r="1582" spans="1:65" s="16" customFormat="1">
      <c r="B1582" s="245"/>
      <c r="C1582" s="246"/>
      <c r="D1582" s="203" t="s">
        <v>204</v>
      </c>
      <c r="E1582" s="247" t="s">
        <v>19</v>
      </c>
      <c r="F1582" s="248" t="s">
        <v>676</v>
      </c>
      <c r="G1582" s="246"/>
      <c r="H1582" s="247" t="s">
        <v>19</v>
      </c>
      <c r="I1582" s="249"/>
      <c r="J1582" s="246"/>
      <c r="K1582" s="246"/>
      <c r="L1582" s="250"/>
      <c r="M1582" s="251"/>
      <c r="N1582" s="252"/>
      <c r="O1582" s="252"/>
      <c r="P1582" s="252"/>
      <c r="Q1582" s="252"/>
      <c r="R1582" s="252"/>
      <c r="S1582" s="252"/>
      <c r="T1582" s="253"/>
      <c r="AT1582" s="254" t="s">
        <v>204</v>
      </c>
      <c r="AU1582" s="254" t="s">
        <v>87</v>
      </c>
      <c r="AV1582" s="16" t="s">
        <v>85</v>
      </c>
      <c r="AW1582" s="16" t="s">
        <v>33</v>
      </c>
      <c r="AX1582" s="16" t="s">
        <v>78</v>
      </c>
      <c r="AY1582" s="254" t="s">
        <v>183</v>
      </c>
    </row>
    <row r="1583" spans="1:65" s="13" customFormat="1">
      <c r="B1583" s="201"/>
      <c r="C1583" s="202"/>
      <c r="D1583" s="203" t="s">
        <v>204</v>
      </c>
      <c r="E1583" s="204" t="s">
        <v>19</v>
      </c>
      <c r="F1583" s="205" t="s">
        <v>677</v>
      </c>
      <c r="G1583" s="202"/>
      <c r="H1583" s="206">
        <v>15.7</v>
      </c>
      <c r="I1583" s="207"/>
      <c r="J1583" s="202"/>
      <c r="K1583" s="202"/>
      <c r="L1583" s="208"/>
      <c r="M1583" s="209"/>
      <c r="N1583" s="210"/>
      <c r="O1583" s="210"/>
      <c r="P1583" s="210"/>
      <c r="Q1583" s="210"/>
      <c r="R1583" s="210"/>
      <c r="S1583" s="210"/>
      <c r="T1583" s="211"/>
      <c r="AT1583" s="212" t="s">
        <v>204</v>
      </c>
      <c r="AU1583" s="212" t="s">
        <v>87</v>
      </c>
      <c r="AV1583" s="13" t="s">
        <v>87</v>
      </c>
      <c r="AW1583" s="13" t="s">
        <v>33</v>
      </c>
      <c r="AX1583" s="13" t="s">
        <v>78</v>
      </c>
      <c r="AY1583" s="212" t="s">
        <v>183</v>
      </c>
    </row>
    <row r="1584" spans="1:65" s="16" customFormat="1">
      <c r="B1584" s="245"/>
      <c r="C1584" s="246"/>
      <c r="D1584" s="203" t="s">
        <v>204</v>
      </c>
      <c r="E1584" s="247" t="s">
        <v>19</v>
      </c>
      <c r="F1584" s="248" t="s">
        <v>1789</v>
      </c>
      <c r="G1584" s="246"/>
      <c r="H1584" s="247" t="s">
        <v>19</v>
      </c>
      <c r="I1584" s="249"/>
      <c r="J1584" s="246"/>
      <c r="K1584" s="246"/>
      <c r="L1584" s="250"/>
      <c r="M1584" s="251"/>
      <c r="N1584" s="252"/>
      <c r="O1584" s="252"/>
      <c r="P1584" s="252"/>
      <c r="Q1584" s="252"/>
      <c r="R1584" s="252"/>
      <c r="S1584" s="252"/>
      <c r="T1584" s="253"/>
      <c r="AT1584" s="254" t="s">
        <v>204</v>
      </c>
      <c r="AU1584" s="254" t="s">
        <v>87</v>
      </c>
      <c r="AV1584" s="16" t="s">
        <v>85</v>
      </c>
      <c r="AW1584" s="16" t="s">
        <v>33</v>
      </c>
      <c r="AX1584" s="16" t="s">
        <v>78</v>
      </c>
      <c r="AY1584" s="254" t="s">
        <v>183</v>
      </c>
    </row>
    <row r="1585" spans="2:51" s="13" customFormat="1">
      <c r="B1585" s="201"/>
      <c r="C1585" s="202"/>
      <c r="D1585" s="203" t="s">
        <v>204</v>
      </c>
      <c r="E1585" s="204" t="s">
        <v>19</v>
      </c>
      <c r="F1585" s="205" t="s">
        <v>909</v>
      </c>
      <c r="G1585" s="202"/>
      <c r="H1585" s="206">
        <v>4.9000000000000004</v>
      </c>
      <c r="I1585" s="207"/>
      <c r="J1585" s="202"/>
      <c r="K1585" s="202"/>
      <c r="L1585" s="208"/>
      <c r="M1585" s="209"/>
      <c r="N1585" s="210"/>
      <c r="O1585" s="210"/>
      <c r="P1585" s="210"/>
      <c r="Q1585" s="210"/>
      <c r="R1585" s="210"/>
      <c r="S1585" s="210"/>
      <c r="T1585" s="211"/>
      <c r="AT1585" s="212" t="s">
        <v>204</v>
      </c>
      <c r="AU1585" s="212" t="s">
        <v>87</v>
      </c>
      <c r="AV1585" s="13" t="s">
        <v>87</v>
      </c>
      <c r="AW1585" s="13" t="s">
        <v>33</v>
      </c>
      <c r="AX1585" s="13" t="s">
        <v>78</v>
      </c>
      <c r="AY1585" s="212" t="s">
        <v>183</v>
      </c>
    </row>
    <row r="1586" spans="2:51" s="16" customFormat="1">
      <c r="B1586" s="245"/>
      <c r="C1586" s="246"/>
      <c r="D1586" s="203" t="s">
        <v>204</v>
      </c>
      <c r="E1586" s="247" t="s">
        <v>19</v>
      </c>
      <c r="F1586" s="248" t="s">
        <v>1792</v>
      </c>
      <c r="G1586" s="246"/>
      <c r="H1586" s="247" t="s">
        <v>19</v>
      </c>
      <c r="I1586" s="249"/>
      <c r="J1586" s="246"/>
      <c r="K1586" s="246"/>
      <c r="L1586" s="250"/>
      <c r="M1586" s="251"/>
      <c r="N1586" s="252"/>
      <c r="O1586" s="252"/>
      <c r="P1586" s="252"/>
      <c r="Q1586" s="252"/>
      <c r="R1586" s="252"/>
      <c r="S1586" s="252"/>
      <c r="T1586" s="253"/>
      <c r="AT1586" s="254" t="s">
        <v>204</v>
      </c>
      <c r="AU1586" s="254" t="s">
        <v>87</v>
      </c>
      <c r="AV1586" s="16" t="s">
        <v>85</v>
      </c>
      <c r="AW1586" s="16" t="s">
        <v>33</v>
      </c>
      <c r="AX1586" s="16" t="s">
        <v>78</v>
      </c>
      <c r="AY1586" s="254" t="s">
        <v>183</v>
      </c>
    </row>
    <row r="1587" spans="2:51" s="13" customFormat="1">
      <c r="B1587" s="201"/>
      <c r="C1587" s="202"/>
      <c r="D1587" s="203" t="s">
        <v>204</v>
      </c>
      <c r="E1587" s="204" t="s">
        <v>19</v>
      </c>
      <c r="F1587" s="205" t="s">
        <v>1793</v>
      </c>
      <c r="G1587" s="202"/>
      <c r="H1587" s="206">
        <v>9.7799999999999994</v>
      </c>
      <c r="I1587" s="207"/>
      <c r="J1587" s="202"/>
      <c r="K1587" s="202"/>
      <c r="L1587" s="208"/>
      <c r="M1587" s="209"/>
      <c r="N1587" s="210"/>
      <c r="O1587" s="210"/>
      <c r="P1587" s="210"/>
      <c r="Q1587" s="210"/>
      <c r="R1587" s="210"/>
      <c r="S1587" s="210"/>
      <c r="T1587" s="211"/>
      <c r="AT1587" s="212" t="s">
        <v>204</v>
      </c>
      <c r="AU1587" s="212" t="s">
        <v>87</v>
      </c>
      <c r="AV1587" s="13" t="s">
        <v>87</v>
      </c>
      <c r="AW1587" s="13" t="s">
        <v>33</v>
      </c>
      <c r="AX1587" s="13" t="s">
        <v>78</v>
      </c>
      <c r="AY1587" s="212" t="s">
        <v>183</v>
      </c>
    </row>
    <row r="1588" spans="2:51" s="16" customFormat="1">
      <c r="B1588" s="245"/>
      <c r="C1588" s="246"/>
      <c r="D1588" s="203" t="s">
        <v>204</v>
      </c>
      <c r="E1588" s="247" t="s">
        <v>19</v>
      </c>
      <c r="F1588" s="248" t="s">
        <v>911</v>
      </c>
      <c r="G1588" s="246"/>
      <c r="H1588" s="247" t="s">
        <v>19</v>
      </c>
      <c r="I1588" s="249"/>
      <c r="J1588" s="246"/>
      <c r="K1588" s="246"/>
      <c r="L1588" s="250"/>
      <c r="M1588" s="251"/>
      <c r="N1588" s="252"/>
      <c r="O1588" s="252"/>
      <c r="P1588" s="252"/>
      <c r="Q1588" s="252"/>
      <c r="R1588" s="252"/>
      <c r="S1588" s="252"/>
      <c r="T1588" s="253"/>
      <c r="AT1588" s="254" t="s">
        <v>204</v>
      </c>
      <c r="AU1588" s="254" t="s">
        <v>87</v>
      </c>
      <c r="AV1588" s="16" t="s">
        <v>85</v>
      </c>
      <c r="AW1588" s="16" t="s">
        <v>33</v>
      </c>
      <c r="AX1588" s="16" t="s">
        <v>78</v>
      </c>
      <c r="AY1588" s="254" t="s">
        <v>183</v>
      </c>
    </row>
    <row r="1589" spans="2:51" s="13" customFormat="1">
      <c r="B1589" s="201"/>
      <c r="C1589" s="202"/>
      <c r="D1589" s="203" t="s">
        <v>204</v>
      </c>
      <c r="E1589" s="204" t="s">
        <v>19</v>
      </c>
      <c r="F1589" s="205" t="s">
        <v>912</v>
      </c>
      <c r="G1589" s="202"/>
      <c r="H1589" s="206">
        <v>7.28</v>
      </c>
      <c r="I1589" s="207"/>
      <c r="J1589" s="202"/>
      <c r="K1589" s="202"/>
      <c r="L1589" s="208"/>
      <c r="M1589" s="209"/>
      <c r="N1589" s="210"/>
      <c r="O1589" s="210"/>
      <c r="P1589" s="210"/>
      <c r="Q1589" s="210"/>
      <c r="R1589" s="210"/>
      <c r="S1589" s="210"/>
      <c r="T1589" s="211"/>
      <c r="AT1589" s="212" t="s">
        <v>204</v>
      </c>
      <c r="AU1589" s="212" t="s">
        <v>87</v>
      </c>
      <c r="AV1589" s="13" t="s">
        <v>87</v>
      </c>
      <c r="AW1589" s="13" t="s">
        <v>33</v>
      </c>
      <c r="AX1589" s="13" t="s">
        <v>78</v>
      </c>
      <c r="AY1589" s="212" t="s">
        <v>183</v>
      </c>
    </row>
    <row r="1590" spans="2:51" s="16" customFormat="1">
      <c r="B1590" s="245"/>
      <c r="C1590" s="246"/>
      <c r="D1590" s="203" t="s">
        <v>204</v>
      </c>
      <c r="E1590" s="247" t="s">
        <v>19</v>
      </c>
      <c r="F1590" s="248" t="s">
        <v>914</v>
      </c>
      <c r="G1590" s="246"/>
      <c r="H1590" s="247" t="s">
        <v>19</v>
      </c>
      <c r="I1590" s="249"/>
      <c r="J1590" s="246"/>
      <c r="K1590" s="246"/>
      <c r="L1590" s="250"/>
      <c r="M1590" s="251"/>
      <c r="N1590" s="252"/>
      <c r="O1590" s="252"/>
      <c r="P1590" s="252"/>
      <c r="Q1590" s="252"/>
      <c r="R1590" s="252"/>
      <c r="S1590" s="252"/>
      <c r="T1590" s="253"/>
      <c r="AT1590" s="254" t="s">
        <v>204</v>
      </c>
      <c r="AU1590" s="254" t="s">
        <v>87</v>
      </c>
      <c r="AV1590" s="16" t="s">
        <v>85</v>
      </c>
      <c r="AW1590" s="16" t="s">
        <v>33</v>
      </c>
      <c r="AX1590" s="16" t="s">
        <v>78</v>
      </c>
      <c r="AY1590" s="254" t="s">
        <v>183</v>
      </c>
    </row>
    <row r="1591" spans="2:51" s="13" customFormat="1">
      <c r="B1591" s="201"/>
      <c r="C1591" s="202"/>
      <c r="D1591" s="203" t="s">
        <v>204</v>
      </c>
      <c r="E1591" s="204" t="s">
        <v>19</v>
      </c>
      <c r="F1591" s="205" t="s">
        <v>909</v>
      </c>
      <c r="G1591" s="202"/>
      <c r="H1591" s="206">
        <v>4.9000000000000004</v>
      </c>
      <c r="I1591" s="207"/>
      <c r="J1591" s="202"/>
      <c r="K1591" s="202"/>
      <c r="L1591" s="208"/>
      <c r="M1591" s="209"/>
      <c r="N1591" s="210"/>
      <c r="O1591" s="210"/>
      <c r="P1591" s="210"/>
      <c r="Q1591" s="210"/>
      <c r="R1591" s="210"/>
      <c r="S1591" s="210"/>
      <c r="T1591" s="211"/>
      <c r="AT1591" s="212" t="s">
        <v>204</v>
      </c>
      <c r="AU1591" s="212" t="s">
        <v>87</v>
      </c>
      <c r="AV1591" s="13" t="s">
        <v>87</v>
      </c>
      <c r="AW1591" s="13" t="s">
        <v>33</v>
      </c>
      <c r="AX1591" s="13" t="s">
        <v>78</v>
      </c>
      <c r="AY1591" s="212" t="s">
        <v>183</v>
      </c>
    </row>
    <row r="1592" spans="2:51" s="16" customFormat="1">
      <c r="B1592" s="245"/>
      <c r="C1592" s="246"/>
      <c r="D1592" s="203" t="s">
        <v>204</v>
      </c>
      <c r="E1592" s="247" t="s">
        <v>19</v>
      </c>
      <c r="F1592" s="248" t="s">
        <v>916</v>
      </c>
      <c r="G1592" s="246"/>
      <c r="H1592" s="247" t="s">
        <v>19</v>
      </c>
      <c r="I1592" s="249"/>
      <c r="J1592" s="246"/>
      <c r="K1592" s="246"/>
      <c r="L1592" s="250"/>
      <c r="M1592" s="251"/>
      <c r="N1592" s="252"/>
      <c r="O1592" s="252"/>
      <c r="P1592" s="252"/>
      <c r="Q1592" s="252"/>
      <c r="R1592" s="252"/>
      <c r="S1592" s="252"/>
      <c r="T1592" s="253"/>
      <c r="AT1592" s="254" t="s">
        <v>204</v>
      </c>
      <c r="AU1592" s="254" t="s">
        <v>87</v>
      </c>
      <c r="AV1592" s="16" t="s">
        <v>85</v>
      </c>
      <c r="AW1592" s="16" t="s">
        <v>33</v>
      </c>
      <c r="AX1592" s="16" t="s">
        <v>78</v>
      </c>
      <c r="AY1592" s="254" t="s">
        <v>183</v>
      </c>
    </row>
    <row r="1593" spans="2:51" s="13" customFormat="1">
      <c r="B1593" s="201"/>
      <c r="C1593" s="202"/>
      <c r="D1593" s="203" t="s">
        <v>204</v>
      </c>
      <c r="E1593" s="204" t="s">
        <v>19</v>
      </c>
      <c r="F1593" s="205" t="s">
        <v>1797</v>
      </c>
      <c r="G1593" s="202"/>
      <c r="H1593" s="206">
        <v>11.48</v>
      </c>
      <c r="I1593" s="207"/>
      <c r="J1593" s="202"/>
      <c r="K1593" s="202"/>
      <c r="L1593" s="208"/>
      <c r="M1593" s="209"/>
      <c r="N1593" s="210"/>
      <c r="O1593" s="210"/>
      <c r="P1593" s="210"/>
      <c r="Q1593" s="210"/>
      <c r="R1593" s="210"/>
      <c r="S1593" s="210"/>
      <c r="T1593" s="211"/>
      <c r="AT1593" s="212" t="s">
        <v>204</v>
      </c>
      <c r="AU1593" s="212" t="s">
        <v>87</v>
      </c>
      <c r="AV1593" s="13" t="s">
        <v>87</v>
      </c>
      <c r="AW1593" s="13" t="s">
        <v>33</v>
      </c>
      <c r="AX1593" s="13" t="s">
        <v>78</v>
      </c>
      <c r="AY1593" s="212" t="s">
        <v>183</v>
      </c>
    </row>
    <row r="1594" spans="2:51" s="16" customFormat="1">
      <c r="B1594" s="245"/>
      <c r="C1594" s="246"/>
      <c r="D1594" s="203" t="s">
        <v>204</v>
      </c>
      <c r="E1594" s="247" t="s">
        <v>19</v>
      </c>
      <c r="F1594" s="248" t="s">
        <v>1798</v>
      </c>
      <c r="G1594" s="246"/>
      <c r="H1594" s="247" t="s">
        <v>19</v>
      </c>
      <c r="I1594" s="249"/>
      <c r="J1594" s="246"/>
      <c r="K1594" s="246"/>
      <c r="L1594" s="250"/>
      <c r="M1594" s="251"/>
      <c r="N1594" s="252"/>
      <c r="O1594" s="252"/>
      <c r="P1594" s="252"/>
      <c r="Q1594" s="252"/>
      <c r="R1594" s="252"/>
      <c r="S1594" s="252"/>
      <c r="T1594" s="253"/>
      <c r="AT1594" s="254" t="s">
        <v>204</v>
      </c>
      <c r="AU1594" s="254" t="s">
        <v>87</v>
      </c>
      <c r="AV1594" s="16" t="s">
        <v>85</v>
      </c>
      <c r="AW1594" s="16" t="s">
        <v>33</v>
      </c>
      <c r="AX1594" s="16" t="s">
        <v>78</v>
      </c>
      <c r="AY1594" s="254" t="s">
        <v>183</v>
      </c>
    </row>
    <row r="1595" spans="2:51" s="13" customFormat="1">
      <c r="B1595" s="201"/>
      <c r="C1595" s="202"/>
      <c r="D1595" s="203" t="s">
        <v>204</v>
      </c>
      <c r="E1595" s="204" t="s">
        <v>19</v>
      </c>
      <c r="F1595" s="205" t="s">
        <v>679</v>
      </c>
      <c r="G1595" s="202"/>
      <c r="H1595" s="206">
        <v>9.77</v>
      </c>
      <c r="I1595" s="207"/>
      <c r="J1595" s="202"/>
      <c r="K1595" s="202"/>
      <c r="L1595" s="208"/>
      <c r="M1595" s="209"/>
      <c r="N1595" s="210"/>
      <c r="O1595" s="210"/>
      <c r="P1595" s="210"/>
      <c r="Q1595" s="210"/>
      <c r="R1595" s="210"/>
      <c r="S1595" s="210"/>
      <c r="T1595" s="211"/>
      <c r="AT1595" s="212" t="s">
        <v>204</v>
      </c>
      <c r="AU1595" s="212" t="s">
        <v>87</v>
      </c>
      <c r="AV1595" s="13" t="s">
        <v>87</v>
      </c>
      <c r="AW1595" s="13" t="s">
        <v>33</v>
      </c>
      <c r="AX1595" s="13" t="s">
        <v>78</v>
      </c>
      <c r="AY1595" s="212" t="s">
        <v>183</v>
      </c>
    </row>
    <row r="1596" spans="2:51" s="16" customFormat="1">
      <c r="B1596" s="245"/>
      <c r="C1596" s="246"/>
      <c r="D1596" s="203" t="s">
        <v>204</v>
      </c>
      <c r="E1596" s="247" t="s">
        <v>19</v>
      </c>
      <c r="F1596" s="248" t="s">
        <v>918</v>
      </c>
      <c r="G1596" s="246"/>
      <c r="H1596" s="247" t="s">
        <v>19</v>
      </c>
      <c r="I1596" s="249"/>
      <c r="J1596" s="246"/>
      <c r="K1596" s="246"/>
      <c r="L1596" s="250"/>
      <c r="M1596" s="251"/>
      <c r="N1596" s="252"/>
      <c r="O1596" s="252"/>
      <c r="P1596" s="252"/>
      <c r="Q1596" s="252"/>
      <c r="R1596" s="252"/>
      <c r="S1596" s="252"/>
      <c r="T1596" s="253"/>
      <c r="AT1596" s="254" t="s">
        <v>204</v>
      </c>
      <c r="AU1596" s="254" t="s">
        <v>87</v>
      </c>
      <c r="AV1596" s="16" t="s">
        <v>85</v>
      </c>
      <c r="AW1596" s="16" t="s">
        <v>33</v>
      </c>
      <c r="AX1596" s="16" t="s">
        <v>78</v>
      </c>
      <c r="AY1596" s="254" t="s">
        <v>183</v>
      </c>
    </row>
    <row r="1597" spans="2:51" s="13" customFormat="1">
      <c r="B1597" s="201"/>
      <c r="C1597" s="202"/>
      <c r="D1597" s="203" t="s">
        <v>204</v>
      </c>
      <c r="E1597" s="204" t="s">
        <v>19</v>
      </c>
      <c r="F1597" s="205" t="s">
        <v>909</v>
      </c>
      <c r="G1597" s="202"/>
      <c r="H1597" s="206">
        <v>4.9000000000000004</v>
      </c>
      <c r="I1597" s="207"/>
      <c r="J1597" s="202"/>
      <c r="K1597" s="202"/>
      <c r="L1597" s="208"/>
      <c r="M1597" s="209"/>
      <c r="N1597" s="210"/>
      <c r="O1597" s="210"/>
      <c r="P1597" s="210"/>
      <c r="Q1597" s="210"/>
      <c r="R1597" s="210"/>
      <c r="S1597" s="210"/>
      <c r="T1597" s="211"/>
      <c r="AT1597" s="212" t="s">
        <v>204</v>
      </c>
      <c r="AU1597" s="212" t="s">
        <v>87</v>
      </c>
      <c r="AV1597" s="13" t="s">
        <v>87</v>
      </c>
      <c r="AW1597" s="13" t="s">
        <v>33</v>
      </c>
      <c r="AX1597" s="13" t="s">
        <v>78</v>
      </c>
      <c r="AY1597" s="212" t="s">
        <v>183</v>
      </c>
    </row>
    <row r="1598" spans="2:51" s="16" customFormat="1">
      <c r="B1598" s="245"/>
      <c r="C1598" s="246"/>
      <c r="D1598" s="203" t="s">
        <v>204</v>
      </c>
      <c r="E1598" s="247" t="s">
        <v>19</v>
      </c>
      <c r="F1598" s="248" t="s">
        <v>920</v>
      </c>
      <c r="G1598" s="246"/>
      <c r="H1598" s="247" t="s">
        <v>19</v>
      </c>
      <c r="I1598" s="249"/>
      <c r="J1598" s="246"/>
      <c r="K1598" s="246"/>
      <c r="L1598" s="250"/>
      <c r="M1598" s="251"/>
      <c r="N1598" s="252"/>
      <c r="O1598" s="252"/>
      <c r="P1598" s="252"/>
      <c r="Q1598" s="252"/>
      <c r="R1598" s="252"/>
      <c r="S1598" s="252"/>
      <c r="T1598" s="253"/>
      <c r="AT1598" s="254" t="s">
        <v>204</v>
      </c>
      <c r="AU1598" s="254" t="s">
        <v>87</v>
      </c>
      <c r="AV1598" s="16" t="s">
        <v>85</v>
      </c>
      <c r="AW1598" s="16" t="s">
        <v>33</v>
      </c>
      <c r="AX1598" s="16" t="s">
        <v>78</v>
      </c>
      <c r="AY1598" s="254" t="s">
        <v>183</v>
      </c>
    </row>
    <row r="1599" spans="2:51" s="13" customFormat="1">
      <c r="B1599" s="201"/>
      <c r="C1599" s="202"/>
      <c r="D1599" s="203" t="s">
        <v>204</v>
      </c>
      <c r="E1599" s="204" t="s">
        <v>19</v>
      </c>
      <c r="F1599" s="205" t="s">
        <v>1797</v>
      </c>
      <c r="G1599" s="202"/>
      <c r="H1599" s="206">
        <v>11.48</v>
      </c>
      <c r="I1599" s="207"/>
      <c r="J1599" s="202"/>
      <c r="K1599" s="202"/>
      <c r="L1599" s="208"/>
      <c r="M1599" s="209"/>
      <c r="N1599" s="210"/>
      <c r="O1599" s="210"/>
      <c r="P1599" s="210"/>
      <c r="Q1599" s="210"/>
      <c r="R1599" s="210"/>
      <c r="S1599" s="210"/>
      <c r="T1599" s="211"/>
      <c r="AT1599" s="212" t="s">
        <v>204</v>
      </c>
      <c r="AU1599" s="212" t="s">
        <v>87</v>
      </c>
      <c r="AV1599" s="13" t="s">
        <v>87</v>
      </c>
      <c r="AW1599" s="13" t="s">
        <v>33</v>
      </c>
      <c r="AX1599" s="13" t="s">
        <v>78</v>
      </c>
      <c r="AY1599" s="212" t="s">
        <v>183</v>
      </c>
    </row>
    <row r="1600" spans="2:51" s="16" customFormat="1">
      <c r="B1600" s="245"/>
      <c r="C1600" s="246"/>
      <c r="D1600" s="203" t="s">
        <v>204</v>
      </c>
      <c r="E1600" s="247" t="s">
        <v>19</v>
      </c>
      <c r="F1600" s="248" t="s">
        <v>1802</v>
      </c>
      <c r="G1600" s="246"/>
      <c r="H1600" s="247" t="s">
        <v>19</v>
      </c>
      <c r="I1600" s="249"/>
      <c r="J1600" s="246"/>
      <c r="K1600" s="246"/>
      <c r="L1600" s="250"/>
      <c r="M1600" s="251"/>
      <c r="N1600" s="252"/>
      <c r="O1600" s="252"/>
      <c r="P1600" s="252"/>
      <c r="Q1600" s="252"/>
      <c r="R1600" s="252"/>
      <c r="S1600" s="252"/>
      <c r="T1600" s="253"/>
      <c r="AT1600" s="254" t="s">
        <v>204</v>
      </c>
      <c r="AU1600" s="254" t="s">
        <v>87</v>
      </c>
      <c r="AV1600" s="16" t="s">
        <v>85</v>
      </c>
      <c r="AW1600" s="16" t="s">
        <v>33</v>
      </c>
      <c r="AX1600" s="16" t="s">
        <v>78</v>
      </c>
      <c r="AY1600" s="254" t="s">
        <v>183</v>
      </c>
    </row>
    <row r="1601" spans="1:65" s="13" customFormat="1">
      <c r="B1601" s="201"/>
      <c r="C1601" s="202"/>
      <c r="D1601" s="203" t="s">
        <v>204</v>
      </c>
      <c r="E1601" s="204" t="s">
        <v>19</v>
      </c>
      <c r="F1601" s="205" t="s">
        <v>679</v>
      </c>
      <c r="G1601" s="202"/>
      <c r="H1601" s="206">
        <v>9.77</v>
      </c>
      <c r="I1601" s="207"/>
      <c r="J1601" s="202"/>
      <c r="K1601" s="202"/>
      <c r="L1601" s="208"/>
      <c r="M1601" s="209"/>
      <c r="N1601" s="210"/>
      <c r="O1601" s="210"/>
      <c r="P1601" s="210"/>
      <c r="Q1601" s="210"/>
      <c r="R1601" s="210"/>
      <c r="S1601" s="210"/>
      <c r="T1601" s="211"/>
      <c r="AT1601" s="212" t="s">
        <v>204</v>
      </c>
      <c r="AU1601" s="212" t="s">
        <v>87</v>
      </c>
      <c r="AV1601" s="13" t="s">
        <v>87</v>
      </c>
      <c r="AW1601" s="13" t="s">
        <v>33</v>
      </c>
      <c r="AX1601" s="13" t="s">
        <v>78</v>
      </c>
      <c r="AY1601" s="212" t="s">
        <v>183</v>
      </c>
    </row>
    <row r="1602" spans="1:65" s="16" customFormat="1">
      <c r="B1602" s="245"/>
      <c r="C1602" s="246"/>
      <c r="D1602" s="203" t="s">
        <v>204</v>
      </c>
      <c r="E1602" s="247" t="s">
        <v>19</v>
      </c>
      <c r="F1602" s="248" t="s">
        <v>921</v>
      </c>
      <c r="G1602" s="246"/>
      <c r="H1602" s="247" t="s">
        <v>19</v>
      </c>
      <c r="I1602" s="249"/>
      <c r="J1602" s="246"/>
      <c r="K1602" s="246"/>
      <c r="L1602" s="250"/>
      <c r="M1602" s="251"/>
      <c r="N1602" s="252"/>
      <c r="O1602" s="252"/>
      <c r="P1602" s="252"/>
      <c r="Q1602" s="252"/>
      <c r="R1602" s="252"/>
      <c r="S1602" s="252"/>
      <c r="T1602" s="253"/>
      <c r="AT1602" s="254" t="s">
        <v>204</v>
      </c>
      <c r="AU1602" s="254" t="s">
        <v>87</v>
      </c>
      <c r="AV1602" s="16" t="s">
        <v>85</v>
      </c>
      <c r="AW1602" s="16" t="s">
        <v>33</v>
      </c>
      <c r="AX1602" s="16" t="s">
        <v>78</v>
      </c>
      <c r="AY1602" s="254" t="s">
        <v>183</v>
      </c>
    </row>
    <row r="1603" spans="1:65" s="13" customFormat="1">
      <c r="B1603" s="201"/>
      <c r="C1603" s="202"/>
      <c r="D1603" s="203" t="s">
        <v>204</v>
      </c>
      <c r="E1603" s="204" t="s">
        <v>19</v>
      </c>
      <c r="F1603" s="205" t="s">
        <v>909</v>
      </c>
      <c r="G1603" s="202"/>
      <c r="H1603" s="206">
        <v>4.9000000000000004</v>
      </c>
      <c r="I1603" s="207"/>
      <c r="J1603" s="202"/>
      <c r="K1603" s="202"/>
      <c r="L1603" s="208"/>
      <c r="M1603" s="209"/>
      <c r="N1603" s="210"/>
      <c r="O1603" s="210"/>
      <c r="P1603" s="210"/>
      <c r="Q1603" s="210"/>
      <c r="R1603" s="210"/>
      <c r="S1603" s="210"/>
      <c r="T1603" s="211"/>
      <c r="AT1603" s="212" t="s">
        <v>204</v>
      </c>
      <c r="AU1603" s="212" t="s">
        <v>87</v>
      </c>
      <c r="AV1603" s="13" t="s">
        <v>87</v>
      </c>
      <c r="AW1603" s="13" t="s">
        <v>33</v>
      </c>
      <c r="AX1603" s="13" t="s">
        <v>78</v>
      </c>
      <c r="AY1603" s="212" t="s">
        <v>183</v>
      </c>
    </row>
    <row r="1604" spans="1:65" s="16" customFormat="1">
      <c r="B1604" s="245"/>
      <c r="C1604" s="246"/>
      <c r="D1604" s="203" t="s">
        <v>204</v>
      </c>
      <c r="E1604" s="247" t="s">
        <v>19</v>
      </c>
      <c r="F1604" s="248" t="s">
        <v>923</v>
      </c>
      <c r="G1604" s="246"/>
      <c r="H1604" s="247" t="s">
        <v>19</v>
      </c>
      <c r="I1604" s="249"/>
      <c r="J1604" s="246"/>
      <c r="K1604" s="246"/>
      <c r="L1604" s="250"/>
      <c r="M1604" s="251"/>
      <c r="N1604" s="252"/>
      <c r="O1604" s="252"/>
      <c r="P1604" s="252"/>
      <c r="Q1604" s="252"/>
      <c r="R1604" s="252"/>
      <c r="S1604" s="252"/>
      <c r="T1604" s="253"/>
      <c r="AT1604" s="254" t="s">
        <v>204</v>
      </c>
      <c r="AU1604" s="254" t="s">
        <v>87</v>
      </c>
      <c r="AV1604" s="16" t="s">
        <v>85</v>
      </c>
      <c r="AW1604" s="16" t="s">
        <v>33</v>
      </c>
      <c r="AX1604" s="16" t="s">
        <v>78</v>
      </c>
      <c r="AY1604" s="254" t="s">
        <v>183</v>
      </c>
    </row>
    <row r="1605" spans="1:65" s="13" customFormat="1">
      <c r="B1605" s="201"/>
      <c r="C1605" s="202"/>
      <c r="D1605" s="203" t="s">
        <v>204</v>
      </c>
      <c r="E1605" s="204" t="s">
        <v>19</v>
      </c>
      <c r="F1605" s="205" t="s">
        <v>1805</v>
      </c>
      <c r="G1605" s="202"/>
      <c r="H1605" s="206">
        <v>11.33</v>
      </c>
      <c r="I1605" s="207"/>
      <c r="J1605" s="202"/>
      <c r="K1605" s="202"/>
      <c r="L1605" s="208"/>
      <c r="M1605" s="209"/>
      <c r="N1605" s="210"/>
      <c r="O1605" s="210"/>
      <c r="P1605" s="210"/>
      <c r="Q1605" s="210"/>
      <c r="R1605" s="210"/>
      <c r="S1605" s="210"/>
      <c r="T1605" s="211"/>
      <c r="AT1605" s="212" t="s">
        <v>204</v>
      </c>
      <c r="AU1605" s="212" t="s">
        <v>87</v>
      </c>
      <c r="AV1605" s="13" t="s">
        <v>87</v>
      </c>
      <c r="AW1605" s="13" t="s">
        <v>33</v>
      </c>
      <c r="AX1605" s="13" t="s">
        <v>78</v>
      </c>
      <c r="AY1605" s="212" t="s">
        <v>183</v>
      </c>
    </row>
    <row r="1606" spans="1:65" s="16" customFormat="1">
      <c r="B1606" s="245"/>
      <c r="C1606" s="246"/>
      <c r="D1606" s="203" t="s">
        <v>204</v>
      </c>
      <c r="E1606" s="247" t="s">
        <v>19</v>
      </c>
      <c r="F1606" s="248" t="s">
        <v>1806</v>
      </c>
      <c r="G1606" s="246"/>
      <c r="H1606" s="247" t="s">
        <v>19</v>
      </c>
      <c r="I1606" s="249"/>
      <c r="J1606" s="246"/>
      <c r="K1606" s="246"/>
      <c r="L1606" s="250"/>
      <c r="M1606" s="251"/>
      <c r="N1606" s="252"/>
      <c r="O1606" s="252"/>
      <c r="P1606" s="252"/>
      <c r="Q1606" s="252"/>
      <c r="R1606" s="252"/>
      <c r="S1606" s="252"/>
      <c r="T1606" s="253"/>
      <c r="AT1606" s="254" t="s">
        <v>204</v>
      </c>
      <c r="AU1606" s="254" t="s">
        <v>87</v>
      </c>
      <c r="AV1606" s="16" t="s">
        <v>85</v>
      </c>
      <c r="AW1606" s="16" t="s">
        <v>33</v>
      </c>
      <c r="AX1606" s="16" t="s">
        <v>78</v>
      </c>
      <c r="AY1606" s="254" t="s">
        <v>183</v>
      </c>
    </row>
    <row r="1607" spans="1:65" s="13" customFormat="1">
      <c r="B1607" s="201"/>
      <c r="C1607" s="202"/>
      <c r="D1607" s="203" t="s">
        <v>204</v>
      </c>
      <c r="E1607" s="204" t="s">
        <v>19</v>
      </c>
      <c r="F1607" s="205" t="s">
        <v>679</v>
      </c>
      <c r="G1607" s="202"/>
      <c r="H1607" s="206">
        <v>9.77</v>
      </c>
      <c r="I1607" s="207"/>
      <c r="J1607" s="202"/>
      <c r="K1607" s="202"/>
      <c r="L1607" s="208"/>
      <c r="M1607" s="209"/>
      <c r="N1607" s="210"/>
      <c r="O1607" s="210"/>
      <c r="P1607" s="210"/>
      <c r="Q1607" s="210"/>
      <c r="R1607" s="210"/>
      <c r="S1607" s="210"/>
      <c r="T1607" s="211"/>
      <c r="AT1607" s="212" t="s">
        <v>204</v>
      </c>
      <c r="AU1607" s="212" t="s">
        <v>87</v>
      </c>
      <c r="AV1607" s="13" t="s">
        <v>87</v>
      </c>
      <c r="AW1607" s="13" t="s">
        <v>33</v>
      </c>
      <c r="AX1607" s="13" t="s">
        <v>78</v>
      </c>
      <c r="AY1607" s="212" t="s">
        <v>183</v>
      </c>
    </row>
    <row r="1608" spans="1:65" s="15" customFormat="1">
      <c r="B1608" s="234"/>
      <c r="C1608" s="235"/>
      <c r="D1608" s="203" t="s">
        <v>204</v>
      </c>
      <c r="E1608" s="236" t="s">
        <v>19</v>
      </c>
      <c r="F1608" s="237" t="s">
        <v>266</v>
      </c>
      <c r="G1608" s="235"/>
      <c r="H1608" s="238">
        <v>146.46</v>
      </c>
      <c r="I1608" s="239"/>
      <c r="J1608" s="235"/>
      <c r="K1608" s="235"/>
      <c r="L1608" s="240"/>
      <c r="M1608" s="241"/>
      <c r="N1608" s="242"/>
      <c r="O1608" s="242"/>
      <c r="P1608" s="242"/>
      <c r="Q1608" s="242"/>
      <c r="R1608" s="242"/>
      <c r="S1608" s="242"/>
      <c r="T1608" s="243"/>
      <c r="AT1608" s="244" t="s">
        <v>204</v>
      </c>
      <c r="AU1608" s="244" t="s">
        <v>87</v>
      </c>
      <c r="AV1608" s="15" t="s">
        <v>190</v>
      </c>
      <c r="AW1608" s="15" t="s">
        <v>33</v>
      </c>
      <c r="AX1608" s="15" t="s">
        <v>85</v>
      </c>
      <c r="AY1608" s="244" t="s">
        <v>183</v>
      </c>
    </row>
    <row r="1609" spans="1:65" s="2" customFormat="1" ht="24.15" customHeight="1">
      <c r="A1609" s="38"/>
      <c r="B1609" s="39"/>
      <c r="C1609" s="183" t="s">
        <v>1823</v>
      </c>
      <c r="D1609" s="183" t="s">
        <v>185</v>
      </c>
      <c r="E1609" s="184" t="s">
        <v>1824</v>
      </c>
      <c r="F1609" s="185" t="s">
        <v>1825</v>
      </c>
      <c r="G1609" s="186" t="s">
        <v>188</v>
      </c>
      <c r="H1609" s="187">
        <v>36.200000000000003</v>
      </c>
      <c r="I1609" s="188"/>
      <c r="J1609" s="189">
        <f>ROUND(I1609*H1609,2)</f>
        <v>0</v>
      </c>
      <c r="K1609" s="185" t="s">
        <v>189</v>
      </c>
      <c r="L1609" s="43"/>
      <c r="M1609" s="190" t="s">
        <v>19</v>
      </c>
      <c r="N1609" s="191" t="s">
        <v>49</v>
      </c>
      <c r="O1609" s="68"/>
      <c r="P1609" s="192">
        <f>O1609*H1609</f>
        <v>0</v>
      </c>
      <c r="Q1609" s="192">
        <v>0</v>
      </c>
      <c r="R1609" s="192">
        <f>Q1609*H1609</f>
        <v>0</v>
      </c>
      <c r="S1609" s="192">
        <v>2.5000000000000001E-3</v>
      </c>
      <c r="T1609" s="193">
        <f>S1609*H1609</f>
        <v>9.0500000000000011E-2</v>
      </c>
      <c r="U1609" s="38"/>
      <c r="V1609" s="38"/>
      <c r="W1609" s="38"/>
      <c r="X1609" s="38"/>
      <c r="Y1609" s="38"/>
      <c r="Z1609" s="38"/>
      <c r="AA1609" s="38"/>
      <c r="AB1609" s="38"/>
      <c r="AC1609" s="38"/>
      <c r="AD1609" s="38"/>
      <c r="AE1609" s="38"/>
      <c r="AR1609" s="194" t="s">
        <v>273</v>
      </c>
      <c r="AT1609" s="194" t="s">
        <v>185</v>
      </c>
      <c r="AU1609" s="194" t="s">
        <v>87</v>
      </c>
      <c r="AY1609" s="21" t="s">
        <v>183</v>
      </c>
      <c r="BE1609" s="195">
        <f>IF(N1609="základní",J1609,0)</f>
        <v>0</v>
      </c>
      <c r="BF1609" s="195">
        <f>IF(N1609="snížená",J1609,0)</f>
        <v>0</v>
      </c>
      <c r="BG1609" s="195">
        <f>IF(N1609="zákl. přenesená",J1609,0)</f>
        <v>0</v>
      </c>
      <c r="BH1609" s="195">
        <f>IF(N1609="sníž. přenesená",J1609,0)</f>
        <v>0</v>
      </c>
      <c r="BI1609" s="195">
        <f>IF(N1609="nulová",J1609,0)</f>
        <v>0</v>
      </c>
      <c r="BJ1609" s="21" t="s">
        <v>85</v>
      </c>
      <c r="BK1609" s="195">
        <f>ROUND(I1609*H1609,2)</f>
        <v>0</v>
      </c>
      <c r="BL1609" s="21" t="s">
        <v>273</v>
      </c>
      <c r="BM1609" s="194" t="s">
        <v>1826</v>
      </c>
    </row>
    <row r="1610" spans="1:65" s="2" customFormat="1">
      <c r="A1610" s="38"/>
      <c r="B1610" s="39"/>
      <c r="C1610" s="40"/>
      <c r="D1610" s="196" t="s">
        <v>192</v>
      </c>
      <c r="E1610" s="40"/>
      <c r="F1610" s="197" t="s">
        <v>1827</v>
      </c>
      <c r="G1610" s="40"/>
      <c r="H1610" s="40"/>
      <c r="I1610" s="198"/>
      <c r="J1610" s="40"/>
      <c r="K1610" s="40"/>
      <c r="L1610" s="43"/>
      <c r="M1610" s="199"/>
      <c r="N1610" s="200"/>
      <c r="O1610" s="68"/>
      <c r="P1610" s="68"/>
      <c r="Q1610" s="68"/>
      <c r="R1610" s="68"/>
      <c r="S1610" s="68"/>
      <c r="T1610" s="69"/>
      <c r="U1610" s="38"/>
      <c r="V1610" s="38"/>
      <c r="W1610" s="38"/>
      <c r="X1610" s="38"/>
      <c r="Y1610" s="38"/>
      <c r="Z1610" s="38"/>
      <c r="AA1610" s="38"/>
      <c r="AB1610" s="38"/>
      <c r="AC1610" s="38"/>
      <c r="AD1610" s="38"/>
      <c r="AE1610" s="38"/>
      <c r="AT1610" s="21" t="s">
        <v>192</v>
      </c>
      <c r="AU1610" s="21" t="s">
        <v>87</v>
      </c>
    </row>
    <row r="1611" spans="1:65" s="16" customFormat="1">
      <c r="B1611" s="245"/>
      <c r="C1611" s="246"/>
      <c r="D1611" s="203" t="s">
        <v>204</v>
      </c>
      <c r="E1611" s="247" t="s">
        <v>19</v>
      </c>
      <c r="F1611" s="248" t="s">
        <v>1828</v>
      </c>
      <c r="G1611" s="246"/>
      <c r="H1611" s="247" t="s">
        <v>19</v>
      </c>
      <c r="I1611" s="249"/>
      <c r="J1611" s="246"/>
      <c r="K1611" s="246"/>
      <c r="L1611" s="250"/>
      <c r="M1611" s="251"/>
      <c r="N1611" s="252"/>
      <c r="O1611" s="252"/>
      <c r="P1611" s="252"/>
      <c r="Q1611" s="252"/>
      <c r="R1611" s="252"/>
      <c r="S1611" s="252"/>
      <c r="T1611" s="253"/>
      <c r="AT1611" s="254" t="s">
        <v>204</v>
      </c>
      <c r="AU1611" s="254" t="s">
        <v>87</v>
      </c>
      <c r="AV1611" s="16" t="s">
        <v>85</v>
      </c>
      <c r="AW1611" s="16" t="s">
        <v>33</v>
      </c>
      <c r="AX1611" s="16" t="s">
        <v>78</v>
      </c>
      <c r="AY1611" s="254" t="s">
        <v>183</v>
      </c>
    </row>
    <row r="1612" spans="1:65" s="13" customFormat="1">
      <c r="B1612" s="201"/>
      <c r="C1612" s="202"/>
      <c r="D1612" s="203" t="s">
        <v>204</v>
      </c>
      <c r="E1612" s="204" t="s">
        <v>19</v>
      </c>
      <c r="F1612" s="205" t="s">
        <v>1829</v>
      </c>
      <c r="G1612" s="202"/>
      <c r="H1612" s="206">
        <v>36.200000000000003</v>
      </c>
      <c r="I1612" s="207"/>
      <c r="J1612" s="202"/>
      <c r="K1612" s="202"/>
      <c r="L1612" s="208"/>
      <c r="M1612" s="209"/>
      <c r="N1612" s="210"/>
      <c r="O1612" s="210"/>
      <c r="P1612" s="210"/>
      <c r="Q1612" s="210"/>
      <c r="R1612" s="210"/>
      <c r="S1612" s="210"/>
      <c r="T1612" s="211"/>
      <c r="AT1612" s="212" t="s">
        <v>204</v>
      </c>
      <c r="AU1612" s="212" t="s">
        <v>87</v>
      </c>
      <c r="AV1612" s="13" t="s">
        <v>87</v>
      </c>
      <c r="AW1612" s="13" t="s">
        <v>33</v>
      </c>
      <c r="AX1612" s="13" t="s">
        <v>78</v>
      </c>
      <c r="AY1612" s="212" t="s">
        <v>183</v>
      </c>
    </row>
    <row r="1613" spans="1:65" s="2" customFormat="1" ht="24.15" customHeight="1">
      <c r="A1613" s="38"/>
      <c r="B1613" s="39"/>
      <c r="C1613" s="183" t="s">
        <v>1830</v>
      </c>
      <c r="D1613" s="183" t="s">
        <v>185</v>
      </c>
      <c r="E1613" s="184" t="s">
        <v>1831</v>
      </c>
      <c r="F1613" s="185" t="s">
        <v>1832</v>
      </c>
      <c r="G1613" s="186" t="s">
        <v>188</v>
      </c>
      <c r="H1613" s="187">
        <v>212.62</v>
      </c>
      <c r="I1613" s="188"/>
      <c r="J1613" s="189">
        <f>ROUND(I1613*H1613,2)</f>
        <v>0</v>
      </c>
      <c r="K1613" s="185" t="s">
        <v>189</v>
      </c>
      <c r="L1613" s="43"/>
      <c r="M1613" s="190" t="s">
        <v>19</v>
      </c>
      <c r="N1613" s="191" t="s">
        <v>49</v>
      </c>
      <c r="O1613" s="68"/>
      <c r="P1613" s="192">
        <f>O1613*H1613</f>
        <v>0</v>
      </c>
      <c r="Q1613" s="192">
        <v>2.9999999999999997E-4</v>
      </c>
      <c r="R1613" s="192">
        <f>Q1613*H1613</f>
        <v>6.3785999999999995E-2</v>
      </c>
      <c r="S1613" s="192">
        <v>0</v>
      </c>
      <c r="T1613" s="193">
        <f>S1613*H1613</f>
        <v>0</v>
      </c>
      <c r="U1613" s="38"/>
      <c r="V1613" s="38"/>
      <c r="W1613" s="38"/>
      <c r="X1613" s="38"/>
      <c r="Y1613" s="38"/>
      <c r="Z1613" s="38"/>
      <c r="AA1613" s="38"/>
      <c r="AB1613" s="38"/>
      <c r="AC1613" s="38"/>
      <c r="AD1613" s="38"/>
      <c r="AE1613" s="38"/>
      <c r="AR1613" s="194" t="s">
        <v>273</v>
      </c>
      <c r="AT1613" s="194" t="s">
        <v>185</v>
      </c>
      <c r="AU1613" s="194" t="s">
        <v>87</v>
      </c>
      <c r="AY1613" s="21" t="s">
        <v>183</v>
      </c>
      <c r="BE1613" s="195">
        <f>IF(N1613="základní",J1613,0)</f>
        <v>0</v>
      </c>
      <c r="BF1613" s="195">
        <f>IF(N1613="snížená",J1613,0)</f>
        <v>0</v>
      </c>
      <c r="BG1613" s="195">
        <f>IF(N1613="zákl. přenesená",J1613,0)</f>
        <v>0</v>
      </c>
      <c r="BH1613" s="195">
        <f>IF(N1613="sníž. přenesená",J1613,0)</f>
        <v>0</v>
      </c>
      <c r="BI1613" s="195">
        <f>IF(N1613="nulová",J1613,0)</f>
        <v>0</v>
      </c>
      <c r="BJ1613" s="21" t="s">
        <v>85</v>
      </c>
      <c r="BK1613" s="195">
        <f>ROUND(I1613*H1613,2)</f>
        <v>0</v>
      </c>
      <c r="BL1613" s="21" t="s">
        <v>273</v>
      </c>
      <c r="BM1613" s="194" t="s">
        <v>1833</v>
      </c>
    </row>
    <row r="1614" spans="1:65" s="2" customFormat="1">
      <c r="A1614" s="38"/>
      <c r="B1614" s="39"/>
      <c r="C1614" s="40"/>
      <c r="D1614" s="196" t="s">
        <v>192</v>
      </c>
      <c r="E1614" s="40"/>
      <c r="F1614" s="197" t="s">
        <v>1834</v>
      </c>
      <c r="G1614" s="40"/>
      <c r="H1614" s="40"/>
      <c r="I1614" s="198"/>
      <c r="J1614" s="40"/>
      <c r="K1614" s="40"/>
      <c r="L1614" s="43"/>
      <c r="M1614" s="199"/>
      <c r="N1614" s="200"/>
      <c r="O1614" s="68"/>
      <c r="P1614" s="68"/>
      <c r="Q1614" s="68"/>
      <c r="R1614" s="68"/>
      <c r="S1614" s="68"/>
      <c r="T1614" s="69"/>
      <c r="U1614" s="38"/>
      <c r="V1614" s="38"/>
      <c r="W1614" s="38"/>
      <c r="X1614" s="38"/>
      <c r="Y1614" s="38"/>
      <c r="Z1614" s="38"/>
      <c r="AA1614" s="38"/>
      <c r="AB1614" s="38"/>
      <c r="AC1614" s="38"/>
      <c r="AD1614" s="38"/>
      <c r="AE1614" s="38"/>
      <c r="AT1614" s="21" t="s">
        <v>192</v>
      </c>
      <c r="AU1614" s="21" t="s">
        <v>87</v>
      </c>
    </row>
    <row r="1615" spans="1:65" s="16" customFormat="1">
      <c r="B1615" s="245"/>
      <c r="C1615" s="246"/>
      <c r="D1615" s="203" t="s">
        <v>204</v>
      </c>
      <c r="E1615" s="247" t="s">
        <v>19</v>
      </c>
      <c r="F1615" s="248" t="s">
        <v>1787</v>
      </c>
      <c r="G1615" s="246"/>
      <c r="H1615" s="247" t="s">
        <v>19</v>
      </c>
      <c r="I1615" s="249"/>
      <c r="J1615" s="246"/>
      <c r="K1615" s="246"/>
      <c r="L1615" s="250"/>
      <c r="M1615" s="251"/>
      <c r="N1615" s="252"/>
      <c r="O1615" s="252"/>
      <c r="P1615" s="252"/>
      <c r="Q1615" s="252"/>
      <c r="R1615" s="252"/>
      <c r="S1615" s="252"/>
      <c r="T1615" s="253"/>
      <c r="AT1615" s="254" t="s">
        <v>204</v>
      </c>
      <c r="AU1615" s="254" t="s">
        <v>87</v>
      </c>
      <c r="AV1615" s="16" t="s">
        <v>85</v>
      </c>
      <c r="AW1615" s="16" t="s">
        <v>33</v>
      </c>
      <c r="AX1615" s="16" t="s">
        <v>78</v>
      </c>
      <c r="AY1615" s="254" t="s">
        <v>183</v>
      </c>
    </row>
    <row r="1616" spans="1:65" s="13" customFormat="1">
      <c r="B1616" s="201"/>
      <c r="C1616" s="202"/>
      <c r="D1616" s="203" t="s">
        <v>204</v>
      </c>
      <c r="E1616" s="204" t="s">
        <v>19</v>
      </c>
      <c r="F1616" s="205" t="s">
        <v>1788</v>
      </c>
      <c r="G1616" s="202"/>
      <c r="H1616" s="206">
        <v>30.5</v>
      </c>
      <c r="I1616" s="207"/>
      <c r="J1616" s="202"/>
      <c r="K1616" s="202"/>
      <c r="L1616" s="208"/>
      <c r="M1616" s="209"/>
      <c r="N1616" s="210"/>
      <c r="O1616" s="210"/>
      <c r="P1616" s="210"/>
      <c r="Q1616" s="210"/>
      <c r="R1616" s="210"/>
      <c r="S1616" s="210"/>
      <c r="T1616" s="211"/>
      <c r="AT1616" s="212" t="s">
        <v>204</v>
      </c>
      <c r="AU1616" s="212" t="s">
        <v>87</v>
      </c>
      <c r="AV1616" s="13" t="s">
        <v>87</v>
      </c>
      <c r="AW1616" s="13" t="s">
        <v>33</v>
      </c>
      <c r="AX1616" s="13" t="s">
        <v>78</v>
      </c>
      <c r="AY1616" s="212" t="s">
        <v>183</v>
      </c>
    </row>
    <row r="1617" spans="2:51" s="16" customFormat="1">
      <c r="B1617" s="245"/>
      <c r="C1617" s="246"/>
      <c r="D1617" s="203" t="s">
        <v>204</v>
      </c>
      <c r="E1617" s="247" t="s">
        <v>19</v>
      </c>
      <c r="F1617" s="248" t="s">
        <v>676</v>
      </c>
      <c r="G1617" s="246"/>
      <c r="H1617" s="247" t="s">
        <v>19</v>
      </c>
      <c r="I1617" s="249"/>
      <c r="J1617" s="246"/>
      <c r="K1617" s="246"/>
      <c r="L1617" s="250"/>
      <c r="M1617" s="251"/>
      <c r="N1617" s="252"/>
      <c r="O1617" s="252"/>
      <c r="P1617" s="252"/>
      <c r="Q1617" s="252"/>
      <c r="R1617" s="252"/>
      <c r="S1617" s="252"/>
      <c r="T1617" s="253"/>
      <c r="AT1617" s="254" t="s">
        <v>204</v>
      </c>
      <c r="AU1617" s="254" t="s">
        <v>87</v>
      </c>
      <c r="AV1617" s="16" t="s">
        <v>85</v>
      </c>
      <c r="AW1617" s="16" t="s">
        <v>33</v>
      </c>
      <c r="AX1617" s="16" t="s">
        <v>78</v>
      </c>
      <c r="AY1617" s="254" t="s">
        <v>183</v>
      </c>
    </row>
    <row r="1618" spans="2:51" s="13" customFormat="1">
      <c r="B1618" s="201"/>
      <c r="C1618" s="202"/>
      <c r="D1618" s="203" t="s">
        <v>204</v>
      </c>
      <c r="E1618" s="204" t="s">
        <v>19</v>
      </c>
      <c r="F1618" s="205" t="s">
        <v>677</v>
      </c>
      <c r="G1618" s="202"/>
      <c r="H1618" s="206">
        <v>15.7</v>
      </c>
      <c r="I1618" s="207"/>
      <c r="J1618" s="202"/>
      <c r="K1618" s="202"/>
      <c r="L1618" s="208"/>
      <c r="M1618" s="209"/>
      <c r="N1618" s="210"/>
      <c r="O1618" s="210"/>
      <c r="P1618" s="210"/>
      <c r="Q1618" s="210"/>
      <c r="R1618" s="210"/>
      <c r="S1618" s="210"/>
      <c r="T1618" s="211"/>
      <c r="AT1618" s="212" t="s">
        <v>204</v>
      </c>
      <c r="AU1618" s="212" t="s">
        <v>87</v>
      </c>
      <c r="AV1618" s="13" t="s">
        <v>87</v>
      </c>
      <c r="AW1618" s="13" t="s">
        <v>33</v>
      </c>
      <c r="AX1618" s="13" t="s">
        <v>78</v>
      </c>
      <c r="AY1618" s="212" t="s">
        <v>183</v>
      </c>
    </row>
    <row r="1619" spans="2:51" s="16" customFormat="1">
      <c r="B1619" s="245"/>
      <c r="C1619" s="246"/>
      <c r="D1619" s="203" t="s">
        <v>204</v>
      </c>
      <c r="E1619" s="247" t="s">
        <v>19</v>
      </c>
      <c r="F1619" s="248" t="s">
        <v>1789</v>
      </c>
      <c r="G1619" s="246"/>
      <c r="H1619" s="247" t="s">
        <v>19</v>
      </c>
      <c r="I1619" s="249"/>
      <c r="J1619" s="246"/>
      <c r="K1619" s="246"/>
      <c r="L1619" s="250"/>
      <c r="M1619" s="251"/>
      <c r="N1619" s="252"/>
      <c r="O1619" s="252"/>
      <c r="P1619" s="252"/>
      <c r="Q1619" s="252"/>
      <c r="R1619" s="252"/>
      <c r="S1619" s="252"/>
      <c r="T1619" s="253"/>
      <c r="AT1619" s="254" t="s">
        <v>204</v>
      </c>
      <c r="AU1619" s="254" t="s">
        <v>87</v>
      </c>
      <c r="AV1619" s="16" t="s">
        <v>85</v>
      </c>
      <c r="AW1619" s="16" t="s">
        <v>33</v>
      </c>
      <c r="AX1619" s="16" t="s">
        <v>78</v>
      </c>
      <c r="AY1619" s="254" t="s">
        <v>183</v>
      </c>
    </row>
    <row r="1620" spans="2:51" s="13" customFormat="1">
      <c r="B1620" s="201"/>
      <c r="C1620" s="202"/>
      <c r="D1620" s="203" t="s">
        <v>204</v>
      </c>
      <c r="E1620" s="204" t="s">
        <v>19</v>
      </c>
      <c r="F1620" s="205" t="s">
        <v>909</v>
      </c>
      <c r="G1620" s="202"/>
      <c r="H1620" s="206">
        <v>4.9000000000000004</v>
      </c>
      <c r="I1620" s="207"/>
      <c r="J1620" s="202"/>
      <c r="K1620" s="202"/>
      <c r="L1620" s="208"/>
      <c r="M1620" s="209"/>
      <c r="N1620" s="210"/>
      <c r="O1620" s="210"/>
      <c r="P1620" s="210"/>
      <c r="Q1620" s="210"/>
      <c r="R1620" s="210"/>
      <c r="S1620" s="210"/>
      <c r="T1620" s="211"/>
      <c r="AT1620" s="212" t="s">
        <v>204</v>
      </c>
      <c r="AU1620" s="212" t="s">
        <v>87</v>
      </c>
      <c r="AV1620" s="13" t="s">
        <v>87</v>
      </c>
      <c r="AW1620" s="13" t="s">
        <v>33</v>
      </c>
      <c r="AX1620" s="13" t="s">
        <v>78</v>
      </c>
      <c r="AY1620" s="212" t="s">
        <v>183</v>
      </c>
    </row>
    <row r="1621" spans="2:51" s="16" customFormat="1">
      <c r="B1621" s="245"/>
      <c r="C1621" s="246"/>
      <c r="D1621" s="203" t="s">
        <v>204</v>
      </c>
      <c r="E1621" s="247" t="s">
        <v>19</v>
      </c>
      <c r="F1621" s="248" t="s">
        <v>1790</v>
      </c>
      <c r="G1621" s="246"/>
      <c r="H1621" s="247" t="s">
        <v>19</v>
      </c>
      <c r="I1621" s="249"/>
      <c r="J1621" s="246"/>
      <c r="K1621" s="246"/>
      <c r="L1621" s="250"/>
      <c r="M1621" s="251"/>
      <c r="N1621" s="252"/>
      <c r="O1621" s="252"/>
      <c r="P1621" s="252"/>
      <c r="Q1621" s="252"/>
      <c r="R1621" s="252"/>
      <c r="S1621" s="252"/>
      <c r="T1621" s="253"/>
      <c r="AT1621" s="254" t="s">
        <v>204</v>
      </c>
      <c r="AU1621" s="254" t="s">
        <v>87</v>
      </c>
      <c r="AV1621" s="16" t="s">
        <v>85</v>
      </c>
      <c r="AW1621" s="16" t="s">
        <v>33</v>
      </c>
      <c r="AX1621" s="16" t="s">
        <v>78</v>
      </c>
      <c r="AY1621" s="254" t="s">
        <v>183</v>
      </c>
    </row>
    <row r="1622" spans="2:51" s="13" customFormat="1">
      <c r="B1622" s="201"/>
      <c r="C1622" s="202"/>
      <c r="D1622" s="203" t="s">
        <v>204</v>
      </c>
      <c r="E1622" s="204" t="s">
        <v>19</v>
      </c>
      <c r="F1622" s="205" t="s">
        <v>1791</v>
      </c>
      <c r="G1622" s="202"/>
      <c r="H1622" s="206">
        <v>10.47</v>
      </c>
      <c r="I1622" s="207"/>
      <c r="J1622" s="202"/>
      <c r="K1622" s="202"/>
      <c r="L1622" s="208"/>
      <c r="M1622" s="209"/>
      <c r="N1622" s="210"/>
      <c r="O1622" s="210"/>
      <c r="P1622" s="210"/>
      <c r="Q1622" s="210"/>
      <c r="R1622" s="210"/>
      <c r="S1622" s="210"/>
      <c r="T1622" s="211"/>
      <c r="AT1622" s="212" t="s">
        <v>204</v>
      </c>
      <c r="AU1622" s="212" t="s">
        <v>87</v>
      </c>
      <c r="AV1622" s="13" t="s">
        <v>87</v>
      </c>
      <c r="AW1622" s="13" t="s">
        <v>33</v>
      </c>
      <c r="AX1622" s="13" t="s">
        <v>78</v>
      </c>
      <c r="AY1622" s="212" t="s">
        <v>183</v>
      </c>
    </row>
    <row r="1623" spans="2:51" s="16" customFormat="1">
      <c r="B1623" s="245"/>
      <c r="C1623" s="246"/>
      <c r="D1623" s="203" t="s">
        <v>204</v>
      </c>
      <c r="E1623" s="247" t="s">
        <v>19</v>
      </c>
      <c r="F1623" s="248" t="s">
        <v>1792</v>
      </c>
      <c r="G1623" s="246"/>
      <c r="H1623" s="247" t="s">
        <v>19</v>
      </c>
      <c r="I1623" s="249"/>
      <c r="J1623" s="246"/>
      <c r="K1623" s="246"/>
      <c r="L1623" s="250"/>
      <c r="M1623" s="251"/>
      <c r="N1623" s="252"/>
      <c r="O1623" s="252"/>
      <c r="P1623" s="252"/>
      <c r="Q1623" s="252"/>
      <c r="R1623" s="252"/>
      <c r="S1623" s="252"/>
      <c r="T1623" s="253"/>
      <c r="AT1623" s="254" t="s">
        <v>204</v>
      </c>
      <c r="AU1623" s="254" t="s">
        <v>87</v>
      </c>
      <c r="AV1623" s="16" t="s">
        <v>85</v>
      </c>
      <c r="AW1623" s="16" t="s">
        <v>33</v>
      </c>
      <c r="AX1623" s="16" t="s">
        <v>78</v>
      </c>
      <c r="AY1623" s="254" t="s">
        <v>183</v>
      </c>
    </row>
    <row r="1624" spans="2:51" s="13" customFormat="1">
      <c r="B1624" s="201"/>
      <c r="C1624" s="202"/>
      <c r="D1624" s="203" t="s">
        <v>204</v>
      </c>
      <c r="E1624" s="204" t="s">
        <v>19</v>
      </c>
      <c r="F1624" s="205" t="s">
        <v>1793</v>
      </c>
      <c r="G1624" s="202"/>
      <c r="H1624" s="206">
        <v>9.7799999999999994</v>
      </c>
      <c r="I1624" s="207"/>
      <c r="J1624" s="202"/>
      <c r="K1624" s="202"/>
      <c r="L1624" s="208"/>
      <c r="M1624" s="209"/>
      <c r="N1624" s="210"/>
      <c r="O1624" s="210"/>
      <c r="P1624" s="210"/>
      <c r="Q1624" s="210"/>
      <c r="R1624" s="210"/>
      <c r="S1624" s="210"/>
      <c r="T1624" s="211"/>
      <c r="AT1624" s="212" t="s">
        <v>204</v>
      </c>
      <c r="AU1624" s="212" t="s">
        <v>87</v>
      </c>
      <c r="AV1624" s="13" t="s">
        <v>87</v>
      </c>
      <c r="AW1624" s="13" t="s">
        <v>33</v>
      </c>
      <c r="AX1624" s="13" t="s">
        <v>78</v>
      </c>
      <c r="AY1624" s="212" t="s">
        <v>183</v>
      </c>
    </row>
    <row r="1625" spans="2:51" s="16" customFormat="1">
      <c r="B1625" s="245"/>
      <c r="C1625" s="246"/>
      <c r="D1625" s="203" t="s">
        <v>204</v>
      </c>
      <c r="E1625" s="247" t="s">
        <v>19</v>
      </c>
      <c r="F1625" s="248" t="s">
        <v>911</v>
      </c>
      <c r="G1625" s="246"/>
      <c r="H1625" s="247" t="s">
        <v>19</v>
      </c>
      <c r="I1625" s="249"/>
      <c r="J1625" s="246"/>
      <c r="K1625" s="246"/>
      <c r="L1625" s="250"/>
      <c r="M1625" s="251"/>
      <c r="N1625" s="252"/>
      <c r="O1625" s="252"/>
      <c r="P1625" s="252"/>
      <c r="Q1625" s="252"/>
      <c r="R1625" s="252"/>
      <c r="S1625" s="252"/>
      <c r="T1625" s="253"/>
      <c r="AT1625" s="254" t="s">
        <v>204</v>
      </c>
      <c r="AU1625" s="254" t="s">
        <v>87</v>
      </c>
      <c r="AV1625" s="16" t="s">
        <v>85</v>
      </c>
      <c r="AW1625" s="16" t="s">
        <v>33</v>
      </c>
      <c r="AX1625" s="16" t="s">
        <v>78</v>
      </c>
      <c r="AY1625" s="254" t="s">
        <v>183</v>
      </c>
    </row>
    <row r="1626" spans="2:51" s="13" customFormat="1">
      <c r="B1626" s="201"/>
      <c r="C1626" s="202"/>
      <c r="D1626" s="203" t="s">
        <v>204</v>
      </c>
      <c r="E1626" s="204" t="s">
        <v>19</v>
      </c>
      <c r="F1626" s="205" t="s">
        <v>912</v>
      </c>
      <c r="G1626" s="202"/>
      <c r="H1626" s="206">
        <v>7.28</v>
      </c>
      <c r="I1626" s="207"/>
      <c r="J1626" s="202"/>
      <c r="K1626" s="202"/>
      <c r="L1626" s="208"/>
      <c r="M1626" s="209"/>
      <c r="N1626" s="210"/>
      <c r="O1626" s="210"/>
      <c r="P1626" s="210"/>
      <c r="Q1626" s="210"/>
      <c r="R1626" s="210"/>
      <c r="S1626" s="210"/>
      <c r="T1626" s="211"/>
      <c r="AT1626" s="212" t="s">
        <v>204</v>
      </c>
      <c r="AU1626" s="212" t="s">
        <v>87</v>
      </c>
      <c r="AV1626" s="13" t="s">
        <v>87</v>
      </c>
      <c r="AW1626" s="13" t="s">
        <v>33</v>
      </c>
      <c r="AX1626" s="13" t="s">
        <v>78</v>
      </c>
      <c r="AY1626" s="212" t="s">
        <v>183</v>
      </c>
    </row>
    <row r="1627" spans="2:51" s="16" customFormat="1">
      <c r="B1627" s="245"/>
      <c r="C1627" s="246"/>
      <c r="D1627" s="203" t="s">
        <v>204</v>
      </c>
      <c r="E1627" s="247" t="s">
        <v>19</v>
      </c>
      <c r="F1627" s="248" t="s">
        <v>1794</v>
      </c>
      <c r="G1627" s="246"/>
      <c r="H1627" s="247" t="s">
        <v>19</v>
      </c>
      <c r="I1627" s="249"/>
      <c r="J1627" s="246"/>
      <c r="K1627" s="246"/>
      <c r="L1627" s="250"/>
      <c r="M1627" s="251"/>
      <c r="N1627" s="252"/>
      <c r="O1627" s="252"/>
      <c r="P1627" s="252"/>
      <c r="Q1627" s="252"/>
      <c r="R1627" s="252"/>
      <c r="S1627" s="252"/>
      <c r="T1627" s="253"/>
      <c r="AT1627" s="254" t="s">
        <v>204</v>
      </c>
      <c r="AU1627" s="254" t="s">
        <v>87</v>
      </c>
      <c r="AV1627" s="16" t="s">
        <v>85</v>
      </c>
      <c r="AW1627" s="16" t="s">
        <v>33</v>
      </c>
      <c r="AX1627" s="16" t="s">
        <v>78</v>
      </c>
      <c r="AY1627" s="254" t="s">
        <v>183</v>
      </c>
    </row>
    <row r="1628" spans="2:51" s="13" customFormat="1">
      <c r="B1628" s="201"/>
      <c r="C1628" s="202"/>
      <c r="D1628" s="203" t="s">
        <v>204</v>
      </c>
      <c r="E1628" s="204" t="s">
        <v>19</v>
      </c>
      <c r="F1628" s="205" t="s">
        <v>1795</v>
      </c>
      <c r="G1628" s="202"/>
      <c r="H1628" s="206">
        <v>11.68</v>
      </c>
      <c r="I1628" s="207"/>
      <c r="J1628" s="202"/>
      <c r="K1628" s="202"/>
      <c r="L1628" s="208"/>
      <c r="M1628" s="209"/>
      <c r="N1628" s="210"/>
      <c r="O1628" s="210"/>
      <c r="P1628" s="210"/>
      <c r="Q1628" s="210"/>
      <c r="R1628" s="210"/>
      <c r="S1628" s="210"/>
      <c r="T1628" s="211"/>
      <c r="AT1628" s="212" t="s">
        <v>204</v>
      </c>
      <c r="AU1628" s="212" t="s">
        <v>87</v>
      </c>
      <c r="AV1628" s="13" t="s">
        <v>87</v>
      </c>
      <c r="AW1628" s="13" t="s">
        <v>33</v>
      </c>
      <c r="AX1628" s="13" t="s">
        <v>78</v>
      </c>
      <c r="AY1628" s="212" t="s">
        <v>183</v>
      </c>
    </row>
    <row r="1629" spans="2:51" s="16" customFormat="1">
      <c r="B1629" s="245"/>
      <c r="C1629" s="246"/>
      <c r="D1629" s="203" t="s">
        <v>204</v>
      </c>
      <c r="E1629" s="247" t="s">
        <v>19</v>
      </c>
      <c r="F1629" s="248" t="s">
        <v>914</v>
      </c>
      <c r="G1629" s="246"/>
      <c r="H1629" s="247" t="s">
        <v>19</v>
      </c>
      <c r="I1629" s="249"/>
      <c r="J1629" s="246"/>
      <c r="K1629" s="246"/>
      <c r="L1629" s="250"/>
      <c r="M1629" s="251"/>
      <c r="N1629" s="252"/>
      <c r="O1629" s="252"/>
      <c r="P1629" s="252"/>
      <c r="Q1629" s="252"/>
      <c r="R1629" s="252"/>
      <c r="S1629" s="252"/>
      <c r="T1629" s="253"/>
      <c r="AT1629" s="254" t="s">
        <v>204</v>
      </c>
      <c r="AU1629" s="254" t="s">
        <v>87</v>
      </c>
      <c r="AV1629" s="16" t="s">
        <v>85</v>
      </c>
      <c r="AW1629" s="16" t="s">
        <v>33</v>
      </c>
      <c r="AX1629" s="16" t="s">
        <v>78</v>
      </c>
      <c r="AY1629" s="254" t="s">
        <v>183</v>
      </c>
    </row>
    <row r="1630" spans="2:51" s="13" customFormat="1">
      <c r="B1630" s="201"/>
      <c r="C1630" s="202"/>
      <c r="D1630" s="203" t="s">
        <v>204</v>
      </c>
      <c r="E1630" s="204" t="s">
        <v>19</v>
      </c>
      <c r="F1630" s="205" t="s">
        <v>909</v>
      </c>
      <c r="G1630" s="202"/>
      <c r="H1630" s="206">
        <v>4.9000000000000004</v>
      </c>
      <c r="I1630" s="207"/>
      <c r="J1630" s="202"/>
      <c r="K1630" s="202"/>
      <c r="L1630" s="208"/>
      <c r="M1630" s="209"/>
      <c r="N1630" s="210"/>
      <c r="O1630" s="210"/>
      <c r="P1630" s="210"/>
      <c r="Q1630" s="210"/>
      <c r="R1630" s="210"/>
      <c r="S1630" s="210"/>
      <c r="T1630" s="211"/>
      <c r="AT1630" s="212" t="s">
        <v>204</v>
      </c>
      <c r="AU1630" s="212" t="s">
        <v>87</v>
      </c>
      <c r="AV1630" s="13" t="s">
        <v>87</v>
      </c>
      <c r="AW1630" s="13" t="s">
        <v>33</v>
      </c>
      <c r="AX1630" s="13" t="s">
        <v>78</v>
      </c>
      <c r="AY1630" s="212" t="s">
        <v>183</v>
      </c>
    </row>
    <row r="1631" spans="2:51" s="16" customFormat="1">
      <c r="B1631" s="245"/>
      <c r="C1631" s="246"/>
      <c r="D1631" s="203" t="s">
        <v>204</v>
      </c>
      <c r="E1631" s="247" t="s">
        <v>19</v>
      </c>
      <c r="F1631" s="248" t="s">
        <v>1796</v>
      </c>
      <c r="G1631" s="246"/>
      <c r="H1631" s="247" t="s">
        <v>19</v>
      </c>
      <c r="I1631" s="249"/>
      <c r="J1631" s="246"/>
      <c r="K1631" s="246"/>
      <c r="L1631" s="250"/>
      <c r="M1631" s="251"/>
      <c r="N1631" s="252"/>
      <c r="O1631" s="252"/>
      <c r="P1631" s="252"/>
      <c r="Q1631" s="252"/>
      <c r="R1631" s="252"/>
      <c r="S1631" s="252"/>
      <c r="T1631" s="253"/>
      <c r="AT1631" s="254" t="s">
        <v>204</v>
      </c>
      <c r="AU1631" s="254" t="s">
        <v>87</v>
      </c>
      <c r="AV1631" s="16" t="s">
        <v>85</v>
      </c>
      <c r="AW1631" s="16" t="s">
        <v>33</v>
      </c>
      <c r="AX1631" s="16" t="s">
        <v>78</v>
      </c>
      <c r="AY1631" s="254" t="s">
        <v>183</v>
      </c>
    </row>
    <row r="1632" spans="2:51" s="13" customFormat="1">
      <c r="B1632" s="201"/>
      <c r="C1632" s="202"/>
      <c r="D1632" s="203" t="s">
        <v>204</v>
      </c>
      <c r="E1632" s="204" t="s">
        <v>19</v>
      </c>
      <c r="F1632" s="205" t="s">
        <v>1703</v>
      </c>
      <c r="G1632" s="202"/>
      <c r="H1632" s="206">
        <v>7.11</v>
      </c>
      <c r="I1632" s="207"/>
      <c r="J1632" s="202"/>
      <c r="K1632" s="202"/>
      <c r="L1632" s="208"/>
      <c r="M1632" s="209"/>
      <c r="N1632" s="210"/>
      <c r="O1632" s="210"/>
      <c r="P1632" s="210"/>
      <c r="Q1632" s="210"/>
      <c r="R1632" s="210"/>
      <c r="S1632" s="210"/>
      <c r="T1632" s="211"/>
      <c r="AT1632" s="212" t="s">
        <v>204</v>
      </c>
      <c r="AU1632" s="212" t="s">
        <v>87</v>
      </c>
      <c r="AV1632" s="13" t="s">
        <v>87</v>
      </c>
      <c r="AW1632" s="13" t="s">
        <v>33</v>
      </c>
      <c r="AX1632" s="13" t="s">
        <v>78</v>
      </c>
      <c r="AY1632" s="212" t="s">
        <v>183</v>
      </c>
    </row>
    <row r="1633" spans="2:51" s="16" customFormat="1">
      <c r="B1633" s="245"/>
      <c r="C1633" s="246"/>
      <c r="D1633" s="203" t="s">
        <v>204</v>
      </c>
      <c r="E1633" s="247" t="s">
        <v>19</v>
      </c>
      <c r="F1633" s="248" t="s">
        <v>916</v>
      </c>
      <c r="G1633" s="246"/>
      <c r="H1633" s="247" t="s">
        <v>19</v>
      </c>
      <c r="I1633" s="249"/>
      <c r="J1633" s="246"/>
      <c r="K1633" s="246"/>
      <c r="L1633" s="250"/>
      <c r="M1633" s="251"/>
      <c r="N1633" s="252"/>
      <c r="O1633" s="252"/>
      <c r="P1633" s="252"/>
      <c r="Q1633" s="252"/>
      <c r="R1633" s="252"/>
      <c r="S1633" s="252"/>
      <c r="T1633" s="253"/>
      <c r="AT1633" s="254" t="s">
        <v>204</v>
      </c>
      <c r="AU1633" s="254" t="s">
        <v>87</v>
      </c>
      <c r="AV1633" s="16" t="s">
        <v>85</v>
      </c>
      <c r="AW1633" s="16" t="s">
        <v>33</v>
      </c>
      <c r="AX1633" s="16" t="s">
        <v>78</v>
      </c>
      <c r="AY1633" s="254" t="s">
        <v>183</v>
      </c>
    </row>
    <row r="1634" spans="2:51" s="13" customFormat="1">
      <c r="B1634" s="201"/>
      <c r="C1634" s="202"/>
      <c r="D1634" s="203" t="s">
        <v>204</v>
      </c>
      <c r="E1634" s="204" t="s">
        <v>19</v>
      </c>
      <c r="F1634" s="205" t="s">
        <v>1797</v>
      </c>
      <c r="G1634" s="202"/>
      <c r="H1634" s="206">
        <v>11.48</v>
      </c>
      <c r="I1634" s="207"/>
      <c r="J1634" s="202"/>
      <c r="K1634" s="202"/>
      <c r="L1634" s="208"/>
      <c r="M1634" s="209"/>
      <c r="N1634" s="210"/>
      <c r="O1634" s="210"/>
      <c r="P1634" s="210"/>
      <c r="Q1634" s="210"/>
      <c r="R1634" s="210"/>
      <c r="S1634" s="210"/>
      <c r="T1634" s="211"/>
      <c r="AT1634" s="212" t="s">
        <v>204</v>
      </c>
      <c r="AU1634" s="212" t="s">
        <v>87</v>
      </c>
      <c r="AV1634" s="13" t="s">
        <v>87</v>
      </c>
      <c r="AW1634" s="13" t="s">
        <v>33</v>
      </c>
      <c r="AX1634" s="13" t="s">
        <v>78</v>
      </c>
      <c r="AY1634" s="212" t="s">
        <v>183</v>
      </c>
    </row>
    <row r="1635" spans="2:51" s="16" customFormat="1">
      <c r="B1635" s="245"/>
      <c r="C1635" s="246"/>
      <c r="D1635" s="203" t="s">
        <v>204</v>
      </c>
      <c r="E1635" s="247" t="s">
        <v>19</v>
      </c>
      <c r="F1635" s="248" t="s">
        <v>1798</v>
      </c>
      <c r="G1635" s="246"/>
      <c r="H1635" s="247" t="s">
        <v>19</v>
      </c>
      <c r="I1635" s="249"/>
      <c r="J1635" s="246"/>
      <c r="K1635" s="246"/>
      <c r="L1635" s="250"/>
      <c r="M1635" s="251"/>
      <c r="N1635" s="252"/>
      <c r="O1635" s="252"/>
      <c r="P1635" s="252"/>
      <c r="Q1635" s="252"/>
      <c r="R1635" s="252"/>
      <c r="S1635" s="252"/>
      <c r="T1635" s="253"/>
      <c r="AT1635" s="254" t="s">
        <v>204</v>
      </c>
      <c r="AU1635" s="254" t="s">
        <v>87</v>
      </c>
      <c r="AV1635" s="16" t="s">
        <v>85</v>
      </c>
      <c r="AW1635" s="16" t="s">
        <v>33</v>
      </c>
      <c r="AX1635" s="16" t="s">
        <v>78</v>
      </c>
      <c r="AY1635" s="254" t="s">
        <v>183</v>
      </c>
    </row>
    <row r="1636" spans="2:51" s="13" customFormat="1">
      <c r="B1636" s="201"/>
      <c r="C1636" s="202"/>
      <c r="D1636" s="203" t="s">
        <v>204</v>
      </c>
      <c r="E1636" s="204" t="s">
        <v>19</v>
      </c>
      <c r="F1636" s="205" t="s">
        <v>679</v>
      </c>
      <c r="G1636" s="202"/>
      <c r="H1636" s="206">
        <v>9.77</v>
      </c>
      <c r="I1636" s="207"/>
      <c r="J1636" s="202"/>
      <c r="K1636" s="202"/>
      <c r="L1636" s="208"/>
      <c r="M1636" s="209"/>
      <c r="N1636" s="210"/>
      <c r="O1636" s="210"/>
      <c r="P1636" s="210"/>
      <c r="Q1636" s="210"/>
      <c r="R1636" s="210"/>
      <c r="S1636" s="210"/>
      <c r="T1636" s="211"/>
      <c r="AT1636" s="212" t="s">
        <v>204</v>
      </c>
      <c r="AU1636" s="212" t="s">
        <v>87</v>
      </c>
      <c r="AV1636" s="13" t="s">
        <v>87</v>
      </c>
      <c r="AW1636" s="13" t="s">
        <v>33</v>
      </c>
      <c r="AX1636" s="13" t="s">
        <v>78</v>
      </c>
      <c r="AY1636" s="212" t="s">
        <v>183</v>
      </c>
    </row>
    <row r="1637" spans="2:51" s="16" customFormat="1">
      <c r="B1637" s="245"/>
      <c r="C1637" s="246"/>
      <c r="D1637" s="203" t="s">
        <v>204</v>
      </c>
      <c r="E1637" s="247" t="s">
        <v>19</v>
      </c>
      <c r="F1637" s="248" t="s">
        <v>1799</v>
      </c>
      <c r="G1637" s="246"/>
      <c r="H1637" s="247" t="s">
        <v>19</v>
      </c>
      <c r="I1637" s="249"/>
      <c r="J1637" s="246"/>
      <c r="K1637" s="246"/>
      <c r="L1637" s="250"/>
      <c r="M1637" s="251"/>
      <c r="N1637" s="252"/>
      <c r="O1637" s="252"/>
      <c r="P1637" s="252"/>
      <c r="Q1637" s="252"/>
      <c r="R1637" s="252"/>
      <c r="S1637" s="252"/>
      <c r="T1637" s="253"/>
      <c r="AT1637" s="254" t="s">
        <v>204</v>
      </c>
      <c r="AU1637" s="254" t="s">
        <v>87</v>
      </c>
      <c r="AV1637" s="16" t="s">
        <v>85</v>
      </c>
      <c r="AW1637" s="16" t="s">
        <v>33</v>
      </c>
      <c r="AX1637" s="16" t="s">
        <v>78</v>
      </c>
      <c r="AY1637" s="254" t="s">
        <v>183</v>
      </c>
    </row>
    <row r="1638" spans="2:51" s="13" customFormat="1">
      <c r="B1638" s="201"/>
      <c r="C1638" s="202"/>
      <c r="D1638" s="203" t="s">
        <v>204</v>
      </c>
      <c r="E1638" s="204" t="s">
        <v>19</v>
      </c>
      <c r="F1638" s="205" t="s">
        <v>1800</v>
      </c>
      <c r="G1638" s="202"/>
      <c r="H1638" s="206">
        <v>7.56</v>
      </c>
      <c r="I1638" s="207"/>
      <c r="J1638" s="202"/>
      <c r="K1638" s="202"/>
      <c r="L1638" s="208"/>
      <c r="M1638" s="209"/>
      <c r="N1638" s="210"/>
      <c r="O1638" s="210"/>
      <c r="P1638" s="210"/>
      <c r="Q1638" s="210"/>
      <c r="R1638" s="210"/>
      <c r="S1638" s="210"/>
      <c r="T1638" s="211"/>
      <c r="AT1638" s="212" t="s">
        <v>204</v>
      </c>
      <c r="AU1638" s="212" t="s">
        <v>87</v>
      </c>
      <c r="AV1638" s="13" t="s">
        <v>87</v>
      </c>
      <c r="AW1638" s="13" t="s">
        <v>33</v>
      </c>
      <c r="AX1638" s="13" t="s">
        <v>78</v>
      </c>
      <c r="AY1638" s="212" t="s">
        <v>183</v>
      </c>
    </row>
    <row r="1639" spans="2:51" s="16" customFormat="1">
      <c r="B1639" s="245"/>
      <c r="C1639" s="246"/>
      <c r="D1639" s="203" t="s">
        <v>204</v>
      </c>
      <c r="E1639" s="247" t="s">
        <v>19</v>
      </c>
      <c r="F1639" s="248" t="s">
        <v>918</v>
      </c>
      <c r="G1639" s="246"/>
      <c r="H1639" s="247" t="s">
        <v>19</v>
      </c>
      <c r="I1639" s="249"/>
      <c r="J1639" s="246"/>
      <c r="K1639" s="246"/>
      <c r="L1639" s="250"/>
      <c r="M1639" s="251"/>
      <c r="N1639" s="252"/>
      <c r="O1639" s="252"/>
      <c r="P1639" s="252"/>
      <c r="Q1639" s="252"/>
      <c r="R1639" s="252"/>
      <c r="S1639" s="252"/>
      <c r="T1639" s="253"/>
      <c r="AT1639" s="254" t="s">
        <v>204</v>
      </c>
      <c r="AU1639" s="254" t="s">
        <v>87</v>
      </c>
      <c r="AV1639" s="16" t="s">
        <v>85</v>
      </c>
      <c r="AW1639" s="16" t="s">
        <v>33</v>
      </c>
      <c r="AX1639" s="16" t="s">
        <v>78</v>
      </c>
      <c r="AY1639" s="254" t="s">
        <v>183</v>
      </c>
    </row>
    <row r="1640" spans="2:51" s="13" customFormat="1">
      <c r="B1640" s="201"/>
      <c r="C1640" s="202"/>
      <c r="D1640" s="203" t="s">
        <v>204</v>
      </c>
      <c r="E1640" s="204" t="s">
        <v>19</v>
      </c>
      <c r="F1640" s="205" t="s">
        <v>909</v>
      </c>
      <c r="G1640" s="202"/>
      <c r="H1640" s="206">
        <v>4.9000000000000004</v>
      </c>
      <c r="I1640" s="207"/>
      <c r="J1640" s="202"/>
      <c r="K1640" s="202"/>
      <c r="L1640" s="208"/>
      <c r="M1640" s="209"/>
      <c r="N1640" s="210"/>
      <c r="O1640" s="210"/>
      <c r="P1640" s="210"/>
      <c r="Q1640" s="210"/>
      <c r="R1640" s="210"/>
      <c r="S1640" s="210"/>
      <c r="T1640" s="211"/>
      <c r="AT1640" s="212" t="s">
        <v>204</v>
      </c>
      <c r="AU1640" s="212" t="s">
        <v>87</v>
      </c>
      <c r="AV1640" s="13" t="s">
        <v>87</v>
      </c>
      <c r="AW1640" s="13" t="s">
        <v>33</v>
      </c>
      <c r="AX1640" s="13" t="s">
        <v>78</v>
      </c>
      <c r="AY1640" s="212" t="s">
        <v>183</v>
      </c>
    </row>
    <row r="1641" spans="2:51" s="16" customFormat="1">
      <c r="B1641" s="245"/>
      <c r="C1641" s="246"/>
      <c r="D1641" s="203" t="s">
        <v>204</v>
      </c>
      <c r="E1641" s="247" t="s">
        <v>19</v>
      </c>
      <c r="F1641" s="248" t="s">
        <v>1801</v>
      </c>
      <c r="G1641" s="246"/>
      <c r="H1641" s="247" t="s">
        <v>19</v>
      </c>
      <c r="I1641" s="249"/>
      <c r="J1641" s="246"/>
      <c r="K1641" s="246"/>
      <c r="L1641" s="250"/>
      <c r="M1641" s="251"/>
      <c r="N1641" s="252"/>
      <c r="O1641" s="252"/>
      <c r="P1641" s="252"/>
      <c r="Q1641" s="252"/>
      <c r="R1641" s="252"/>
      <c r="S1641" s="252"/>
      <c r="T1641" s="253"/>
      <c r="AT1641" s="254" t="s">
        <v>204</v>
      </c>
      <c r="AU1641" s="254" t="s">
        <v>87</v>
      </c>
      <c r="AV1641" s="16" t="s">
        <v>85</v>
      </c>
      <c r="AW1641" s="16" t="s">
        <v>33</v>
      </c>
      <c r="AX1641" s="16" t="s">
        <v>78</v>
      </c>
      <c r="AY1641" s="254" t="s">
        <v>183</v>
      </c>
    </row>
    <row r="1642" spans="2:51" s="13" customFormat="1">
      <c r="B1642" s="201"/>
      <c r="C1642" s="202"/>
      <c r="D1642" s="203" t="s">
        <v>204</v>
      </c>
      <c r="E1642" s="204" t="s">
        <v>19</v>
      </c>
      <c r="F1642" s="205" t="s">
        <v>1703</v>
      </c>
      <c r="G1642" s="202"/>
      <c r="H1642" s="206">
        <v>7.11</v>
      </c>
      <c r="I1642" s="207"/>
      <c r="J1642" s="202"/>
      <c r="K1642" s="202"/>
      <c r="L1642" s="208"/>
      <c r="M1642" s="209"/>
      <c r="N1642" s="210"/>
      <c r="O1642" s="210"/>
      <c r="P1642" s="210"/>
      <c r="Q1642" s="210"/>
      <c r="R1642" s="210"/>
      <c r="S1642" s="210"/>
      <c r="T1642" s="211"/>
      <c r="AT1642" s="212" t="s">
        <v>204</v>
      </c>
      <c r="AU1642" s="212" t="s">
        <v>87</v>
      </c>
      <c r="AV1642" s="13" t="s">
        <v>87</v>
      </c>
      <c r="AW1642" s="13" t="s">
        <v>33</v>
      </c>
      <c r="AX1642" s="13" t="s">
        <v>78</v>
      </c>
      <c r="AY1642" s="212" t="s">
        <v>183</v>
      </c>
    </row>
    <row r="1643" spans="2:51" s="16" customFormat="1">
      <c r="B1643" s="245"/>
      <c r="C1643" s="246"/>
      <c r="D1643" s="203" t="s">
        <v>204</v>
      </c>
      <c r="E1643" s="247" t="s">
        <v>19</v>
      </c>
      <c r="F1643" s="248" t="s">
        <v>920</v>
      </c>
      <c r="G1643" s="246"/>
      <c r="H1643" s="247" t="s">
        <v>19</v>
      </c>
      <c r="I1643" s="249"/>
      <c r="J1643" s="246"/>
      <c r="K1643" s="246"/>
      <c r="L1643" s="250"/>
      <c r="M1643" s="251"/>
      <c r="N1643" s="252"/>
      <c r="O1643" s="252"/>
      <c r="P1643" s="252"/>
      <c r="Q1643" s="252"/>
      <c r="R1643" s="252"/>
      <c r="S1643" s="252"/>
      <c r="T1643" s="253"/>
      <c r="AT1643" s="254" t="s">
        <v>204</v>
      </c>
      <c r="AU1643" s="254" t="s">
        <v>87</v>
      </c>
      <c r="AV1643" s="16" t="s">
        <v>85</v>
      </c>
      <c r="AW1643" s="16" t="s">
        <v>33</v>
      </c>
      <c r="AX1643" s="16" t="s">
        <v>78</v>
      </c>
      <c r="AY1643" s="254" t="s">
        <v>183</v>
      </c>
    </row>
    <row r="1644" spans="2:51" s="13" customFormat="1">
      <c r="B1644" s="201"/>
      <c r="C1644" s="202"/>
      <c r="D1644" s="203" t="s">
        <v>204</v>
      </c>
      <c r="E1644" s="204" t="s">
        <v>19</v>
      </c>
      <c r="F1644" s="205" t="s">
        <v>1797</v>
      </c>
      <c r="G1644" s="202"/>
      <c r="H1644" s="206">
        <v>11.48</v>
      </c>
      <c r="I1644" s="207"/>
      <c r="J1644" s="202"/>
      <c r="K1644" s="202"/>
      <c r="L1644" s="208"/>
      <c r="M1644" s="209"/>
      <c r="N1644" s="210"/>
      <c r="O1644" s="210"/>
      <c r="P1644" s="210"/>
      <c r="Q1644" s="210"/>
      <c r="R1644" s="210"/>
      <c r="S1644" s="210"/>
      <c r="T1644" s="211"/>
      <c r="AT1644" s="212" t="s">
        <v>204</v>
      </c>
      <c r="AU1644" s="212" t="s">
        <v>87</v>
      </c>
      <c r="AV1644" s="13" t="s">
        <v>87</v>
      </c>
      <c r="AW1644" s="13" t="s">
        <v>33</v>
      </c>
      <c r="AX1644" s="13" t="s">
        <v>78</v>
      </c>
      <c r="AY1644" s="212" t="s">
        <v>183</v>
      </c>
    </row>
    <row r="1645" spans="2:51" s="16" customFormat="1">
      <c r="B1645" s="245"/>
      <c r="C1645" s="246"/>
      <c r="D1645" s="203" t="s">
        <v>204</v>
      </c>
      <c r="E1645" s="247" t="s">
        <v>19</v>
      </c>
      <c r="F1645" s="248" t="s">
        <v>1802</v>
      </c>
      <c r="G1645" s="246"/>
      <c r="H1645" s="247" t="s">
        <v>19</v>
      </c>
      <c r="I1645" s="249"/>
      <c r="J1645" s="246"/>
      <c r="K1645" s="246"/>
      <c r="L1645" s="250"/>
      <c r="M1645" s="251"/>
      <c r="N1645" s="252"/>
      <c r="O1645" s="252"/>
      <c r="P1645" s="252"/>
      <c r="Q1645" s="252"/>
      <c r="R1645" s="252"/>
      <c r="S1645" s="252"/>
      <c r="T1645" s="253"/>
      <c r="AT1645" s="254" t="s">
        <v>204</v>
      </c>
      <c r="AU1645" s="254" t="s">
        <v>87</v>
      </c>
      <c r="AV1645" s="16" t="s">
        <v>85</v>
      </c>
      <c r="AW1645" s="16" t="s">
        <v>33</v>
      </c>
      <c r="AX1645" s="16" t="s">
        <v>78</v>
      </c>
      <c r="AY1645" s="254" t="s">
        <v>183</v>
      </c>
    </row>
    <row r="1646" spans="2:51" s="13" customFormat="1">
      <c r="B1646" s="201"/>
      <c r="C1646" s="202"/>
      <c r="D1646" s="203" t="s">
        <v>204</v>
      </c>
      <c r="E1646" s="204" t="s">
        <v>19</v>
      </c>
      <c r="F1646" s="205" t="s">
        <v>679</v>
      </c>
      <c r="G1646" s="202"/>
      <c r="H1646" s="206">
        <v>9.77</v>
      </c>
      <c r="I1646" s="207"/>
      <c r="J1646" s="202"/>
      <c r="K1646" s="202"/>
      <c r="L1646" s="208"/>
      <c r="M1646" s="209"/>
      <c r="N1646" s="210"/>
      <c r="O1646" s="210"/>
      <c r="P1646" s="210"/>
      <c r="Q1646" s="210"/>
      <c r="R1646" s="210"/>
      <c r="S1646" s="210"/>
      <c r="T1646" s="211"/>
      <c r="AT1646" s="212" t="s">
        <v>204</v>
      </c>
      <c r="AU1646" s="212" t="s">
        <v>87</v>
      </c>
      <c r="AV1646" s="13" t="s">
        <v>87</v>
      </c>
      <c r="AW1646" s="13" t="s">
        <v>33</v>
      </c>
      <c r="AX1646" s="13" t="s">
        <v>78</v>
      </c>
      <c r="AY1646" s="212" t="s">
        <v>183</v>
      </c>
    </row>
    <row r="1647" spans="2:51" s="16" customFormat="1">
      <c r="B1647" s="245"/>
      <c r="C1647" s="246"/>
      <c r="D1647" s="203" t="s">
        <v>204</v>
      </c>
      <c r="E1647" s="247" t="s">
        <v>19</v>
      </c>
      <c r="F1647" s="248" t="s">
        <v>1803</v>
      </c>
      <c r="G1647" s="246"/>
      <c r="H1647" s="247" t="s">
        <v>19</v>
      </c>
      <c r="I1647" s="249"/>
      <c r="J1647" s="246"/>
      <c r="K1647" s="246"/>
      <c r="L1647" s="250"/>
      <c r="M1647" s="251"/>
      <c r="N1647" s="252"/>
      <c r="O1647" s="252"/>
      <c r="P1647" s="252"/>
      <c r="Q1647" s="252"/>
      <c r="R1647" s="252"/>
      <c r="S1647" s="252"/>
      <c r="T1647" s="253"/>
      <c r="AT1647" s="254" t="s">
        <v>204</v>
      </c>
      <c r="AU1647" s="254" t="s">
        <v>87</v>
      </c>
      <c r="AV1647" s="16" t="s">
        <v>85</v>
      </c>
      <c r="AW1647" s="16" t="s">
        <v>33</v>
      </c>
      <c r="AX1647" s="16" t="s">
        <v>78</v>
      </c>
      <c r="AY1647" s="254" t="s">
        <v>183</v>
      </c>
    </row>
    <row r="1648" spans="2:51" s="13" customFormat="1">
      <c r="B1648" s="201"/>
      <c r="C1648" s="202"/>
      <c r="D1648" s="203" t="s">
        <v>204</v>
      </c>
      <c r="E1648" s="204" t="s">
        <v>19</v>
      </c>
      <c r="F1648" s="205" t="s">
        <v>1800</v>
      </c>
      <c r="G1648" s="202"/>
      <c r="H1648" s="206">
        <v>7.56</v>
      </c>
      <c r="I1648" s="207"/>
      <c r="J1648" s="202"/>
      <c r="K1648" s="202"/>
      <c r="L1648" s="208"/>
      <c r="M1648" s="209"/>
      <c r="N1648" s="210"/>
      <c r="O1648" s="210"/>
      <c r="P1648" s="210"/>
      <c r="Q1648" s="210"/>
      <c r="R1648" s="210"/>
      <c r="S1648" s="210"/>
      <c r="T1648" s="211"/>
      <c r="AT1648" s="212" t="s">
        <v>204</v>
      </c>
      <c r="AU1648" s="212" t="s">
        <v>87</v>
      </c>
      <c r="AV1648" s="13" t="s">
        <v>87</v>
      </c>
      <c r="AW1648" s="13" t="s">
        <v>33</v>
      </c>
      <c r="AX1648" s="13" t="s">
        <v>78</v>
      </c>
      <c r="AY1648" s="212" t="s">
        <v>183</v>
      </c>
    </row>
    <row r="1649" spans="1:65" s="16" customFormat="1">
      <c r="B1649" s="245"/>
      <c r="C1649" s="246"/>
      <c r="D1649" s="203" t="s">
        <v>204</v>
      </c>
      <c r="E1649" s="247" t="s">
        <v>19</v>
      </c>
      <c r="F1649" s="248" t="s">
        <v>921</v>
      </c>
      <c r="G1649" s="246"/>
      <c r="H1649" s="247" t="s">
        <v>19</v>
      </c>
      <c r="I1649" s="249"/>
      <c r="J1649" s="246"/>
      <c r="K1649" s="246"/>
      <c r="L1649" s="250"/>
      <c r="M1649" s="251"/>
      <c r="N1649" s="252"/>
      <c r="O1649" s="252"/>
      <c r="P1649" s="252"/>
      <c r="Q1649" s="252"/>
      <c r="R1649" s="252"/>
      <c r="S1649" s="252"/>
      <c r="T1649" s="253"/>
      <c r="AT1649" s="254" t="s">
        <v>204</v>
      </c>
      <c r="AU1649" s="254" t="s">
        <v>87</v>
      </c>
      <c r="AV1649" s="16" t="s">
        <v>85</v>
      </c>
      <c r="AW1649" s="16" t="s">
        <v>33</v>
      </c>
      <c r="AX1649" s="16" t="s">
        <v>78</v>
      </c>
      <c r="AY1649" s="254" t="s">
        <v>183</v>
      </c>
    </row>
    <row r="1650" spans="1:65" s="13" customFormat="1">
      <c r="B1650" s="201"/>
      <c r="C1650" s="202"/>
      <c r="D1650" s="203" t="s">
        <v>204</v>
      </c>
      <c r="E1650" s="204" t="s">
        <v>19</v>
      </c>
      <c r="F1650" s="205" t="s">
        <v>909</v>
      </c>
      <c r="G1650" s="202"/>
      <c r="H1650" s="206">
        <v>4.9000000000000004</v>
      </c>
      <c r="I1650" s="207"/>
      <c r="J1650" s="202"/>
      <c r="K1650" s="202"/>
      <c r="L1650" s="208"/>
      <c r="M1650" s="209"/>
      <c r="N1650" s="210"/>
      <c r="O1650" s="210"/>
      <c r="P1650" s="210"/>
      <c r="Q1650" s="210"/>
      <c r="R1650" s="210"/>
      <c r="S1650" s="210"/>
      <c r="T1650" s="211"/>
      <c r="AT1650" s="212" t="s">
        <v>204</v>
      </c>
      <c r="AU1650" s="212" t="s">
        <v>87</v>
      </c>
      <c r="AV1650" s="13" t="s">
        <v>87</v>
      </c>
      <c r="AW1650" s="13" t="s">
        <v>33</v>
      </c>
      <c r="AX1650" s="13" t="s">
        <v>78</v>
      </c>
      <c r="AY1650" s="212" t="s">
        <v>183</v>
      </c>
    </row>
    <row r="1651" spans="1:65" s="16" customFormat="1">
      <c r="B1651" s="245"/>
      <c r="C1651" s="246"/>
      <c r="D1651" s="203" t="s">
        <v>204</v>
      </c>
      <c r="E1651" s="247" t="s">
        <v>19</v>
      </c>
      <c r="F1651" s="248" t="s">
        <v>1804</v>
      </c>
      <c r="G1651" s="246"/>
      <c r="H1651" s="247" t="s">
        <v>19</v>
      </c>
      <c r="I1651" s="249"/>
      <c r="J1651" s="246"/>
      <c r="K1651" s="246"/>
      <c r="L1651" s="250"/>
      <c r="M1651" s="251"/>
      <c r="N1651" s="252"/>
      <c r="O1651" s="252"/>
      <c r="P1651" s="252"/>
      <c r="Q1651" s="252"/>
      <c r="R1651" s="252"/>
      <c r="S1651" s="252"/>
      <c r="T1651" s="253"/>
      <c r="AT1651" s="254" t="s">
        <v>204</v>
      </c>
      <c r="AU1651" s="254" t="s">
        <v>87</v>
      </c>
      <c r="AV1651" s="16" t="s">
        <v>85</v>
      </c>
      <c r="AW1651" s="16" t="s">
        <v>33</v>
      </c>
      <c r="AX1651" s="16" t="s">
        <v>78</v>
      </c>
      <c r="AY1651" s="254" t="s">
        <v>183</v>
      </c>
    </row>
    <row r="1652" spans="1:65" s="13" customFormat="1">
      <c r="B1652" s="201"/>
      <c r="C1652" s="202"/>
      <c r="D1652" s="203" t="s">
        <v>204</v>
      </c>
      <c r="E1652" s="204" t="s">
        <v>19</v>
      </c>
      <c r="F1652" s="205" t="s">
        <v>1703</v>
      </c>
      <c r="G1652" s="202"/>
      <c r="H1652" s="206">
        <v>7.11</v>
      </c>
      <c r="I1652" s="207"/>
      <c r="J1652" s="202"/>
      <c r="K1652" s="202"/>
      <c r="L1652" s="208"/>
      <c r="M1652" s="209"/>
      <c r="N1652" s="210"/>
      <c r="O1652" s="210"/>
      <c r="P1652" s="210"/>
      <c r="Q1652" s="210"/>
      <c r="R1652" s="210"/>
      <c r="S1652" s="210"/>
      <c r="T1652" s="211"/>
      <c r="AT1652" s="212" t="s">
        <v>204</v>
      </c>
      <c r="AU1652" s="212" t="s">
        <v>87</v>
      </c>
      <c r="AV1652" s="13" t="s">
        <v>87</v>
      </c>
      <c r="AW1652" s="13" t="s">
        <v>33</v>
      </c>
      <c r="AX1652" s="13" t="s">
        <v>78</v>
      </c>
      <c r="AY1652" s="212" t="s">
        <v>183</v>
      </c>
    </row>
    <row r="1653" spans="1:65" s="16" customFormat="1">
      <c r="B1653" s="245"/>
      <c r="C1653" s="246"/>
      <c r="D1653" s="203" t="s">
        <v>204</v>
      </c>
      <c r="E1653" s="247" t="s">
        <v>19</v>
      </c>
      <c r="F1653" s="248" t="s">
        <v>923</v>
      </c>
      <c r="G1653" s="246"/>
      <c r="H1653" s="247" t="s">
        <v>19</v>
      </c>
      <c r="I1653" s="249"/>
      <c r="J1653" s="246"/>
      <c r="K1653" s="246"/>
      <c r="L1653" s="250"/>
      <c r="M1653" s="251"/>
      <c r="N1653" s="252"/>
      <c r="O1653" s="252"/>
      <c r="P1653" s="252"/>
      <c r="Q1653" s="252"/>
      <c r="R1653" s="252"/>
      <c r="S1653" s="252"/>
      <c r="T1653" s="253"/>
      <c r="AT1653" s="254" t="s">
        <v>204</v>
      </c>
      <c r="AU1653" s="254" t="s">
        <v>87</v>
      </c>
      <c r="AV1653" s="16" t="s">
        <v>85</v>
      </c>
      <c r="AW1653" s="16" t="s">
        <v>33</v>
      </c>
      <c r="AX1653" s="16" t="s">
        <v>78</v>
      </c>
      <c r="AY1653" s="254" t="s">
        <v>183</v>
      </c>
    </row>
    <row r="1654" spans="1:65" s="13" customFormat="1">
      <c r="B1654" s="201"/>
      <c r="C1654" s="202"/>
      <c r="D1654" s="203" t="s">
        <v>204</v>
      </c>
      <c r="E1654" s="204" t="s">
        <v>19</v>
      </c>
      <c r="F1654" s="205" t="s">
        <v>1805</v>
      </c>
      <c r="G1654" s="202"/>
      <c r="H1654" s="206">
        <v>11.33</v>
      </c>
      <c r="I1654" s="207"/>
      <c r="J1654" s="202"/>
      <c r="K1654" s="202"/>
      <c r="L1654" s="208"/>
      <c r="M1654" s="209"/>
      <c r="N1654" s="210"/>
      <c r="O1654" s="210"/>
      <c r="P1654" s="210"/>
      <c r="Q1654" s="210"/>
      <c r="R1654" s="210"/>
      <c r="S1654" s="210"/>
      <c r="T1654" s="211"/>
      <c r="AT1654" s="212" t="s">
        <v>204</v>
      </c>
      <c r="AU1654" s="212" t="s">
        <v>87</v>
      </c>
      <c r="AV1654" s="13" t="s">
        <v>87</v>
      </c>
      <c r="AW1654" s="13" t="s">
        <v>33</v>
      </c>
      <c r="AX1654" s="13" t="s">
        <v>78</v>
      </c>
      <c r="AY1654" s="212" t="s">
        <v>183</v>
      </c>
    </row>
    <row r="1655" spans="1:65" s="16" customFormat="1">
      <c r="B1655" s="245"/>
      <c r="C1655" s="246"/>
      <c r="D1655" s="203" t="s">
        <v>204</v>
      </c>
      <c r="E1655" s="247" t="s">
        <v>19</v>
      </c>
      <c r="F1655" s="248" t="s">
        <v>1806</v>
      </c>
      <c r="G1655" s="246"/>
      <c r="H1655" s="247" t="s">
        <v>19</v>
      </c>
      <c r="I1655" s="249"/>
      <c r="J1655" s="246"/>
      <c r="K1655" s="246"/>
      <c r="L1655" s="250"/>
      <c r="M1655" s="251"/>
      <c r="N1655" s="252"/>
      <c r="O1655" s="252"/>
      <c r="P1655" s="252"/>
      <c r="Q1655" s="252"/>
      <c r="R1655" s="252"/>
      <c r="S1655" s="252"/>
      <c r="T1655" s="253"/>
      <c r="AT1655" s="254" t="s">
        <v>204</v>
      </c>
      <c r="AU1655" s="254" t="s">
        <v>87</v>
      </c>
      <c r="AV1655" s="16" t="s">
        <v>85</v>
      </c>
      <c r="AW1655" s="16" t="s">
        <v>33</v>
      </c>
      <c r="AX1655" s="16" t="s">
        <v>78</v>
      </c>
      <c r="AY1655" s="254" t="s">
        <v>183</v>
      </c>
    </row>
    <row r="1656" spans="1:65" s="13" customFormat="1">
      <c r="B1656" s="201"/>
      <c r="C1656" s="202"/>
      <c r="D1656" s="203" t="s">
        <v>204</v>
      </c>
      <c r="E1656" s="204" t="s">
        <v>19</v>
      </c>
      <c r="F1656" s="205" t="s">
        <v>679</v>
      </c>
      <c r="G1656" s="202"/>
      <c r="H1656" s="206">
        <v>9.77</v>
      </c>
      <c r="I1656" s="207"/>
      <c r="J1656" s="202"/>
      <c r="K1656" s="202"/>
      <c r="L1656" s="208"/>
      <c r="M1656" s="209"/>
      <c r="N1656" s="210"/>
      <c r="O1656" s="210"/>
      <c r="P1656" s="210"/>
      <c r="Q1656" s="210"/>
      <c r="R1656" s="210"/>
      <c r="S1656" s="210"/>
      <c r="T1656" s="211"/>
      <c r="AT1656" s="212" t="s">
        <v>204</v>
      </c>
      <c r="AU1656" s="212" t="s">
        <v>87</v>
      </c>
      <c r="AV1656" s="13" t="s">
        <v>87</v>
      </c>
      <c r="AW1656" s="13" t="s">
        <v>33</v>
      </c>
      <c r="AX1656" s="13" t="s">
        <v>78</v>
      </c>
      <c r="AY1656" s="212" t="s">
        <v>183</v>
      </c>
    </row>
    <row r="1657" spans="1:65" s="16" customFormat="1">
      <c r="B1657" s="245"/>
      <c r="C1657" s="246"/>
      <c r="D1657" s="203" t="s">
        <v>204</v>
      </c>
      <c r="E1657" s="247" t="s">
        <v>19</v>
      </c>
      <c r="F1657" s="248" t="s">
        <v>1807</v>
      </c>
      <c r="G1657" s="246"/>
      <c r="H1657" s="247" t="s">
        <v>19</v>
      </c>
      <c r="I1657" s="249"/>
      <c r="J1657" s="246"/>
      <c r="K1657" s="246"/>
      <c r="L1657" s="250"/>
      <c r="M1657" s="251"/>
      <c r="N1657" s="252"/>
      <c r="O1657" s="252"/>
      <c r="P1657" s="252"/>
      <c r="Q1657" s="252"/>
      <c r="R1657" s="252"/>
      <c r="S1657" s="252"/>
      <c r="T1657" s="253"/>
      <c r="AT1657" s="254" t="s">
        <v>204</v>
      </c>
      <c r="AU1657" s="254" t="s">
        <v>87</v>
      </c>
      <c r="AV1657" s="16" t="s">
        <v>85</v>
      </c>
      <c r="AW1657" s="16" t="s">
        <v>33</v>
      </c>
      <c r="AX1657" s="16" t="s">
        <v>78</v>
      </c>
      <c r="AY1657" s="254" t="s">
        <v>183</v>
      </c>
    </row>
    <row r="1658" spans="1:65" s="13" customFormat="1">
      <c r="B1658" s="201"/>
      <c r="C1658" s="202"/>
      <c r="D1658" s="203" t="s">
        <v>204</v>
      </c>
      <c r="E1658" s="204" t="s">
        <v>19</v>
      </c>
      <c r="F1658" s="205" t="s">
        <v>1800</v>
      </c>
      <c r="G1658" s="202"/>
      <c r="H1658" s="206">
        <v>7.56</v>
      </c>
      <c r="I1658" s="207"/>
      <c r="J1658" s="202"/>
      <c r="K1658" s="202"/>
      <c r="L1658" s="208"/>
      <c r="M1658" s="209"/>
      <c r="N1658" s="210"/>
      <c r="O1658" s="210"/>
      <c r="P1658" s="210"/>
      <c r="Q1658" s="210"/>
      <c r="R1658" s="210"/>
      <c r="S1658" s="210"/>
      <c r="T1658" s="211"/>
      <c r="AT1658" s="212" t="s">
        <v>204</v>
      </c>
      <c r="AU1658" s="212" t="s">
        <v>87</v>
      </c>
      <c r="AV1658" s="13" t="s">
        <v>87</v>
      </c>
      <c r="AW1658" s="13" t="s">
        <v>33</v>
      </c>
      <c r="AX1658" s="13" t="s">
        <v>78</v>
      </c>
      <c r="AY1658" s="212" t="s">
        <v>183</v>
      </c>
    </row>
    <row r="1659" spans="1:65" s="15" customFormat="1">
      <c r="B1659" s="234"/>
      <c r="C1659" s="235"/>
      <c r="D1659" s="203" t="s">
        <v>204</v>
      </c>
      <c r="E1659" s="236" t="s">
        <v>19</v>
      </c>
      <c r="F1659" s="237" t="s">
        <v>266</v>
      </c>
      <c r="G1659" s="235"/>
      <c r="H1659" s="238">
        <v>212.62</v>
      </c>
      <c r="I1659" s="239"/>
      <c r="J1659" s="235"/>
      <c r="K1659" s="235"/>
      <c r="L1659" s="240"/>
      <c r="M1659" s="241"/>
      <c r="N1659" s="242"/>
      <c r="O1659" s="242"/>
      <c r="P1659" s="242"/>
      <c r="Q1659" s="242"/>
      <c r="R1659" s="242"/>
      <c r="S1659" s="242"/>
      <c r="T1659" s="243"/>
      <c r="AT1659" s="244" t="s">
        <v>204</v>
      </c>
      <c r="AU1659" s="244" t="s">
        <v>87</v>
      </c>
      <c r="AV1659" s="15" t="s">
        <v>190</v>
      </c>
      <c r="AW1659" s="15" t="s">
        <v>33</v>
      </c>
      <c r="AX1659" s="15" t="s">
        <v>85</v>
      </c>
      <c r="AY1659" s="244" t="s">
        <v>183</v>
      </c>
    </row>
    <row r="1660" spans="1:65" s="2" customFormat="1" ht="24.15" customHeight="1">
      <c r="A1660" s="38"/>
      <c r="B1660" s="39"/>
      <c r="C1660" s="224" t="s">
        <v>1835</v>
      </c>
      <c r="D1660" s="224" t="s">
        <v>240</v>
      </c>
      <c r="E1660" s="225" t="s">
        <v>1836</v>
      </c>
      <c r="F1660" s="226" t="s">
        <v>1837</v>
      </c>
      <c r="G1660" s="227" t="s">
        <v>188</v>
      </c>
      <c r="H1660" s="228">
        <v>233.88200000000001</v>
      </c>
      <c r="I1660" s="229"/>
      <c r="J1660" s="230">
        <f>ROUND(I1660*H1660,2)</f>
        <v>0</v>
      </c>
      <c r="K1660" s="226" t="s">
        <v>189</v>
      </c>
      <c r="L1660" s="231"/>
      <c r="M1660" s="232" t="s">
        <v>19</v>
      </c>
      <c r="N1660" s="233" t="s">
        <v>49</v>
      </c>
      <c r="O1660" s="68"/>
      <c r="P1660" s="192">
        <f>O1660*H1660</f>
        <v>0</v>
      </c>
      <c r="Q1660" s="192">
        <v>3.2000000000000002E-3</v>
      </c>
      <c r="R1660" s="192">
        <f>Q1660*H1660</f>
        <v>0.74842240000000004</v>
      </c>
      <c r="S1660" s="192">
        <v>0</v>
      </c>
      <c r="T1660" s="193">
        <f>S1660*H1660</f>
        <v>0</v>
      </c>
      <c r="U1660" s="38"/>
      <c r="V1660" s="38"/>
      <c r="W1660" s="38"/>
      <c r="X1660" s="38"/>
      <c r="Y1660" s="38"/>
      <c r="Z1660" s="38"/>
      <c r="AA1660" s="38"/>
      <c r="AB1660" s="38"/>
      <c r="AC1660" s="38"/>
      <c r="AD1660" s="38"/>
      <c r="AE1660" s="38"/>
      <c r="AR1660" s="194" t="s">
        <v>365</v>
      </c>
      <c r="AT1660" s="194" t="s">
        <v>240</v>
      </c>
      <c r="AU1660" s="194" t="s">
        <v>87</v>
      </c>
      <c r="AY1660" s="21" t="s">
        <v>183</v>
      </c>
      <c r="BE1660" s="195">
        <f>IF(N1660="základní",J1660,0)</f>
        <v>0</v>
      </c>
      <c r="BF1660" s="195">
        <f>IF(N1660="snížená",J1660,0)</f>
        <v>0</v>
      </c>
      <c r="BG1660" s="195">
        <f>IF(N1660="zákl. přenesená",J1660,0)</f>
        <v>0</v>
      </c>
      <c r="BH1660" s="195">
        <f>IF(N1660="sníž. přenesená",J1660,0)</f>
        <v>0</v>
      </c>
      <c r="BI1660" s="195">
        <f>IF(N1660="nulová",J1660,0)</f>
        <v>0</v>
      </c>
      <c r="BJ1660" s="21" t="s">
        <v>85</v>
      </c>
      <c r="BK1660" s="195">
        <f>ROUND(I1660*H1660,2)</f>
        <v>0</v>
      </c>
      <c r="BL1660" s="21" t="s">
        <v>273</v>
      </c>
      <c r="BM1660" s="194" t="s">
        <v>1838</v>
      </c>
    </row>
    <row r="1661" spans="1:65" s="13" customFormat="1">
      <c r="B1661" s="201"/>
      <c r="C1661" s="202"/>
      <c r="D1661" s="203" t="s">
        <v>204</v>
      </c>
      <c r="E1661" s="202"/>
      <c r="F1661" s="205" t="s">
        <v>1839</v>
      </c>
      <c r="G1661" s="202"/>
      <c r="H1661" s="206">
        <v>233.88200000000001</v>
      </c>
      <c r="I1661" s="207"/>
      <c r="J1661" s="202"/>
      <c r="K1661" s="202"/>
      <c r="L1661" s="208"/>
      <c r="M1661" s="209"/>
      <c r="N1661" s="210"/>
      <c r="O1661" s="210"/>
      <c r="P1661" s="210"/>
      <c r="Q1661" s="210"/>
      <c r="R1661" s="210"/>
      <c r="S1661" s="210"/>
      <c r="T1661" s="211"/>
      <c r="AT1661" s="212" t="s">
        <v>204</v>
      </c>
      <c r="AU1661" s="212" t="s">
        <v>87</v>
      </c>
      <c r="AV1661" s="13" t="s">
        <v>87</v>
      </c>
      <c r="AW1661" s="13" t="s">
        <v>4</v>
      </c>
      <c r="AX1661" s="13" t="s">
        <v>85</v>
      </c>
      <c r="AY1661" s="212" t="s">
        <v>183</v>
      </c>
    </row>
    <row r="1662" spans="1:65" s="2" customFormat="1" ht="16.5" customHeight="1">
      <c r="A1662" s="38"/>
      <c r="B1662" s="39"/>
      <c r="C1662" s="183" t="s">
        <v>1840</v>
      </c>
      <c r="D1662" s="183" t="s">
        <v>185</v>
      </c>
      <c r="E1662" s="184" t="s">
        <v>1841</v>
      </c>
      <c r="F1662" s="185" t="s">
        <v>1842</v>
      </c>
      <c r="G1662" s="186" t="s">
        <v>188</v>
      </c>
      <c r="H1662" s="187">
        <v>36.200000000000003</v>
      </c>
      <c r="I1662" s="188"/>
      <c r="J1662" s="189">
        <f>ROUND(I1662*H1662,2)</f>
        <v>0</v>
      </c>
      <c r="K1662" s="185" t="s">
        <v>189</v>
      </c>
      <c r="L1662" s="43"/>
      <c r="M1662" s="190" t="s">
        <v>19</v>
      </c>
      <c r="N1662" s="191" t="s">
        <v>49</v>
      </c>
      <c r="O1662" s="68"/>
      <c r="P1662" s="192">
        <f>O1662*H1662</f>
        <v>0</v>
      </c>
      <c r="Q1662" s="192">
        <v>0</v>
      </c>
      <c r="R1662" s="192">
        <f>Q1662*H1662</f>
        <v>0</v>
      </c>
      <c r="S1662" s="192">
        <v>0</v>
      </c>
      <c r="T1662" s="193">
        <f>S1662*H1662</f>
        <v>0</v>
      </c>
      <c r="U1662" s="38"/>
      <c r="V1662" s="38"/>
      <c r="W1662" s="38"/>
      <c r="X1662" s="38"/>
      <c r="Y1662" s="38"/>
      <c r="Z1662" s="38"/>
      <c r="AA1662" s="38"/>
      <c r="AB1662" s="38"/>
      <c r="AC1662" s="38"/>
      <c r="AD1662" s="38"/>
      <c r="AE1662" s="38"/>
      <c r="AR1662" s="194" t="s">
        <v>273</v>
      </c>
      <c r="AT1662" s="194" t="s">
        <v>185</v>
      </c>
      <c r="AU1662" s="194" t="s">
        <v>87</v>
      </c>
      <c r="AY1662" s="21" t="s">
        <v>183</v>
      </c>
      <c r="BE1662" s="195">
        <f>IF(N1662="základní",J1662,0)</f>
        <v>0</v>
      </c>
      <c r="BF1662" s="195">
        <f>IF(N1662="snížená",J1662,0)</f>
        <v>0</v>
      </c>
      <c r="BG1662" s="195">
        <f>IF(N1662="zákl. přenesená",J1662,0)</f>
        <v>0</v>
      </c>
      <c r="BH1662" s="195">
        <f>IF(N1662="sníž. přenesená",J1662,0)</f>
        <v>0</v>
      </c>
      <c r="BI1662" s="195">
        <f>IF(N1662="nulová",J1662,0)</f>
        <v>0</v>
      </c>
      <c r="BJ1662" s="21" t="s">
        <v>85</v>
      </c>
      <c r="BK1662" s="195">
        <f>ROUND(I1662*H1662,2)</f>
        <v>0</v>
      </c>
      <c r="BL1662" s="21" t="s">
        <v>273</v>
      </c>
      <c r="BM1662" s="194" t="s">
        <v>1843</v>
      </c>
    </row>
    <row r="1663" spans="1:65" s="2" customFormat="1">
      <c r="A1663" s="38"/>
      <c r="B1663" s="39"/>
      <c r="C1663" s="40"/>
      <c r="D1663" s="196" t="s">
        <v>192</v>
      </c>
      <c r="E1663" s="40"/>
      <c r="F1663" s="197" t="s">
        <v>1844</v>
      </c>
      <c r="G1663" s="40"/>
      <c r="H1663" s="40"/>
      <c r="I1663" s="198"/>
      <c r="J1663" s="40"/>
      <c r="K1663" s="40"/>
      <c r="L1663" s="43"/>
      <c r="M1663" s="199"/>
      <c r="N1663" s="200"/>
      <c r="O1663" s="68"/>
      <c r="P1663" s="68"/>
      <c r="Q1663" s="68"/>
      <c r="R1663" s="68"/>
      <c r="S1663" s="68"/>
      <c r="T1663" s="69"/>
      <c r="U1663" s="38"/>
      <c r="V1663" s="38"/>
      <c r="W1663" s="38"/>
      <c r="X1663" s="38"/>
      <c r="Y1663" s="38"/>
      <c r="Z1663" s="38"/>
      <c r="AA1663" s="38"/>
      <c r="AB1663" s="38"/>
      <c r="AC1663" s="38"/>
      <c r="AD1663" s="38"/>
      <c r="AE1663" s="38"/>
      <c r="AT1663" s="21" t="s">
        <v>192</v>
      </c>
      <c r="AU1663" s="21" t="s">
        <v>87</v>
      </c>
    </row>
    <row r="1664" spans="1:65" s="16" customFormat="1">
      <c r="B1664" s="245"/>
      <c r="C1664" s="246"/>
      <c r="D1664" s="203" t="s">
        <v>204</v>
      </c>
      <c r="E1664" s="247" t="s">
        <v>19</v>
      </c>
      <c r="F1664" s="248" t="s">
        <v>1828</v>
      </c>
      <c r="G1664" s="246"/>
      <c r="H1664" s="247" t="s">
        <v>19</v>
      </c>
      <c r="I1664" s="249"/>
      <c r="J1664" s="246"/>
      <c r="K1664" s="246"/>
      <c r="L1664" s="250"/>
      <c r="M1664" s="251"/>
      <c r="N1664" s="252"/>
      <c r="O1664" s="252"/>
      <c r="P1664" s="252"/>
      <c r="Q1664" s="252"/>
      <c r="R1664" s="252"/>
      <c r="S1664" s="252"/>
      <c r="T1664" s="253"/>
      <c r="AT1664" s="254" t="s">
        <v>204</v>
      </c>
      <c r="AU1664" s="254" t="s">
        <v>87</v>
      </c>
      <c r="AV1664" s="16" t="s">
        <v>85</v>
      </c>
      <c r="AW1664" s="16" t="s">
        <v>33</v>
      </c>
      <c r="AX1664" s="16" t="s">
        <v>78</v>
      </c>
      <c r="AY1664" s="254" t="s">
        <v>183</v>
      </c>
    </row>
    <row r="1665" spans="1:65" s="13" customFormat="1">
      <c r="B1665" s="201"/>
      <c r="C1665" s="202"/>
      <c r="D1665" s="203" t="s">
        <v>204</v>
      </c>
      <c r="E1665" s="204" t="s">
        <v>19</v>
      </c>
      <c r="F1665" s="205" t="s">
        <v>1829</v>
      </c>
      <c r="G1665" s="202"/>
      <c r="H1665" s="206">
        <v>36.200000000000003</v>
      </c>
      <c r="I1665" s="207"/>
      <c r="J1665" s="202"/>
      <c r="K1665" s="202"/>
      <c r="L1665" s="208"/>
      <c r="M1665" s="209"/>
      <c r="N1665" s="210"/>
      <c r="O1665" s="210"/>
      <c r="P1665" s="210"/>
      <c r="Q1665" s="210"/>
      <c r="R1665" s="210"/>
      <c r="S1665" s="210"/>
      <c r="T1665" s="211"/>
      <c r="AT1665" s="212" t="s">
        <v>204</v>
      </c>
      <c r="AU1665" s="212" t="s">
        <v>87</v>
      </c>
      <c r="AV1665" s="13" t="s">
        <v>87</v>
      </c>
      <c r="AW1665" s="13" t="s">
        <v>33</v>
      </c>
      <c r="AX1665" s="13" t="s">
        <v>78</v>
      </c>
      <c r="AY1665" s="212" t="s">
        <v>183</v>
      </c>
    </row>
    <row r="1666" spans="1:65" s="2" customFormat="1" ht="49.05" customHeight="1">
      <c r="A1666" s="38"/>
      <c r="B1666" s="39"/>
      <c r="C1666" s="183" t="s">
        <v>1845</v>
      </c>
      <c r="D1666" s="183" t="s">
        <v>185</v>
      </c>
      <c r="E1666" s="184" t="s">
        <v>1846</v>
      </c>
      <c r="F1666" s="185" t="s">
        <v>1847</v>
      </c>
      <c r="G1666" s="186" t="s">
        <v>1201</v>
      </c>
      <c r="H1666" s="255"/>
      <c r="I1666" s="188"/>
      <c r="J1666" s="189">
        <f>ROUND(I1666*H1666,2)</f>
        <v>0</v>
      </c>
      <c r="K1666" s="185" t="s">
        <v>189</v>
      </c>
      <c r="L1666" s="43"/>
      <c r="M1666" s="190" t="s">
        <v>19</v>
      </c>
      <c r="N1666" s="191" t="s">
        <v>49</v>
      </c>
      <c r="O1666" s="68"/>
      <c r="P1666" s="192">
        <f>O1666*H1666</f>
        <v>0</v>
      </c>
      <c r="Q1666" s="192">
        <v>0</v>
      </c>
      <c r="R1666" s="192">
        <f>Q1666*H1666</f>
        <v>0</v>
      </c>
      <c r="S1666" s="192">
        <v>0</v>
      </c>
      <c r="T1666" s="193">
        <f>S1666*H1666</f>
        <v>0</v>
      </c>
      <c r="U1666" s="38"/>
      <c r="V1666" s="38"/>
      <c r="W1666" s="38"/>
      <c r="X1666" s="38"/>
      <c r="Y1666" s="38"/>
      <c r="Z1666" s="38"/>
      <c r="AA1666" s="38"/>
      <c r="AB1666" s="38"/>
      <c r="AC1666" s="38"/>
      <c r="AD1666" s="38"/>
      <c r="AE1666" s="38"/>
      <c r="AR1666" s="194" t="s">
        <v>273</v>
      </c>
      <c r="AT1666" s="194" t="s">
        <v>185</v>
      </c>
      <c r="AU1666" s="194" t="s">
        <v>87</v>
      </c>
      <c r="AY1666" s="21" t="s">
        <v>183</v>
      </c>
      <c r="BE1666" s="195">
        <f>IF(N1666="základní",J1666,0)</f>
        <v>0</v>
      </c>
      <c r="BF1666" s="195">
        <f>IF(N1666="snížená",J1666,0)</f>
        <v>0</v>
      </c>
      <c r="BG1666" s="195">
        <f>IF(N1666="zákl. přenesená",J1666,0)</f>
        <v>0</v>
      </c>
      <c r="BH1666" s="195">
        <f>IF(N1666="sníž. přenesená",J1666,0)</f>
        <v>0</v>
      </c>
      <c r="BI1666" s="195">
        <f>IF(N1666="nulová",J1666,0)</f>
        <v>0</v>
      </c>
      <c r="BJ1666" s="21" t="s">
        <v>85</v>
      </c>
      <c r="BK1666" s="195">
        <f>ROUND(I1666*H1666,2)</f>
        <v>0</v>
      </c>
      <c r="BL1666" s="21" t="s">
        <v>273</v>
      </c>
      <c r="BM1666" s="194" t="s">
        <v>1848</v>
      </c>
    </row>
    <row r="1667" spans="1:65" s="2" customFormat="1">
      <c r="A1667" s="38"/>
      <c r="B1667" s="39"/>
      <c r="C1667" s="40"/>
      <c r="D1667" s="196" t="s">
        <v>192</v>
      </c>
      <c r="E1667" s="40"/>
      <c r="F1667" s="197" t="s">
        <v>1849</v>
      </c>
      <c r="G1667" s="40"/>
      <c r="H1667" s="40"/>
      <c r="I1667" s="198"/>
      <c r="J1667" s="40"/>
      <c r="K1667" s="40"/>
      <c r="L1667" s="43"/>
      <c r="M1667" s="199"/>
      <c r="N1667" s="200"/>
      <c r="O1667" s="68"/>
      <c r="P1667" s="68"/>
      <c r="Q1667" s="68"/>
      <c r="R1667" s="68"/>
      <c r="S1667" s="68"/>
      <c r="T1667" s="69"/>
      <c r="U1667" s="38"/>
      <c r="V1667" s="38"/>
      <c r="W1667" s="38"/>
      <c r="X1667" s="38"/>
      <c r="Y1667" s="38"/>
      <c r="Z1667" s="38"/>
      <c r="AA1667" s="38"/>
      <c r="AB1667" s="38"/>
      <c r="AC1667" s="38"/>
      <c r="AD1667" s="38"/>
      <c r="AE1667" s="38"/>
      <c r="AT1667" s="21" t="s">
        <v>192</v>
      </c>
      <c r="AU1667" s="21" t="s">
        <v>87</v>
      </c>
    </row>
    <row r="1668" spans="1:65" s="12" customFormat="1" ht="22.8" customHeight="1">
      <c r="B1668" s="167"/>
      <c r="C1668" s="168"/>
      <c r="D1668" s="169" t="s">
        <v>77</v>
      </c>
      <c r="E1668" s="181" t="s">
        <v>1850</v>
      </c>
      <c r="F1668" s="181" t="s">
        <v>1851</v>
      </c>
      <c r="G1668" s="168"/>
      <c r="H1668" s="168"/>
      <c r="I1668" s="171"/>
      <c r="J1668" s="182">
        <f>BK1668</f>
        <v>0</v>
      </c>
      <c r="K1668" s="168"/>
      <c r="L1668" s="173"/>
      <c r="M1668" s="174"/>
      <c r="N1668" s="175"/>
      <c r="O1668" s="175"/>
      <c r="P1668" s="176">
        <f>SUM(P1669:P1692)</f>
        <v>0</v>
      </c>
      <c r="Q1668" s="175"/>
      <c r="R1668" s="176">
        <f>SUM(R1669:R1692)</f>
        <v>1.2060928659999999</v>
      </c>
      <c r="S1668" s="175"/>
      <c r="T1668" s="177">
        <f>SUM(T1669:T1692)</f>
        <v>0</v>
      </c>
      <c r="AR1668" s="178" t="s">
        <v>87</v>
      </c>
      <c r="AT1668" s="179" t="s">
        <v>77</v>
      </c>
      <c r="AU1668" s="179" t="s">
        <v>85</v>
      </c>
      <c r="AY1668" s="178" t="s">
        <v>183</v>
      </c>
      <c r="BK1668" s="180">
        <f>SUM(BK1669:BK1692)</f>
        <v>0</v>
      </c>
    </row>
    <row r="1669" spans="1:65" s="2" customFormat="1" ht="24.15" customHeight="1">
      <c r="A1669" s="38"/>
      <c r="B1669" s="39"/>
      <c r="C1669" s="183" t="s">
        <v>1852</v>
      </c>
      <c r="D1669" s="183" t="s">
        <v>185</v>
      </c>
      <c r="E1669" s="184" t="s">
        <v>1853</v>
      </c>
      <c r="F1669" s="185" t="s">
        <v>1854</v>
      </c>
      <c r="G1669" s="186" t="s">
        <v>188</v>
      </c>
      <c r="H1669" s="187">
        <v>46.228000000000002</v>
      </c>
      <c r="I1669" s="188"/>
      <c r="J1669" s="189">
        <f>ROUND(I1669*H1669,2)</f>
        <v>0</v>
      </c>
      <c r="K1669" s="185" t="s">
        <v>189</v>
      </c>
      <c r="L1669" s="43"/>
      <c r="M1669" s="190" t="s">
        <v>19</v>
      </c>
      <c r="N1669" s="191" t="s">
        <v>49</v>
      </c>
      <c r="O1669" s="68"/>
      <c r="P1669" s="192">
        <f>O1669*H1669</f>
        <v>0</v>
      </c>
      <c r="Q1669" s="192">
        <v>2.9999999999999997E-4</v>
      </c>
      <c r="R1669" s="192">
        <f>Q1669*H1669</f>
        <v>1.3868399999999999E-2</v>
      </c>
      <c r="S1669" s="192">
        <v>0</v>
      </c>
      <c r="T1669" s="193">
        <f>S1669*H1669</f>
        <v>0</v>
      </c>
      <c r="U1669" s="38"/>
      <c r="V1669" s="38"/>
      <c r="W1669" s="38"/>
      <c r="X1669" s="38"/>
      <c r="Y1669" s="38"/>
      <c r="Z1669" s="38"/>
      <c r="AA1669" s="38"/>
      <c r="AB1669" s="38"/>
      <c r="AC1669" s="38"/>
      <c r="AD1669" s="38"/>
      <c r="AE1669" s="38"/>
      <c r="AR1669" s="194" t="s">
        <v>273</v>
      </c>
      <c r="AT1669" s="194" t="s">
        <v>185</v>
      </c>
      <c r="AU1669" s="194" t="s">
        <v>87</v>
      </c>
      <c r="AY1669" s="21" t="s">
        <v>183</v>
      </c>
      <c r="BE1669" s="195">
        <f>IF(N1669="základní",J1669,0)</f>
        <v>0</v>
      </c>
      <c r="BF1669" s="195">
        <f>IF(N1669="snížená",J1669,0)</f>
        <v>0</v>
      </c>
      <c r="BG1669" s="195">
        <f>IF(N1669="zákl. přenesená",J1669,0)</f>
        <v>0</v>
      </c>
      <c r="BH1669" s="195">
        <f>IF(N1669="sníž. přenesená",J1669,0)</f>
        <v>0</v>
      </c>
      <c r="BI1669" s="195">
        <f>IF(N1669="nulová",J1669,0)</f>
        <v>0</v>
      </c>
      <c r="BJ1669" s="21" t="s">
        <v>85</v>
      </c>
      <c r="BK1669" s="195">
        <f>ROUND(I1669*H1669,2)</f>
        <v>0</v>
      </c>
      <c r="BL1669" s="21" t="s">
        <v>273</v>
      </c>
      <c r="BM1669" s="194" t="s">
        <v>1855</v>
      </c>
    </row>
    <row r="1670" spans="1:65" s="2" customFormat="1">
      <c r="A1670" s="38"/>
      <c r="B1670" s="39"/>
      <c r="C1670" s="40"/>
      <c r="D1670" s="196" t="s">
        <v>192</v>
      </c>
      <c r="E1670" s="40"/>
      <c r="F1670" s="197" t="s">
        <v>1856</v>
      </c>
      <c r="G1670" s="40"/>
      <c r="H1670" s="40"/>
      <c r="I1670" s="198"/>
      <c r="J1670" s="40"/>
      <c r="K1670" s="40"/>
      <c r="L1670" s="43"/>
      <c r="M1670" s="199"/>
      <c r="N1670" s="200"/>
      <c r="O1670" s="68"/>
      <c r="P1670" s="68"/>
      <c r="Q1670" s="68"/>
      <c r="R1670" s="68"/>
      <c r="S1670" s="68"/>
      <c r="T1670" s="69"/>
      <c r="U1670" s="38"/>
      <c r="V1670" s="38"/>
      <c r="W1670" s="38"/>
      <c r="X1670" s="38"/>
      <c r="Y1670" s="38"/>
      <c r="Z1670" s="38"/>
      <c r="AA1670" s="38"/>
      <c r="AB1670" s="38"/>
      <c r="AC1670" s="38"/>
      <c r="AD1670" s="38"/>
      <c r="AE1670" s="38"/>
      <c r="AT1670" s="21" t="s">
        <v>192</v>
      </c>
      <c r="AU1670" s="21" t="s">
        <v>87</v>
      </c>
    </row>
    <row r="1671" spans="1:65" s="13" customFormat="1">
      <c r="B1671" s="201"/>
      <c r="C1671" s="202"/>
      <c r="D1671" s="203" t="s">
        <v>204</v>
      </c>
      <c r="E1671" s="204" t="s">
        <v>19</v>
      </c>
      <c r="F1671" s="205" t="s">
        <v>1857</v>
      </c>
      <c r="G1671" s="202"/>
      <c r="H1671" s="206">
        <v>36.777999999999999</v>
      </c>
      <c r="I1671" s="207"/>
      <c r="J1671" s="202"/>
      <c r="K1671" s="202"/>
      <c r="L1671" s="208"/>
      <c r="M1671" s="209"/>
      <c r="N1671" s="210"/>
      <c r="O1671" s="210"/>
      <c r="P1671" s="210"/>
      <c r="Q1671" s="210"/>
      <c r="R1671" s="210"/>
      <c r="S1671" s="210"/>
      <c r="T1671" s="211"/>
      <c r="AT1671" s="212" t="s">
        <v>204</v>
      </c>
      <c r="AU1671" s="212" t="s">
        <v>87</v>
      </c>
      <c r="AV1671" s="13" t="s">
        <v>87</v>
      </c>
      <c r="AW1671" s="13" t="s">
        <v>33</v>
      </c>
      <c r="AX1671" s="13" t="s">
        <v>78</v>
      </c>
      <c r="AY1671" s="212" t="s">
        <v>183</v>
      </c>
    </row>
    <row r="1672" spans="1:65" s="13" customFormat="1">
      <c r="B1672" s="201"/>
      <c r="C1672" s="202"/>
      <c r="D1672" s="203" t="s">
        <v>204</v>
      </c>
      <c r="E1672" s="204" t="s">
        <v>19</v>
      </c>
      <c r="F1672" s="205" t="s">
        <v>742</v>
      </c>
      <c r="G1672" s="202"/>
      <c r="H1672" s="206">
        <v>9.4499999999999993</v>
      </c>
      <c r="I1672" s="207"/>
      <c r="J1672" s="202"/>
      <c r="K1672" s="202"/>
      <c r="L1672" s="208"/>
      <c r="M1672" s="209"/>
      <c r="N1672" s="210"/>
      <c r="O1672" s="210"/>
      <c r="P1672" s="210"/>
      <c r="Q1672" s="210"/>
      <c r="R1672" s="210"/>
      <c r="S1672" s="210"/>
      <c r="T1672" s="211"/>
      <c r="AT1672" s="212" t="s">
        <v>204</v>
      </c>
      <c r="AU1672" s="212" t="s">
        <v>87</v>
      </c>
      <c r="AV1672" s="13" t="s">
        <v>87</v>
      </c>
      <c r="AW1672" s="13" t="s">
        <v>33</v>
      </c>
      <c r="AX1672" s="13" t="s">
        <v>78</v>
      </c>
      <c r="AY1672" s="212" t="s">
        <v>183</v>
      </c>
    </row>
    <row r="1673" spans="1:65" s="2" customFormat="1" ht="24.15" customHeight="1">
      <c r="A1673" s="38"/>
      <c r="B1673" s="39"/>
      <c r="C1673" s="183" t="s">
        <v>1858</v>
      </c>
      <c r="D1673" s="183" t="s">
        <v>185</v>
      </c>
      <c r="E1673" s="184" t="s">
        <v>1859</v>
      </c>
      <c r="F1673" s="185" t="s">
        <v>1860</v>
      </c>
      <c r="G1673" s="186" t="s">
        <v>188</v>
      </c>
      <c r="H1673" s="187">
        <v>46.228000000000002</v>
      </c>
      <c r="I1673" s="188"/>
      <c r="J1673" s="189">
        <f>ROUND(I1673*H1673,2)</f>
        <v>0</v>
      </c>
      <c r="K1673" s="185" t="s">
        <v>189</v>
      </c>
      <c r="L1673" s="43"/>
      <c r="M1673" s="190" t="s">
        <v>19</v>
      </c>
      <c r="N1673" s="191" t="s">
        <v>49</v>
      </c>
      <c r="O1673" s="68"/>
      <c r="P1673" s="192">
        <f>O1673*H1673</f>
        <v>0</v>
      </c>
      <c r="Q1673" s="192">
        <v>1.5E-3</v>
      </c>
      <c r="R1673" s="192">
        <f>Q1673*H1673</f>
        <v>6.9342000000000001E-2</v>
      </c>
      <c r="S1673" s="192">
        <v>0</v>
      </c>
      <c r="T1673" s="193">
        <f>S1673*H1673</f>
        <v>0</v>
      </c>
      <c r="U1673" s="38"/>
      <c r="V1673" s="38"/>
      <c r="W1673" s="38"/>
      <c r="X1673" s="38"/>
      <c r="Y1673" s="38"/>
      <c r="Z1673" s="38"/>
      <c r="AA1673" s="38"/>
      <c r="AB1673" s="38"/>
      <c r="AC1673" s="38"/>
      <c r="AD1673" s="38"/>
      <c r="AE1673" s="38"/>
      <c r="AR1673" s="194" t="s">
        <v>273</v>
      </c>
      <c r="AT1673" s="194" t="s">
        <v>185</v>
      </c>
      <c r="AU1673" s="194" t="s">
        <v>87</v>
      </c>
      <c r="AY1673" s="21" t="s">
        <v>183</v>
      </c>
      <c r="BE1673" s="195">
        <f>IF(N1673="základní",J1673,0)</f>
        <v>0</v>
      </c>
      <c r="BF1673" s="195">
        <f>IF(N1673="snížená",J1673,0)</f>
        <v>0</v>
      </c>
      <c r="BG1673" s="195">
        <f>IF(N1673="zákl. přenesená",J1673,0)</f>
        <v>0</v>
      </c>
      <c r="BH1673" s="195">
        <f>IF(N1673="sníž. přenesená",J1673,0)</f>
        <v>0</v>
      </c>
      <c r="BI1673" s="195">
        <f>IF(N1673="nulová",J1673,0)</f>
        <v>0</v>
      </c>
      <c r="BJ1673" s="21" t="s">
        <v>85</v>
      </c>
      <c r="BK1673" s="195">
        <f>ROUND(I1673*H1673,2)</f>
        <v>0</v>
      </c>
      <c r="BL1673" s="21" t="s">
        <v>273</v>
      </c>
      <c r="BM1673" s="194" t="s">
        <v>1861</v>
      </c>
    </row>
    <row r="1674" spans="1:65" s="2" customFormat="1">
      <c r="A1674" s="38"/>
      <c r="B1674" s="39"/>
      <c r="C1674" s="40"/>
      <c r="D1674" s="196" t="s">
        <v>192</v>
      </c>
      <c r="E1674" s="40"/>
      <c r="F1674" s="197" t="s">
        <v>1862</v>
      </c>
      <c r="G1674" s="40"/>
      <c r="H1674" s="40"/>
      <c r="I1674" s="198"/>
      <c r="J1674" s="40"/>
      <c r="K1674" s="40"/>
      <c r="L1674" s="43"/>
      <c r="M1674" s="199"/>
      <c r="N1674" s="200"/>
      <c r="O1674" s="68"/>
      <c r="P1674" s="68"/>
      <c r="Q1674" s="68"/>
      <c r="R1674" s="68"/>
      <c r="S1674" s="68"/>
      <c r="T1674" s="69"/>
      <c r="U1674" s="38"/>
      <c r="V1674" s="38"/>
      <c r="W1674" s="38"/>
      <c r="X1674" s="38"/>
      <c r="Y1674" s="38"/>
      <c r="Z1674" s="38"/>
      <c r="AA1674" s="38"/>
      <c r="AB1674" s="38"/>
      <c r="AC1674" s="38"/>
      <c r="AD1674" s="38"/>
      <c r="AE1674" s="38"/>
      <c r="AT1674" s="21" t="s">
        <v>192</v>
      </c>
      <c r="AU1674" s="21" t="s">
        <v>87</v>
      </c>
    </row>
    <row r="1675" spans="1:65" s="13" customFormat="1">
      <c r="B1675" s="201"/>
      <c r="C1675" s="202"/>
      <c r="D1675" s="203" t="s">
        <v>204</v>
      </c>
      <c r="E1675" s="204" t="s">
        <v>19</v>
      </c>
      <c r="F1675" s="205" t="s">
        <v>1857</v>
      </c>
      <c r="G1675" s="202"/>
      <c r="H1675" s="206">
        <v>36.777999999999999</v>
      </c>
      <c r="I1675" s="207"/>
      <c r="J1675" s="202"/>
      <c r="K1675" s="202"/>
      <c r="L1675" s="208"/>
      <c r="M1675" s="209"/>
      <c r="N1675" s="210"/>
      <c r="O1675" s="210"/>
      <c r="P1675" s="210"/>
      <c r="Q1675" s="210"/>
      <c r="R1675" s="210"/>
      <c r="S1675" s="210"/>
      <c r="T1675" s="211"/>
      <c r="AT1675" s="212" t="s">
        <v>204</v>
      </c>
      <c r="AU1675" s="212" t="s">
        <v>87</v>
      </c>
      <c r="AV1675" s="13" t="s">
        <v>87</v>
      </c>
      <c r="AW1675" s="13" t="s">
        <v>33</v>
      </c>
      <c r="AX1675" s="13" t="s">
        <v>78</v>
      </c>
      <c r="AY1675" s="212" t="s">
        <v>183</v>
      </c>
    </row>
    <row r="1676" spans="1:65" s="13" customFormat="1">
      <c r="B1676" s="201"/>
      <c r="C1676" s="202"/>
      <c r="D1676" s="203" t="s">
        <v>204</v>
      </c>
      <c r="E1676" s="204" t="s">
        <v>19</v>
      </c>
      <c r="F1676" s="205" t="s">
        <v>742</v>
      </c>
      <c r="G1676" s="202"/>
      <c r="H1676" s="206">
        <v>9.4499999999999993</v>
      </c>
      <c r="I1676" s="207"/>
      <c r="J1676" s="202"/>
      <c r="K1676" s="202"/>
      <c r="L1676" s="208"/>
      <c r="M1676" s="209"/>
      <c r="N1676" s="210"/>
      <c r="O1676" s="210"/>
      <c r="P1676" s="210"/>
      <c r="Q1676" s="210"/>
      <c r="R1676" s="210"/>
      <c r="S1676" s="210"/>
      <c r="T1676" s="211"/>
      <c r="AT1676" s="212" t="s">
        <v>204</v>
      </c>
      <c r="AU1676" s="212" t="s">
        <v>87</v>
      </c>
      <c r="AV1676" s="13" t="s">
        <v>87</v>
      </c>
      <c r="AW1676" s="13" t="s">
        <v>33</v>
      </c>
      <c r="AX1676" s="13" t="s">
        <v>78</v>
      </c>
      <c r="AY1676" s="212" t="s">
        <v>183</v>
      </c>
    </row>
    <row r="1677" spans="1:65" s="2" customFormat="1" ht="37.799999999999997" customHeight="1">
      <c r="A1677" s="38"/>
      <c r="B1677" s="39"/>
      <c r="C1677" s="183" t="s">
        <v>1863</v>
      </c>
      <c r="D1677" s="183" t="s">
        <v>185</v>
      </c>
      <c r="E1677" s="184" t="s">
        <v>1864</v>
      </c>
      <c r="F1677" s="185" t="s">
        <v>1865</v>
      </c>
      <c r="G1677" s="186" t="s">
        <v>188</v>
      </c>
      <c r="H1677" s="187">
        <v>46.228000000000002</v>
      </c>
      <c r="I1677" s="188"/>
      <c r="J1677" s="189">
        <f>ROUND(I1677*H1677,2)</f>
        <v>0</v>
      </c>
      <c r="K1677" s="185" t="s">
        <v>189</v>
      </c>
      <c r="L1677" s="43"/>
      <c r="M1677" s="190" t="s">
        <v>19</v>
      </c>
      <c r="N1677" s="191" t="s">
        <v>49</v>
      </c>
      <c r="O1677" s="68"/>
      <c r="P1677" s="192">
        <f>O1677*H1677</f>
        <v>0</v>
      </c>
      <c r="Q1677" s="192">
        <v>5.352E-3</v>
      </c>
      <c r="R1677" s="192">
        <f>Q1677*H1677</f>
        <v>0.247412256</v>
      </c>
      <c r="S1677" s="192">
        <v>0</v>
      </c>
      <c r="T1677" s="193">
        <f>S1677*H1677</f>
        <v>0</v>
      </c>
      <c r="U1677" s="38"/>
      <c r="V1677" s="38"/>
      <c r="W1677" s="38"/>
      <c r="X1677" s="38"/>
      <c r="Y1677" s="38"/>
      <c r="Z1677" s="38"/>
      <c r="AA1677" s="38"/>
      <c r="AB1677" s="38"/>
      <c r="AC1677" s="38"/>
      <c r="AD1677" s="38"/>
      <c r="AE1677" s="38"/>
      <c r="AR1677" s="194" t="s">
        <v>273</v>
      </c>
      <c r="AT1677" s="194" t="s">
        <v>185</v>
      </c>
      <c r="AU1677" s="194" t="s">
        <v>87</v>
      </c>
      <c r="AY1677" s="21" t="s">
        <v>183</v>
      </c>
      <c r="BE1677" s="195">
        <f>IF(N1677="základní",J1677,0)</f>
        <v>0</v>
      </c>
      <c r="BF1677" s="195">
        <f>IF(N1677="snížená",J1677,0)</f>
        <v>0</v>
      </c>
      <c r="BG1677" s="195">
        <f>IF(N1677="zákl. přenesená",J1677,0)</f>
        <v>0</v>
      </c>
      <c r="BH1677" s="195">
        <f>IF(N1677="sníž. přenesená",J1677,0)</f>
        <v>0</v>
      </c>
      <c r="BI1677" s="195">
        <f>IF(N1677="nulová",J1677,0)</f>
        <v>0</v>
      </c>
      <c r="BJ1677" s="21" t="s">
        <v>85</v>
      </c>
      <c r="BK1677" s="195">
        <f>ROUND(I1677*H1677,2)</f>
        <v>0</v>
      </c>
      <c r="BL1677" s="21" t="s">
        <v>273</v>
      </c>
      <c r="BM1677" s="194" t="s">
        <v>1866</v>
      </c>
    </row>
    <row r="1678" spans="1:65" s="2" customFormat="1">
      <c r="A1678" s="38"/>
      <c r="B1678" s="39"/>
      <c r="C1678" s="40"/>
      <c r="D1678" s="196" t="s">
        <v>192</v>
      </c>
      <c r="E1678" s="40"/>
      <c r="F1678" s="197" t="s">
        <v>1867</v>
      </c>
      <c r="G1678" s="40"/>
      <c r="H1678" s="40"/>
      <c r="I1678" s="198"/>
      <c r="J1678" s="40"/>
      <c r="K1678" s="40"/>
      <c r="L1678" s="43"/>
      <c r="M1678" s="199"/>
      <c r="N1678" s="200"/>
      <c r="O1678" s="68"/>
      <c r="P1678" s="68"/>
      <c r="Q1678" s="68"/>
      <c r="R1678" s="68"/>
      <c r="S1678" s="68"/>
      <c r="T1678" s="69"/>
      <c r="U1678" s="38"/>
      <c r="V1678" s="38"/>
      <c r="W1678" s="38"/>
      <c r="X1678" s="38"/>
      <c r="Y1678" s="38"/>
      <c r="Z1678" s="38"/>
      <c r="AA1678" s="38"/>
      <c r="AB1678" s="38"/>
      <c r="AC1678" s="38"/>
      <c r="AD1678" s="38"/>
      <c r="AE1678" s="38"/>
      <c r="AT1678" s="21" t="s">
        <v>192</v>
      </c>
      <c r="AU1678" s="21" t="s">
        <v>87</v>
      </c>
    </row>
    <row r="1679" spans="1:65" s="13" customFormat="1">
      <c r="B1679" s="201"/>
      <c r="C1679" s="202"/>
      <c r="D1679" s="203" t="s">
        <v>204</v>
      </c>
      <c r="E1679" s="204" t="s">
        <v>19</v>
      </c>
      <c r="F1679" s="205" t="s">
        <v>1857</v>
      </c>
      <c r="G1679" s="202"/>
      <c r="H1679" s="206">
        <v>36.777999999999999</v>
      </c>
      <c r="I1679" s="207"/>
      <c r="J1679" s="202"/>
      <c r="K1679" s="202"/>
      <c r="L1679" s="208"/>
      <c r="M1679" s="209"/>
      <c r="N1679" s="210"/>
      <c r="O1679" s="210"/>
      <c r="P1679" s="210"/>
      <c r="Q1679" s="210"/>
      <c r="R1679" s="210"/>
      <c r="S1679" s="210"/>
      <c r="T1679" s="211"/>
      <c r="AT1679" s="212" t="s">
        <v>204</v>
      </c>
      <c r="AU1679" s="212" t="s">
        <v>87</v>
      </c>
      <c r="AV1679" s="13" t="s">
        <v>87</v>
      </c>
      <c r="AW1679" s="13" t="s">
        <v>33</v>
      </c>
      <c r="AX1679" s="13" t="s">
        <v>78</v>
      </c>
      <c r="AY1679" s="212" t="s">
        <v>183</v>
      </c>
    </row>
    <row r="1680" spans="1:65" s="13" customFormat="1">
      <c r="B1680" s="201"/>
      <c r="C1680" s="202"/>
      <c r="D1680" s="203" t="s">
        <v>204</v>
      </c>
      <c r="E1680" s="204" t="s">
        <v>19</v>
      </c>
      <c r="F1680" s="205" t="s">
        <v>742</v>
      </c>
      <c r="G1680" s="202"/>
      <c r="H1680" s="206">
        <v>9.4499999999999993</v>
      </c>
      <c r="I1680" s="207"/>
      <c r="J1680" s="202"/>
      <c r="K1680" s="202"/>
      <c r="L1680" s="208"/>
      <c r="M1680" s="209"/>
      <c r="N1680" s="210"/>
      <c r="O1680" s="210"/>
      <c r="P1680" s="210"/>
      <c r="Q1680" s="210"/>
      <c r="R1680" s="210"/>
      <c r="S1680" s="210"/>
      <c r="T1680" s="211"/>
      <c r="AT1680" s="212" t="s">
        <v>204</v>
      </c>
      <c r="AU1680" s="212" t="s">
        <v>87</v>
      </c>
      <c r="AV1680" s="13" t="s">
        <v>87</v>
      </c>
      <c r="AW1680" s="13" t="s">
        <v>33</v>
      </c>
      <c r="AX1680" s="13" t="s">
        <v>78</v>
      </c>
      <c r="AY1680" s="212" t="s">
        <v>183</v>
      </c>
    </row>
    <row r="1681" spans="1:65" s="2" customFormat="1" ht="24.15" customHeight="1">
      <c r="A1681" s="38"/>
      <c r="B1681" s="39"/>
      <c r="C1681" s="224" t="s">
        <v>1868</v>
      </c>
      <c r="D1681" s="224" t="s">
        <v>240</v>
      </c>
      <c r="E1681" s="225" t="s">
        <v>1869</v>
      </c>
      <c r="F1681" s="226" t="s">
        <v>1870</v>
      </c>
      <c r="G1681" s="227" t="s">
        <v>188</v>
      </c>
      <c r="H1681" s="228">
        <v>50.850999999999999</v>
      </c>
      <c r="I1681" s="229"/>
      <c r="J1681" s="230">
        <f>ROUND(I1681*H1681,2)</f>
        <v>0</v>
      </c>
      <c r="K1681" s="226" t="s">
        <v>189</v>
      </c>
      <c r="L1681" s="231"/>
      <c r="M1681" s="232" t="s">
        <v>19</v>
      </c>
      <c r="N1681" s="233" t="s">
        <v>49</v>
      </c>
      <c r="O1681" s="68"/>
      <c r="P1681" s="192">
        <f>O1681*H1681</f>
        <v>0</v>
      </c>
      <c r="Q1681" s="192">
        <v>1.6709999999999999E-2</v>
      </c>
      <c r="R1681" s="192">
        <f>Q1681*H1681</f>
        <v>0.84972020999999998</v>
      </c>
      <c r="S1681" s="192">
        <v>0</v>
      </c>
      <c r="T1681" s="193">
        <f>S1681*H1681</f>
        <v>0</v>
      </c>
      <c r="U1681" s="38"/>
      <c r="V1681" s="38"/>
      <c r="W1681" s="38"/>
      <c r="X1681" s="38"/>
      <c r="Y1681" s="38"/>
      <c r="Z1681" s="38"/>
      <c r="AA1681" s="38"/>
      <c r="AB1681" s="38"/>
      <c r="AC1681" s="38"/>
      <c r="AD1681" s="38"/>
      <c r="AE1681" s="38"/>
      <c r="AR1681" s="194" t="s">
        <v>365</v>
      </c>
      <c r="AT1681" s="194" t="s">
        <v>240</v>
      </c>
      <c r="AU1681" s="194" t="s">
        <v>87</v>
      </c>
      <c r="AY1681" s="21" t="s">
        <v>183</v>
      </c>
      <c r="BE1681" s="195">
        <f>IF(N1681="základní",J1681,0)</f>
        <v>0</v>
      </c>
      <c r="BF1681" s="195">
        <f>IF(N1681="snížená",J1681,0)</f>
        <v>0</v>
      </c>
      <c r="BG1681" s="195">
        <f>IF(N1681="zákl. přenesená",J1681,0)</f>
        <v>0</v>
      </c>
      <c r="BH1681" s="195">
        <f>IF(N1681="sníž. přenesená",J1681,0)</f>
        <v>0</v>
      </c>
      <c r="BI1681" s="195">
        <f>IF(N1681="nulová",J1681,0)</f>
        <v>0</v>
      </c>
      <c r="BJ1681" s="21" t="s">
        <v>85</v>
      </c>
      <c r="BK1681" s="195">
        <f>ROUND(I1681*H1681,2)</f>
        <v>0</v>
      </c>
      <c r="BL1681" s="21" t="s">
        <v>273</v>
      </c>
      <c r="BM1681" s="194" t="s">
        <v>1871</v>
      </c>
    </row>
    <row r="1682" spans="1:65" s="13" customFormat="1">
      <c r="B1682" s="201"/>
      <c r="C1682" s="202"/>
      <c r="D1682" s="203" t="s">
        <v>204</v>
      </c>
      <c r="E1682" s="202"/>
      <c r="F1682" s="205" t="s">
        <v>1872</v>
      </c>
      <c r="G1682" s="202"/>
      <c r="H1682" s="206">
        <v>50.850999999999999</v>
      </c>
      <c r="I1682" s="207"/>
      <c r="J1682" s="202"/>
      <c r="K1682" s="202"/>
      <c r="L1682" s="208"/>
      <c r="M1682" s="209"/>
      <c r="N1682" s="210"/>
      <c r="O1682" s="210"/>
      <c r="P1682" s="210"/>
      <c r="Q1682" s="210"/>
      <c r="R1682" s="210"/>
      <c r="S1682" s="210"/>
      <c r="T1682" s="211"/>
      <c r="AT1682" s="212" t="s">
        <v>204</v>
      </c>
      <c r="AU1682" s="212" t="s">
        <v>87</v>
      </c>
      <c r="AV1682" s="13" t="s">
        <v>87</v>
      </c>
      <c r="AW1682" s="13" t="s">
        <v>4</v>
      </c>
      <c r="AX1682" s="13" t="s">
        <v>85</v>
      </c>
      <c r="AY1682" s="212" t="s">
        <v>183</v>
      </c>
    </row>
    <row r="1683" spans="1:65" s="2" customFormat="1" ht="37.799999999999997" customHeight="1">
      <c r="A1683" s="38"/>
      <c r="B1683" s="39"/>
      <c r="C1683" s="183" t="s">
        <v>1873</v>
      </c>
      <c r="D1683" s="183" t="s">
        <v>185</v>
      </c>
      <c r="E1683" s="184" t="s">
        <v>1874</v>
      </c>
      <c r="F1683" s="185" t="s">
        <v>1875</v>
      </c>
      <c r="G1683" s="186" t="s">
        <v>188</v>
      </c>
      <c r="H1683" s="187">
        <v>46.228000000000002</v>
      </c>
      <c r="I1683" s="188"/>
      <c r="J1683" s="189">
        <f>ROUND(I1683*H1683,2)</f>
        <v>0</v>
      </c>
      <c r="K1683" s="185" t="s">
        <v>189</v>
      </c>
      <c r="L1683" s="43"/>
      <c r="M1683" s="190" t="s">
        <v>19</v>
      </c>
      <c r="N1683" s="191" t="s">
        <v>49</v>
      </c>
      <c r="O1683" s="68"/>
      <c r="P1683" s="192">
        <f>O1683*H1683</f>
        <v>0</v>
      </c>
      <c r="Q1683" s="192">
        <v>0</v>
      </c>
      <c r="R1683" s="192">
        <f>Q1683*H1683</f>
        <v>0</v>
      </c>
      <c r="S1683" s="192">
        <v>0</v>
      </c>
      <c r="T1683" s="193">
        <f>S1683*H1683</f>
        <v>0</v>
      </c>
      <c r="U1683" s="38"/>
      <c r="V1683" s="38"/>
      <c r="W1683" s="38"/>
      <c r="X1683" s="38"/>
      <c r="Y1683" s="38"/>
      <c r="Z1683" s="38"/>
      <c r="AA1683" s="38"/>
      <c r="AB1683" s="38"/>
      <c r="AC1683" s="38"/>
      <c r="AD1683" s="38"/>
      <c r="AE1683" s="38"/>
      <c r="AR1683" s="194" t="s">
        <v>273</v>
      </c>
      <c r="AT1683" s="194" t="s">
        <v>185</v>
      </c>
      <c r="AU1683" s="194" t="s">
        <v>87</v>
      </c>
      <c r="AY1683" s="21" t="s">
        <v>183</v>
      </c>
      <c r="BE1683" s="195">
        <f>IF(N1683="základní",J1683,0)</f>
        <v>0</v>
      </c>
      <c r="BF1683" s="195">
        <f>IF(N1683="snížená",J1683,0)</f>
        <v>0</v>
      </c>
      <c r="BG1683" s="195">
        <f>IF(N1683="zákl. přenesená",J1683,0)</f>
        <v>0</v>
      </c>
      <c r="BH1683" s="195">
        <f>IF(N1683="sníž. přenesená",J1683,0)</f>
        <v>0</v>
      </c>
      <c r="BI1683" s="195">
        <f>IF(N1683="nulová",J1683,0)</f>
        <v>0</v>
      </c>
      <c r="BJ1683" s="21" t="s">
        <v>85</v>
      </c>
      <c r="BK1683" s="195">
        <f>ROUND(I1683*H1683,2)</f>
        <v>0</v>
      </c>
      <c r="BL1683" s="21" t="s">
        <v>273</v>
      </c>
      <c r="BM1683" s="194" t="s">
        <v>1876</v>
      </c>
    </row>
    <row r="1684" spans="1:65" s="2" customFormat="1">
      <c r="A1684" s="38"/>
      <c r="B1684" s="39"/>
      <c r="C1684" s="40"/>
      <c r="D1684" s="196" t="s">
        <v>192</v>
      </c>
      <c r="E1684" s="40"/>
      <c r="F1684" s="197" t="s">
        <v>1877</v>
      </c>
      <c r="G1684" s="40"/>
      <c r="H1684" s="40"/>
      <c r="I1684" s="198"/>
      <c r="J1684" s="40"/>
      <c r="K1684" s="40"/>
      <c r="L1684" s="43"/>
      <c r="M1684" s="199"/>
      <c r="N1684" s="200"/>
      <c r="O1684" s="68"/>
      <c r="P1684" s="68"/>
      <c r="Q1684" s="68"/>
      <c r="R1684" s="68"/>
      <c r="S1684" s="68"/>
      <c r="T1684" s="69"/>
      <c r="U1684" s="38"/>
      <c r="V1684" s="38"/>
      <c r="W1684" s="38"/>
      <c r="X1684" s="38"/>
      <c r="Y1684" s="38"/>
      <c r="Z1684" s="38"/>
      <c r="AA1684" s="38"/>
      <c r="AB1684" s="38"/>
      <c r="AC1684" s="38"/>
      <c r="AD1684" s="38"/>
      <c r="AE1684" s="38"/>
      <c r="AT1684" s="21" t="s">
        <v>192</v>
      </c>
      <c r="AU1684" s="21" t="s">
        <v>87</v>
      </c>
    </row>
    <row r="1685" spans="1:65" s="13" customFormat="1">
      <c r="B1685" s="201"/>
      <c r="C1685" s="202"/>
      <c r="D1685" s="203" t="s">
        <v>204</v>
      </c>
      <c r="E1685" s="204" t="s">
        <v>19</v>
      </c>
      <c r="F1685" s="205" t="s">
        <v>1857</v>
      </c>
      <c r="G1685" s="202"/>
      <c r="H1685" s="206">
        <v>36.777999999999999</v>
      </c>
      <c r="I1685" s="207"/>
      <c r="J1685" s="202"/>
      <c r="K1685" s="202"/>
      <c r="L1685" s="208"/>
      <c r="M1685" s="209"/>
      <c r="N1685" s="210"/>
      <c r="O1685" s="210"/>
      <c r="P1685" s="210"/>
      <c r="Q1685" s="210"/>
      <c r="R1685" s="210"/>
      <c r="S1685" s="210"/>
      <c r="T1685" s="211"/>
      <c r="AT1685" s="212" t="s">
        <v>204</v>
      </c>
      <c r="AU1685" s="212" t="s">
        <v>87</v>
      </c>
      <c r="AV1685" s="13" t="s">
        <v>87</v>
      </c>
      <c r="AW1685" s="13" t="s">
        <v>33</v>
      </c>
      <c r="AX1685" s="13" t="s">
        <v>78</v>
      </c>
      <c r="AY1685" s="212" t="s">
        <v>183</v>
      </c>
    </row>
    <row r="1686" spans="1:65" s="13" customFormat="1">
      <c r="B1686" s="201"/>
      <c r="C1686" s="202"/>
      <c r="D1686" s="203" t="s">
        <v>204</v>
      </c>
      <c r="E1686" s="204" t="s">
        <v>19</v>
      </c>
      <c r="F1686" s="205" t="s">
        <v>742</v>
      </c>
      <c r="G1686" s="202"/>
      <c r="H1686" s="206">
        <v>9.4499999999999993</v>
      </c>
      <c r="I1686" s="207"/>
      <c r="J1686" s="202"/>
      <c r="K1686" s="202"/>
      <c r="L1686" s="208"/>
      <c r="M1686" s="209"/>
      <c r="N1686" s="210"/>
      <c r="O1686" s="210"/>
      <c r="P1686" s="210"/>
      <c r="Q1686" s="210"/>
      <c r="R1686" s="210"/>
      <c r="S1686" s="210"/>
      <c r="T1686" s="211"/>
      <c r="AT1686" s="212" t="s">
        <v>204</v>
      </c>
      <c r="AU1686" s="212" t="s">
        <v>87</v>
      </c>
      <c r="AV1686" s="13" t="s">
        <v>87</v>
      </c>
      <c r="AW1686" s="13" t="s">
        <v>33</v>
      </c>
      <c r="AX1686" s="13" t="s">
        <v>78</v>
      </c>
      <c r="AY1686" s="212" t="s">
        <v>183</v>
      </c>
    </row>
    <row r="1687" spans="1:65" s="2" customFormat="1" ht="33" customHeight="1">
      <c r="A1687" s="38"/>
      <c r="B1687" s="39"/>
      <c r="C1687" s="183" t="s">
        <v>1878</v>
      </c>
      <c r="D1687" s="183" t="s">
        <v>185</v>
      </c>
      <c r="E1687" s="184" t="s">
        <v>1879</v>
      </c>
      <c r="F1687" s="185" t="s">
        <v>1880</v>
      </c>
      <c r="G1687" s="186" t="s">
        <v>237</v>
      </c>
      <c r="H1687" s="187">
        <v>50</v>
      </c>
      <c r="I1687" s="188"/>
      <c r="J1687" s="189">
        <f>ROUND(I1687*H1687,2)</f>
        <v>0</v>
      </c>
      <c r="K1687" s="185" t="s">
        <v>189</v>
      </c>
      <c r="L1687" s="43"/>
      <c r="M1687" s="190" t="s">
        <v>19</v>
      </c>
      <c r="N1687" s="191" t="s">
        <v>49</v>
      </c>
      <c r="O1687" s="68"/>
      <c r="P1687" s="192">
        <f>O1687*H1687</f>
        <v>0</v>
      </c>
      <c r="Q1687" s="192">
        <v>2.0000000000000001E-4</v>
      </c>
      <c r="R1687" s="192">
        <f>Q1687*H1687</f>
        <v>0.01</v>
      </c>
      <c r="S1687" s="192">
        <v>0</v>
      </c>
      <c r="T1687" s="193">
        <f>S1687*H1687</f>
        <v>0</v>
      </c>
      <c r="U1687" s="38"/>
      <c r="V1687" s="38"/>
      <c r="W1687" s="38"/>
      <c r="X1687" s="38"/>
      <c r="Y1687" s="38"/>
      <c r="Z1687" s="38"/>
      <c r="AA1687" s="38"/>
      <c r="AB1687" s="38"/>
      <c r="AC1687" s="38"/>
      <c r="AD1687" s="38"/>
      <c r="AE1687" s="38"/>
      <c r="AR1687" s="194" t="s">
        <v>273</v>
      </c>
      <c r="AT1687" s="194" t="s">
        <v>185</v>
      </c>
      <c r="AU1687" s="194" t="s">
        <v>87</v>
      </c>
      <c r="AY1687" s="21" t="s">
        <v>183</v>
      </c>
      <c r="BE1687" s="195">
        <f>IF(N1687="základní",J1687,0)</f>
        <v>0</v>
      </c>
      <c r="BF1687" s="195">
        <f>IF(N1687="snížená",J1687,0)</f>
        <v>0</v>
      </c>
      <c r="BG1687" s="195">
        <f>IF(N1687="zákl. přenesená",J1687,0)</f>
        <v>0</v>
      </c>
      <c r="BH1687" s="195">
        <f>IF(N1687="sníž. přenesená",J1687,0)</f>
        <v>0</v>
      </c>
      <c r="BI1687" s="195">
        <f>IF(N1687="nulová",J1687,0)</f>
        <v>0</v>
      </c>
      <c r="BJ1687" s="21" t="s">
        <v>85</v>
      </c>
      <c r="BK1687" s="195">
        <f>ROUND(I1687*H1687,2)</f>
        <v>0</v>
      </c>
      <c r="BL1687" s="21" t="s">
        <v>273</v>
      </c>
      <c r="BM1687" s="194" t="s">
        <v>1881</v>
      </c>
    </row>
    <row r="1688" spans="1:65" s="2" customFormat="1">
      <c r="A1688" s="38"/>
      <c r="B1688" s="39"/>
      <c r="C1688" s="40"/>
      <c r="D1688" s="196" t="s">
        <v>192</v>
      </c>
      <c r="E1688" s="40"/>
      <c r="F1688" s="197" t="s">
        <v>1882</v>
      </c>
      <c r="G1688" s="40"/>
      <c r="H1688" s="40"/>
      <c r="I1688" s="198"/>
      <c r="J1688" s="40"/>
      <c r="K1688" s="40"/>
      <c r="L1688" s="43"/>
      <c r="M1688" s="199"/>
      <c r="N1688" s="200"/>
      <c r="O1688" s="68"/>
      <c r="P1688" s="68"/>
      <c r="Q1688" s="68"/>
      <c r="R1688" s="68"/>
      <c r="S1688" s="68"/>
      <c r="T1688" s="69"/>
      <c r="U1688" s="38"/>
      <c r="V1688" s="38"/>
      <c r="W1688" s="38"/>
      <c r="X1688" s="38"/>
      <c r="Y1688" s="38"/>
      <c r="Z1688" s="38"/>
      <c r="AA1688" s="38"/>
      <c r="AB1688" s="38"/>
      <c r="AC1688" s="38"/>
      <c r="AD1688" s="38"/>
      <c r="AE1688" s="38"/>
      <c r="AT1688" s="21" t="s">
        <v>192</v>
      </c>
      <c r="AU1688" s="21" t="s">
        <v>87</v>
      </c>
    </row>
    <row r="1689" spans="1:65" s="2" customFormat="1" ht="16.5" customHeight="1">
      <c r="A1689" s="38"/>
      <c r="B1689" s="39"/>
      <c r="C1689" s="224" t="s">
        <v>1883</v>
      </c>
      <c r="D1689" s="224" t="s">
        <v>240</v>
      </c>
      <c r="E1689" s="225" t="s">
        <v>1884</v>
      </c>
      <c r="F1689" s="226" t="s">
        <v>1885</v>
      </c>
      <c r="G1689" s="227" t="s">
        <v>237</v>
      </c>
      <c r="H1689" s="228">
        <v>52.5</v>
      </c>
      <c r="I1689" s="229"/>
      <c r="J1689" s="230">
        <f>ROUND(I1689*H1689,2)</f>
        <v>0</v>
      </c>
      <c r="K1689" s="226" t="s">
        <v>189</v>
      </c>
      <c r="L1689" s="231"/>
      <c r="M1689" s="232" t="s">
        <v>19</v>
      </c>
      <c r="N1689" s="233" t="s">
        <v>49</v>
      </c>
      <c r="O1689" s="68"/>
      <c r="P1689" s="192">
        <f>O1689*H1689</f>
        <v>0</v>
      </c>
      <c r="Q1689" s="192">
        <v>2.9999999999999997E-4</v>
      </c>
      <c r="R1689" s="192">
        <f>Q1689*H1689</f>
        <v>1.575E-2</v>
      </c>
      <c r="S1689" s="192">
        <v>0</v>
      </c>
      <c r="T1689" s="193">
        <f>S1689*H1689</f>
        <v>0</v>
      </c>
      <c r="U1689" s="38"/>
      <c r="V1689" s="38"/>
      <c r="W1689" s="38"/>
      <c r="X1689" s="38"/>
      <c r="Y1689" s="38"/>
      <c r="Z1689" s="38"/>
      <c r="AA1689" s="38"/>
      <c r="AB1689" s="38"/>
      <c r="AC1689" s="38"/>
      <c r="AD1689" s="38"/>
      <c r="AE1689" s="38"/>
      <c r="AR1689" s="194" t="s">
        <v>365</v>
      </c>
      <c r="AT1689" s="194" t="s">
        <v>240</v>
      </c>
      <c r="AU1689" s="194" t="s">
        <v>87</v>
      </c>
      <c r="AY1689" s="21" t="s">
        <v>183</v>
      </c>
      <c r="BE1689" s="195">
        <f>IF(N1689="základní",J1689,0)</f>
        <v>0</v>
      </c>
      <c r="BF1689" s="195">
        <f>IF(N1689="snížená",J1689,0)</f>
        <v>0</v>
      </c>
      <c r="BG1689" s="195">
        <f>IF(N1689="zákl. přenesená",J1689,0)</f>
        <v>0</v>
      </c>
      <c r="BH1689" s="195">
        <f>IF(N1689="sníž. přenesená",J1689,0)</f>
        <v>0</v>
      </c>
      <c r="BI1689" s="195">
        <f>IF(N1689="nulová",J1689,0)</f>
        <v>0</v>
      </c>
      <c r="BJ1689" s="21" t="s">
        <v>85</v>
      </c>
      <c r="BK1689" s="195">
        <f>ROUND(I1689*H1689,2)</f>
        <v>0</v>
      </c>
      <c r="BL1689" s="21" t="s">
        <v>273</v>
      </c>
      <c r="BM1689" s="194" t="s">
        <v>1886</v>
      </c>
    </row>
    <row r="1690" spans="1:65" s="13" customFormat="1">
      <c r="B1690" s="201"/>
      <c r="C1690" s="202"/>
      <c r="D1690" s="203" t="s">
        <v>204</v>
      </c>
      <c r="E1690" s="202"/>
      <c r="F1690" s="205" t="s">
        <v>1887</v>
      </c>
      <c r="G1690" s="202"/>
      <c r="H1690" s="206">
        <v>52.5</v>
      </c>
      <c r="I1690" s="207"/>
      <c r="J1690" s="202"/>
      <c r="K1690" s="202"/>
      <c r="L1690" s="208"/>
      <c r="M1690" s="209"/>
      <c r="N1690" s="210"/>
      <c r="O1690" s="210"/>
      <c r="P1690" s="210"/>
      <c r="Q1690" s="210"/>
      <c r="R1690" s="210"/>
      <c r="S1690" s="210"/>
      <c r="T1690" s="211"/>
      <c r="AT1690" s="212" t="s">
        <v>204</v>
      </c>
      <c r="AU1690" s="212" t="s">
        <v>87</v>
      </c>
      <c r="AV1690" s="13" t="s">
        <v>87</v>
      </c>
      <c r="AW1690" s="13" t="s">
        <v>4</v>
      </c>
      <c r="AX1690" s="13" t="s">
        <v>85</v>
      </c>
      <c r="AY1690" s="212" t="s">
        <v>183</v>
      </c>
    </row>
    <row r="1691" spans="1:65" s="2" customFormat="1" ht="49.05" customHeight="1">
      <c r="A1691" s="38"/>
      <c r="B1691" s="39"/>
      <c r="C1691" s="183" t="s">
        <v>1888</v>
      </c>
      <c r="D1691" s="183" t="s">
        <v>185</v>
      </c>
      <c r="E1691" s="184" t="s">
        <v>1889</v>
      </c>
      <c r="F1691" s="185" t="s">
        <v>1890</v>
      </c>
      <c r="G1691" s="186" t="s">
        <v>1201</v>
      </c>
      <c r="H1691" s="255"/>
      <c r="I1691" s="188"/>
      <c r="J1691" s="189">
        <f>ROUND(I1691*H1691,2)</f>
        <v>0</v>
      </c>
      <c r="K1691" s="185" t="s">
        <v>189</v>
      </c>
      <c r="L1691" s="43"/>
      <c r="M1691" s="190" t="s">
        <v>19</v>
      </c>
      <c r="N1691" s="191" t="s">
        <v>49</v>
      </c>
      <c r="O1691" s="68"/>
      <c r="P1691" s="192">
        <f>O1691*H1691</f>
        <v>0</v>
      </c>
      <c r="Q1691" s="192">
        <v>0</v>
      </c>
      <c r="R1691" s="192">
        <f>Q1691*H1691</f>
        <v>0</v>
      </c>
      <c r="S1691" s="192">
        <v>0</v>
      </c>
      <c r="T1691" s="193">
        <f>S1691*H1691</f>
        <v>0</v>
      </c>
      <c r="U1691" s="38"/>
      <c r="V1691" s="38"/>
      <c r="W1691" s="38"/>
      <c r="X1691" s="38"/>
      <c r="Y1691" s="38"/>
      <c r="Z1691" s="38"/>
      <c r="AA1691" s="38"/>
      <c r="AB1691" s="38"/>
      <c r="AC1691" s="38"/>
      <c r="AD1691" s="38"/>
      <c r="AE1691" s="38"/>
      <c r="AR1691" s="194" t="s">
        <v>273</v>
      </c>
      <c r="AT1691" s="194" t="s">
        <v>185</v>
      </c>
      <c r="AU1691" s="194" t="s">
        <v>87</v>
      </c>
      <c r="AY1691" s="21" t="s">
        <v>183</v>
      </c>
      <c r="BE1691" s="195">
        <f>IF(N1691="základní",J1691,0)</f>
        <v>0</v>
      </c>
      <c r="BF1691" s="195">
        <f>IF(N1691="snížená",J1691,0)</f>
        <v>0</v>
      </c>
      <c r="BG1691" s="195">
        <f>IF(N1691="zákl. přenesená",J1691,0)</f>
        <v>0</v>
      </c>
      <c r="BH1691" s="195">
        <f>IF(N1691="sníž. přenesená",J1691,0)</f>
        <v>0</v>
      </c>
      <c r="BI1691" s="195">
        <f>IF(N1691="nulová",J1691,0)</f>
        <v>0</v>
      </c>
      <c r="BJ1691" s="21" t="s">
        <v>85</v>
      </c>
      <c r="BK1691" s="195">
        <f>ROUND(I1691*H1691,2)</f>
        <v>0</v>
      </c>
      <c r="BL1691" s="21" t="s">
        <v>273</v>
      </c>
      <c r="BM1691" s="194" t="s">
        <v>1891</v>
      </c>
    </row>
    <row r="1692" spans="1:65" s="2" customFormat="1">
      <c r="A1692" s="38"/>
      <c r="B1692" s="39"/>
      <c r="C1692" s="40"/>
      <c r="D1692" s="196" t="s">
        <v>192</v>
      </c>
      <c r="E1692" s="40"/>
      <c r="F1692" s="197" t="s">
        <v>1892</v>
      </c>
      <c r="G1692" s="40"/>
      <c r="H1692" s="40"/>
      <c r="I1692" s="198"/>
      <c r="J1692" s="40"/>
      <c r="K1692" s="40"/>
      <c r="L1692" s="43"/>
      <c r="M1692" s="199"/>
      <c r="N1692" s="200"/>
      <c r="O1692" s="68"/>
      <c r="P1692" s="68"/>
      <c r="Q1692" s="68"/>
      <c r="R1692" s="68"/>
      <c r="S1692" s="68"/>
      <c r="T1692" s="69"/>
      <c r="U1692" s="38"/>
      <c r="V1692" s="38"/>
      <c r="W1692" s="38"/>
      <c r="X1692" s="38"/>
      <c r="Y1692" s="38"/>
      <c r="Z1692" s="38"/>
      <c r="AA1692" s="38"/>
      <c r="AB1692" s="38"/>
      <c r="AC1692" s="38"/>
      <c r="AD1692" s="38"/>
      <c r="AE1692" s="38"/>
      <c r="AT1692" s="21" t="s">
        <v>192</v>
      </c>
      <c r="AU1692" s="21" t="s">
        <v>87</v>
      </c>
    </row>
    <row r="1693" spans="1:65" s="12" customFormat="1" ht="22.8" customHeight="1">
      <c r="B1693" s="167"/>
      <c r="C1693" s="168"/>
      <c r="D1693" s="169" t="s">
        <v>77</v>
      </c>
      <c r="E1693" s="181" t="s">
        <v>1893</v>
      </c>
      <c r="F1693" s="181" t="s">
        <v>1894</v>
      </c>
      <c r="G1693" s="168"/>
      <c r="H1693" s="168"/>
      <c r="I1693" s="171"/>
      <c r="J1693" s="182">
        <f>BK1693</f>
        <v>0</v>
      </c>
      <c r="K1693" s="168"/>
      <c r="L1693" s="173"/>
      <c r="M1693" s="174"/>
      <c r="N1693" s="175"/>
      <c r="O1693" s="175"/>
      <c r="P1693" s="176">
        <f>SUM(P1694:P1705)</f>
        <v>0</v>
      </c>
      <c r="Q1693" s="175"/>
      <c r="R1693" s="176">
        <f>SUM(R1694:R1705)</f>
        <v>3.6833999999999999E-3</v>
      </c>
      <c r="S1693" s="175"/>
      <c r="T1693" s="177">
        <f>SUM(T1694:T1705)</f>
        <v>0</v>
      </c>
      <c r="AR1693" s="178" t="s">
        <v>87</v>
      </c>
      <c r="AT1693" s="179" t="s">
        <v>77</v>
      </c>
      <c r="AU1693" s="179" t="s">
        <v>85</v>
      </c>
      <c r="AY1693" s="178" t="s">
        <v>183</v>
      </c>
      <c r="BK1693" s="180">
        <f>SUM(BK1694:BK1705)</f>
        <v>0</v>
      </c>
    </row>
    <row r="1694" spans="1:65" s="2" customFormat="1" ht="24.15" customHeight="1">
      <c r="A1694" s="38"/>
      <c r="B1694" s="39"/>
      <c r="C1694" s="183" t="s">
        <v>1895</v>
      </c>
      <c r="D1694" s="183" t="s">
        <v>185</v>
      </c>
      <c r="E1694" s="184" t="s">
        <v>1896</v>
      </c>
      <c r="F1694" s="185" t="s">
        <v>1897</v>
      </c>
      <c r="G1694" s="186" t="s">
        <v>188</v>
      </c>
      <c r="H1694" s="187">
        <v>6</v>
      </c>
      <c r="I1694" s="188"/>
      <c r="J1694" s="189">
        <f>ROUND(I1694*H1694,2)</f>
        <v>0</v>
      </c>
      <c r="K1694" s="185" t="s">
        <v>189</v>
      </c>
      <c r="L1694" s="43"/>
      <c r="M1694" s="190" t="s">
        <v>19</v>
      </c>
      <c r="N1694" s="191" t="s">
        <v>49</v>
      </c>
      <c r="O1694" s="68"/>
      <c r="P1694" s="192">
        <f>O1694*H1694</f>
        <v>0</v>
      </c>
      <c r="Q1694" s="192">
        <v>0</v>
      </c>
      <c r="R1694" s="192">
        <f>Q1694*H1694</f>
        <v>0</v>
      </c>
      <c r="S1694" s="192">
        <v>0</v>
      </c>
      <c r="T1694" s="193">
        <f>S1694*H1694</f>
        <v>0</v>
      </c>
      <c r="U1694" s="38"/>
      <c r="V1694" s="38"/>
      <c r="W1694" s="38"/>
      <c r="X1694" s="38"/>
      <c r="Y1694" s="38"/>
      <c r="Z1694" s="38"/>
      <c r="AA1694" s="38"/>
      <c r="AB1694" s="38"/>
      <c r="AC1694" s="38"/>
      <c r="AD1694" s="38"/>
      <c r="AE1694" s="38"/>
      <c r="AR1694" s="194" t="s">
        <v>273</v>
      </c>
      <c r="AT1694" s="194" t="s">
        <v>185</v>
      </c>
      <c r="AU1694" s="194" t="s">
        <v>87</v>
      </c>
      <c r="AY1694" s="21" t="s">
        <v>183</v>
      </c>
      <c r="BE1694" s="195">
        <f>IF(N1694="základní",J1694,0)</f>
        <v>0</v>
      </c>
      <c r="BF1694" s="195">
        <f>IF(N1694="snížená",J1694,0)</f>
        <v>0</v>
      </c>
      <c r="BG1694" s="195">
        <f>IF(N1694="zákl. přenesená",J1694,0)</f>
        <v>0</v>
      </c>
      <c r="BH1694" s="195">
        <f>IF(N1694="sníž. přenesená",J1694,0)</f>
        <v>0</v>
      </c>
      <c r="BI1694" s="195">
        <f>IF(N1694="nulová",J1694,0)</f>
        <v>0</v>
      </c>
      <c r="BJ1694" s="21" t="s">
        <v>85</v>
      </c>
      <c r="BK1694" s="195">
        <f>ROUND(I1694*H1694,2)</f>
        <v>0</v>
      </c>
      <c r="BL1694" s="21" t="s">
        <v>273</v>
      </c>
      <c r="BM1694" s="194" t="s">
        <v>1898</v>
      </c>
    </row>
    <row r="1695" spans="1:65" s="2" customFormat="1">
      <c r="A1695" s="38"/>
      <c r="B1695" s="39"/>
      <c r="C1695" s="40"/>
      <c r="D1695" s="196" t="s">
        <v>192</v>
      </c>
      <c r="E1695" s="40"/>
      <c r="F1695" s="197" t="s">
        <v>1899</v>
      </c>
      <c r="G1695" s="40"/>
      <c r="H1695" s="40"/>
      <c r="I1695" s="198"/>
      <c r="J1695" s="40"/>
      <c r="K1695" s="40"/>
      <c r="L1695" s="43"/>
      <c r="M1695" s="199"/>
      <c r="N1695" s="200"/>
      <c r="O1695" s="68"/>
      <c r="P1695" s="68"/>
      <c r="Q1695" s="68"/>
      <c r="R1695" s="68"/>
      <c r="S1695" s="68"/>
      <c r="T1695" s="69"/>
      <c r="U1695" s="38"/>
      <c r="V1695" s="38"/>
      <c r="W1695" s="38"/>
      <c r="X1695" s="38"/>
      <c r="Y1695" s="38"/>
      <c r="Z1695" s="38"/>
      <c r="AA1695" s="38"/>
      <c r="AB1695" s="38"/>
      <c r="AC1695" s="38"/>
      <c r="AD1695" s="38"/>
      <c r="AE1695" s="38"/>
      <c r="AT1695" s="21" t="s">
        <v>192</v>
      </c>
      <c r="AU1695" s="21" t="s">
        <v>87</v>
      </c>
    </row>
    <row r="1696" spans="1:65" s="16" customFormat="1">
      <c r="B1696" s="245"/>
      <c r="C1696" s="246"/>
      <c r="D1696" s="203" t="s">
        <v>204</v>
      </c>
      <c r="E1696" s="247" t="s">
        <v>19</v>
      </c>
      <c r="F1696" s="248" t="s">
        <v>884</v>
      </c>
      <c r="G1696" s="246"/>
      <c r="H1696" s="247" t="s">
        <v>19</v>
      </c>
      <c r="I1696" s="249"/>
      <c r="J1696" s="246"/>
      <c r="K1696" s="246"/>
      <c r="L1696" s="250"/>
      <c r="M1696" s="251"/>
      <c r="N1696" s="252"/>
      <c r="O1696" s="252"/>
      <c r="P1696" s="252"/>
      <c r="Q1696" s="252"/>
      <c r="R1696" s="252"/>
      <c r="S1696" s="252"/>
      <c r="T1696" s="253"/>
      <c r="AT1696" s="254" t="s">
        <v>204</v>
      </c>
      <c r="AU1696" s="254" t="s">
        <v>87</v>
      </c>
      <c r="AV1696" s="16" t="s">
        <v>85</v>
      </c>
      <c r="AW1696" s="16" t="s">
        <v>33</v>
      </c>
      <c r="AX1696" s="16" t="s">
        <v>78</v>
      </c>
      <c r="AY1696" s="254" t="s">
        <v>183</v>
      </c>
    </row>
    <row r="1697" spans="1:65" s="13" customFormat="1">
      <c r="B1697" s="201"/>
      <c r="C1697" s="202"/>
      <c r="D1697" s="203" t="s">
        <v>204</v>
      </c>
      <c r="E1697" s="204" t="s">
        <v>19</v>
      </c>
      <c r="F1697" s="205" t="s">
        <v>1900</v>
      </c>
      <c r="G1697" s="202"/>
      <c r="H1697" s="206">
        <v>6</v>
      </c>
      <c r="I1697" s="207"/>
      <c r="J1697" s="202"/>
      <c r="K1697" s="202"/>
      <c r="L1697" s="208"/>
      <c r="M1697" s="209"/>
      <c r="N1697" s="210"/>
      <c r="O1697" s="210"/>
      <c r="P1697" s="210"/>
      <c r="Q1697" s="210"/>
      <c r="R1697" s="210"/>
      <c r="S1697" s="210"/>
      <c r="T1697" s="211"/>
      <c r="AT1697" s="212" t="s">
        <v>204</v>
      </c>
      <c r="AU1697" s="212" t="s">
        <v>87</v>
      </c>
      <c r="AV1697" s="13" t="s">
        <v>87</v>
      </c>
      <c r="AW1697" s="13" t="s">
        <v>33</v>
      </c>
      <c r="AX1697" s="13" t="s">
        <v>78</v>
      </c>
      <c r="AY1697" s="212" t="s">
        <v>183</v>
      </c>
    </row>
    <row r="1698" spans="1:65" s="2" customFormat="1" ht="37.799999999999997" customHeight="1">
      <c r="A1698" s="38"/>
      <c r="B1698" s="39"/>
      <c r="C1698" s="183" t="s">
        <v>1901</v>
      </c>
      <c r="D1698" s="183" t="s">
        <v>185</v>
      </c>
      <c r="E1698" s="184" t="s">
        <v>1902</v>
      </c>
      <c r="F1698" s="185" t="s">
        <v>1903</v>
      </c>
      <c r="G1698" s="186" t="s">
        <v>188</v>
      </c>
      <c r="H1698" s="187">
        <v>6</v>
      </c>
      <c r="I1698" s="188"/>
      <c r="J1698" s="189">
        <f>ROUND(I1698*H1698,2)</f>
        <v>0</v>
      </c>
      <c r="K1698" s="185" t="s">
        <v>189</v>
      </c>
      <c r="L1698" s="43"/>
      <c r="M1698" s="190" t="s">
        <v>19</v>
      </c>
      <c r="N1698" s="191" t="s">
        <v>49</v>
      </c>
      <c r="O1698" s="68"/>
      <c r="P1698" s="192">
        <f>O1698*H1698</f>
        <v>0</v>
      </c>
      <c r="Q1698" s="192">
        <v>2.8499999999999999E-4</v>
      </c>
      <c r="R1698" s="192">
        <f>Q1698*H1698</f>
        <v>1.7099999999999999E-3</v>
      </c>
      <c r="S1698" s="192">
        <v>0</v>
      </c>
      <c r="T1698" s="193">
        <f>S1698*H1698</f>
        <v>0</v>
      </c>
      <c r="U1698" s="38"/>
      <c r="V1698" s="38"/>
      <c r="W1698" s="38"/>
      <c r="X1698" s="38"/>
      <c r="Y1698" s="38"/>
      <c r="Z1698" s="38"/>
      <c r="AA1698" s="38"/>
      <c r="AB1698" s="38"/>
      <c r="AC1698" s="38"/>
      <c r="AD1698" s="38"/>
      <c r="AE1698" s="38"/>
      <c r="AR1698" s="194" t="s">
        <v>273</v>
      </c>
      <c r="AT1698" s="194" t="s">
        <v>185</v>
      </c>
      <c r="AU1698" s="194" t="s">
        <v>87</v>
      </c>
      <c r="AY1698" s="21" t="s">
        <v>183</v>
      </c>
      <c r="BE1698" s="195">
        <f>IF(N1698="základní",J1698,0)</f>
        <v>0</v>
      </c>
      <c r="BF1698" s="195">
        <f>IF(N1698="snížená",J1698,0)</f>
        <v>0</v>
      </c>
      <c r="BG1698" s="195">
        <f>IF(N1698="zákl. přenesená",J1698,0)</f>
        <v>0</v>
      </c>
      <c r="BH1698" s="195">
        <f>IF(N1698="sníž. přenesená",J1698,0)</f>
        <v>0</v>
      </c>
      <c r="BI1698" s="195">
        <f>IF(N1698="nulová",J1698,0)</f>
        <v>0</v>
      </c>
      <c r="BJ1698" s="21" t="s">
        <v>85</v>
      </c>
      <c r="BK1698" s="195">
        <f>ROUND(I1698*H1698,2)</f>
        <v>0</v>
      </c>
      <c r="BL1698" s="21" t="s">
        <v>273</v>
      </c>
      <c r="BM1698" s="194" t="s">
        <v>1904</v>
      </c>
    </row>
    <row r="1699" spans="1:65" s="2" customFormat="1">
      <c r="A1699" s="38"/>
      <c r="B1699" s="39"/>
      <c r="C1699" s="40"/>
      <c r="D1699" s="196" t="s">
        <v>192</v>
      </c>
      <c r="E1699" s="40"/>
      <c r="F1699" s="197" t="s">
        <v>1905</v>
      </c>
      <c r="G1699" s="40"/>
      <c r="H1699" s="40"/>
      <c r="I1699" s="198"/>
      <c r="J1699" s="40"/>
      <c r="K1699" s="40"/>
      <c r="L1699" s="43"/>
      <c r="M1699" s="199"/>
      <c r="N1699" s="200"/>
      <c r="O1699" s="68"/>
      <c r="P1699" s="68"/>
      <c r="Q1699" s="68"/>
      <c r="R1699" s="68"/>
      <c r="S1699" s="68"/>
      <c r="T1699" s="69"/>
      <c r="U1699" s="38"/>
      <c r="V1699" s="38"/>
      <c r="W1699" s="38"/>
      <c r="X1699" s="38"/>
      <c r="Y1699" s="38"/>
      <c r="Z1699" s="38"/>
      <c r="AA1699" s="38"/>
      <c r="AB1699" s="38"/>
      <c r="AC1699" s="38"/>
      <c r="AD1699" s="38"/>
      <c r="AE1699" s="38"/>
      <c r="AT1699" s="21" t="s">
        <v>192</v>
      </c>
      <c r="AU1699" s="21" t="s">
        <v>87</v>
      </c>
    </row>
    <row r="1700" spans="1:65" s="16" customFormat="1">
      <c r="B1700" s="245"/>
      <c r="C1700" s="246"/>
      <c r="D1700" s="203" t="s">
        <v>204</v>
      </c>
      <c r="E1700" s="247" t="s">
        <v>19</v>
      </c>
      <c r="F1700" s="248" t="s">
        <v>884</v>
      </c>
      <c r="G1700" s="246"/>
      <c r="H1700" s="247" t="s">
        <v>19</v>
      </c>
      <c r="I1700" s="249"/>
      <c r="J1700" s="246"/>
      <c r="K1700" s="246"/>
      <c r="L1700" s="250"/>
      <c r="M1700" s="251"/>
      <c r="N1700" s="252"/>
      <c r="O1700" s="252"/>
      <c r="P1700" s="252"/>
      <c r="Q1700" s="252"/>
      <c r="R1700" s="252"/>
      <c r="S1700" s="252"/>
      <c r="T1700" s="253"/>
      <c r="AT1700" s="254" t="s">
        <v>204</v>
      </c>
      <c r="AU1700" s="254" t="s">
        <v>87</v>
      </c>
      <c r="AV1700" s="16" t="s">
        <v>85</v>
      </c>
      <c r="AW1700" s="16" t="s">
        <v>33</v>
      </c>
      <c r="AX1700" s="16" t="s">
        <v>78</v>
      </c>
      <c r="AY1700" s="254" t="s">
        <v>183</v>
      </c>
    </row>
    <row r="1701" spans="1:65" s="13" customFormat="1">
      <c r="B1701" s="201"/>
      <c r="C1701" s="202"/>
      <c r="D1701" s="203" t="s">
        <v>204</v>
      </c>
      <c r="E1701" s="204" t="s">
        <v>19</v>
      </c>
      <c r="F1701" s="205" t="s">
        <v>1900</v>
      </c>
      <c r="G1701" s="202"/>
      <c r="H1701" s="206">
        <v>6</v>
      </c>
      <c r="I1701" s="207"/>
      <c r="J1701" s="202"/>
      <c r="K1701" s="202"/>
      <c r="L1701" s="208"/>
      <c r="M1701" s="209"/>
      <c r="N1701" s="210"/>
      <c r="O1701" s="210"/>
      <c r="P1701" s="210"/>
      <c r="Q1701" s="210"/>
      <c r="R1701" s="210"/>
      <c r="S1701" s="210"/>
      <c r="T1701" s="211"/>
      <c r="AT1701" s="212" t="s">
        <v>204</v>
      </c>
      <c r="AU1701" s="212" t="s">
        <v>87</v>
      </c>
      <c r="AV1701" s="13" t="s">
        <v>87</v>
      </c>
      <c r="AW1701" s="13" t="s">
        <v>33</v>
      </c>
      <c r="AX1701" s="13" t="s">
        <v>85</v>
      </c>
      <c r="AY1701" s="212" t="s">
        <v>183</v>
      </c>
    </row>
    <row r="1702" spans="1:65" s="2" customFormat="1" ht="24.15" customHeight="1">
      <c r="A1702" s="38"/>
      <c r="B1702" s="39"/>
      <c r="C1702" s="183" t="s">
        <v>1906</v>
      </c>
      <c r="D1702" s="183" t="s">
        <v>185</v>
      </c>
      <c r="E1702" s="184" t="s">
        <v>1907</v>
      </c>
      <c r="F1702" s="185" t="s">
        <v>1908</v>
      </c>
      <c r="G1702" s="186" t="s">
        <v>188</v>
      </c>
      <c r="H1702" s="187">
        <v>6</v>
      </c>
      <c r="I1702" s="188"/>
      <c r="J1702" s="189">
        <f>ROUND(I1702*H1702,2)</f>
        <v>0</v>
      </c>
      <c r="K1702" s="185" t="s">
        <v>189</v>
      </c>
      <c r="L1702" s="43"/>
      <c r="M1702" s="190" t="s">
        <v>19</v>
      </c>
      <c r="N1702" s="191" t="s">
        <v>49</v>
      </c>
      <c r="O1702" s="68"/>
      <c r="P1702" s="192">
        <f>O1702*H1702</f>
        <v>0</v>
      </c>
      <c r="Q1702" s="192">
        <v>3.2890000000000003E-4</v>
      </c>
      <c r="R1702" s="192">
        <f>Q1702*H1702</f>
        <v>1.9734000000000002E-3</v>
      </c>
      <c r="S1702" s="192">
        <v>0</v>
      </c>
      <c r="T1702" s="193">
        <f>S1702*H1702</f>
        <v>0</v>
      </c>
      <c r="U1702" s="38"/>
      <c r="V1702" s="38"/>
      <c r="W1702" s="38"/>
      <c r="X1702" s="38"/>
      <c r="Y1702" s="38"/>
      <c r="Z1702" s="38"/>
      <c r="AA1702" s="38"/>
      <c r="AB1702" s="38"/>
      <c r="AC1702" s="38"/>
      <c r="AD1702" s="38"/>
      <c r="AE1702" s="38"/>
      <c r="AR1702" s="194" t="s">
        <v>273</v>
      </c>
      <c r="AT1702" s="194" t="s">
        <v>185</v>
      </c>
      <c r="AU1702" s="194" t="s">
        <v>87</v>
      </c>
      <c r="AY1702" s="21" t="s">
        <v>183</v>
      </c>
      <c r="BE1702" s="195">
        <f>IF(N1702="základní",J1702,0)</f>
        <v>0</v>
      </c>
      <c r="BF1702" s="195">
        <f>IF(N1702="snížená",J1702,0)</f>
        <v>0</v>
      </c>
      <c r="BG1702" s="195">
        <f>IF(N1702="zákl. přenesená",J1702,0)</f>
        <v>0</v>
      </c>
      <c r="BH1702" s="195">
        <f>IF(N1702="sníž. přenesená",J1702,0)</f>
        <v>0</v>
      </c>
      <c r="BI1702" s="195">
        <f>IF(N1702="nulová",J1702,0)</f>
        <v>0</v>
      </c>
      <c r="BJ1702" s="21" t="s">
        <v>85</v>
      </c>
      <c r="BK1702" s="195">
        <f>ROUND(I1702*H1702,2)</f>
        <v>0</v>
      </c>
      <c r="BL1702" s="21" t="s">
        <v>273</v>
      </c>
      <c r="BM1702" s="194" t="s">
        <v>1909</v>
      </c>
    </row>
    <row r="1703" spans="1:65" s="2" customFormat="1">
      <c r="A1703" s="38"/>
      <c r="B1703" s="39"/>
      <c r="C1703" s="40"/>
      <c r="D1703" s="196" t="s">
        <v>192</v>
      </c>
      <c r="E1703" s="40"/>
      <c r="F1703" s="197" t="s">
        <v>1910</v>
      </c>
      <c r="G1703" s="40"/>
      <c r="H1703" s="40"/>
      <c r="I1703" s="198"/>
      <c r="J1703" s="40"/>
      <c r="K1703" s="40"/>
      <c r="L1703" s="43"/>
      <c r="M1703" s="199"/>
      <c r="N1703" s="200"/>
      <c r="O1703" s="68"/>
      <c r="P1703" s="68"/>
      <c r="Q1703" s="68"/>
      <c r="R1703" s="68"/>
      <c r="S1703" s="68"/>
      <c r="T1703" s="69"/>
      <c r="U1703" s="38"/>
      <c r="V1703" s="38"/>
      <c r="W1703" s="38"/>
      <c r="X1703" s="38"/>
      <c r="Y1703" s="38"/>
      <c r="Z1703" s="38"/>
      <c r="AA1703" s="38"/>
      <c r="AB1703" s="38"/>
      <c r="AC1703" s="38"/>
      <c r="AD1703" s="38"/>
      <c r="AE1703" s="38"/>
      <c r="AT1703" s="21" t="s">
        <v>192</v>
      </c>
      <c r="AU1703" s="21" t="s">
        <v>87</v>
      </c>
    </row>
    <row r="1704" spans="1:65" s="16" customFormat="1">
      <c r="B1704" s="245"/>
      <c r="C1704" s="246"/>
      <c r="D1704" s="203" t="s">
        <v>204</v>
      </c>
      <c r="E1704" s="247" t="s">
        <v>19</v>
      </c>
      <c r="F1704" s="248" t="s">
        <v>884</v>
      </c>
      <c r="G1704" s="246"/>
      <c r="H1704" s="247" t="s">
        <v>19</v>
      </c>
      <c r="I1704" s="249"/>
      <c r="J1704" s="246"/>
      <c r="K1704" s="246"/>
      <c r="L1704" s="250"/>
      <c r="M1704" s="251"/>
      <c r="N1704" s="252"/>
      <c r="O1704" s="252"/>
      <c r="P1704" s="252"/>
      <c r="Q1704" s="252"/>
      <c r="R1704" s="252"/>
      <c r="S1704" s="252"/>
      <c r="T1704" s="253"/>
      <c r="AT1704" s="254" t="s">
        <v>204</v>
      </c>
      <c r="AU1704" s="254" t="s">
        <v>87</v>
      </c>
      <c r="AV1704" s="16" t="s">
        <v>85</v>
      </c>
      <c r="AW1704" s="16" t="s">
        <v>33</v>
      </c>
      <c r="AX1704" s="16" t="s">
        <v>78</v>
      </c>
      <c r="AY1704" s="254" t="s">
        <v>183</v>
      </c>
    </row>
    <row r="1705" spans="1:65" s="13" customFormat="1">
      <c r="B1705" s="201"/>
      <c r="C1705" s="202"/>
      <c r="D1705" s="203" t="s">
        <v>204</v>
      </c>
      <c r="E1705" s="204" t="s">
        <v>19</v>
      </c>
      <c r="F1705" s="205" t="s">
        <v>1900</v>
      </c>
      <c r="G1705" s="202"/>
      <c r="H1705" s="206">
        <v>6</v>
      </c>
      <c r="I1705" s="207"/>
      <c r="J1705" s="202"/>
      <c r="K1705" s="202"/>
      <c r="L1705" s="208"/>
      <c r="M1705" s="209"/>
      <c r="N1705" s="210"/>
      <c r="O1705" s="210"/>
      <c r="P1705" s="210"/>
      <c r="Q1705" s="210"/>
      <c r="R1705" s="210"/>
      <c r="S1705" s="210"/>
      <c r="T1705" s="211"/>
      <c r="AT1705" s="212" t="s">
        <v>204</v>
      </c>
      <c r="AU1705" s="212" t="s">
        <v>87</v>
      </c>
      <c r="AV1705" s="13" t="s">
        <v>87</v>
      </c>
      <c r="AW1705" s="13" t="s">
        <v>33</v>
      </c>
      <c r="AX1705" s="13" t="s">
        <v>78</v>
      </c>
      <c r="AY1705" s="212" t="s">
        <v>183</v>
      </c>
    </row>
    <row r="1706" spans="1:65" s="12" customFormat="1" ht="22.8" customHeight="1">
      <c r="B1706" s="167"/>
      <c r="C1706" s="168"/>
      <c r="D1706" s="169" t="s">
        <v>77</v>
      </c>
      <c r="E1706" s="181" t="s">
        <v>1911</v>
      </c>
      <c r="F1706" s="181" t="s">
        <v>1912</v>
      </c>
      <c r="G1706" s="168"/>
      <c r="H1706" s="168"/>
      <c r="I1706" s="171"/>
      <c r="J1706" s="182">
        <f>BK1706</f>
        <v>0</v>
      </c>
      <c r="K1706" s="168"/>
      <c r="L1706" s="173"/>
      <c r="M1706" s="174"/>
      <c r="N1706" s="175"/>
      <c r="O1706" s="175"/>
      <c r="P1706" s="176">
        <f>SUM(P1707:P1716)</f>
        <v>0</v>
      </c>
      <c r="Q1706" s="175"/>
      <c r="R1706" s="176">
        <f>SUM(R1707:R1716)</f>
        <v>1.8879999999999999</v>
      </c>
      <c r="S1706" s="175"/>
      <c r="T1706" s="177">
        <f>SUM(T1707:T1716)</f>
        <v>0.248</v>
      </c>
      <c r="AR1706" s="178" t="s">
        <v>87</v>
      </c>
      <c r="AT1706" s="179" t="s">
        <v>77</v>
      </c>
      <c r="AU1706" s="179" t="s">
        <v>85</v>
      </c>
      <c r="AY1706" s="178" t="s">
        <v>183</v>
      </c>
      <c r="BK1706" s="180">
        <f>SUM(BK1707:BK1716)</f>
        <v>0</v>
      </c>
    </row>
    <row r="1707" spans="1:65" s="2" customFormat="1" ht="24.15" customHeight="1">
      <c r="A1707" s="38"/>
      <c r="B1707" s="39"/>
      <c r="C1707" s="183" t="s">
        <v>1913</v>
      </c>
      <c r="D1707" s="183" t="s">
        <v>185</v>
      </c>
      <c r="E1707" s="184" t="s">
        <v>1914</v>
      </c>
      <c r="F1707" s="185" t="s">
        <v>1915</v>
      </c>
      <c r="G1707" s="186" t="s">
        <v>188</v>
      </c>
      <c r="H1707" s="187">
        <v>3200</v>
      </c>
      <c r="I1707" s="188"/>
      <c r="J1707" s="189">
        <f>ROUND(I1707*H1707,2)</f>
        <v>0</v>
      </c>
      <c r="K1707" s="185" t="s">
        <v>201</v>
      </c>
      <c r="L1707" s="43"/>
      <c r="M1707" s="190" t="s">
        <v>19</v>
      </c>
      <c r="N1707" s="191" t="s">
        <v>49</v>
      </c>
      <c r="O1707" s="68"/>
      <c r="P1707" s="192">
        <f>O1707*H1707</f>
        <v>0</v>
      </c>
      <c r="Q1707" s="192">
        <v>0</v>
      </c>
      <c r="R1707" s="192">
        <f>Q1707*H1707</f>
        <v>0</v>
      </c>
      <c r="S1707" s="192">
        <v>0</v>
      </c>
      <c r="T1707" s="193">
        <f>S1707*H1707</f>
        <v>0</v>
      </c>
      <c r="U1707" s="38"/>
      <c r="V1707" s="38"/>
      <c r="W1707" s="38"/>
      <c r="X1707" s="38"/>
      <c r="Y1707" s="38"/>
      <c r="Z1707" s="38"/>
      <c r="AA1707" s="38"/>
      <c r="AB1707" s="38"/>
      <c r="AC1707" s="38"/>
      <c r="AD1707" s="38"/>
      <c r="AE1707" s="38"/>
      <c r="AR1707" s="194" t="s">
        <v>273</v>
      </c>
      <c r="AT1707" s="194" t="s">
        <v>185</v>
      </c>
      <c r="AU1707" s="194" t="s">
        <v>87</v>
      </c>
      <c r="AY1707" s="21" t="s">
        <v>183</v>
      </c>
      <c r="BE1707" s="195">
        <f>IF(N1707="základní",J1707,0)</f>
        <v>0</v>
      </c>
      <c r="BF1707" s="195">
        <f>IF(N1707="snížená",J1707,0)</f>
        <v>0</v>
      </c>
      <c r="BG1707" s="195">
        <f>IF(N1707="zákl. přenesená",J1707,0)</f>
        <v>0</v>
      </c>
      <c r="BH1707" s="195">
        <f>IF(N1707="sníž. přenesená",J1707,0)</f>
        <v>0</v>
      </c>
      <c r="BI1707" s="195">
        <f>IF(N1707="nulová",J1707,0)</f>
        <v>0</v>
      </c>
      <c r="BJ1707" s="21" t="s">
        <v>85</v>
      </c>
      <c r="BK1707" s="195">
        <f>ROUND(I1707*H1707,2)</f>
        <v>0</v>
      </c>
      <c r="BL1707" s="21" t="s">
        <v>273</v>
      </c>
      <c r="BM1707" s="194" t="s">
        <v>1916</v>
      </c>
    </row>
    <row r="1708" spans="1:65" s="2" customFormat="1">
      <c r="A1708" s="38"/>
      <c r="B1708" s="39"/>
      <c r="C1708" s="40"/>
      <c r="D1708" s="196" t="s">
        <v>192</v>
      </c>
      <c r="E1708" s="40"/>
      <c r="F1708" s="197" t="s">
        <v>1917</v>
      </c>
      <c r="G1708" s="40"/>
      <c r="H1708" s="40"/>
      <c r="I1708" s="198"/>
      <c r="J1708" s="40"/>
      <c r="K1708" s="40"/>
      <c r="L1708" s="43"/>
      <c r="M1708" s="199"/>
      <c r="N1708" s="200"/>
      <c r="O1708" s="68"/>
      <c r="P1708" s="68"/>
      <c r="Q1708" s="68"/>
      <c r="R1708" s="68"/>
      <c r="S1708" s="68"/>
      <c r="T1708" s="69"/>
      <c r="U1708" s="38"/>
      <c r="V1708" s="38"/>
      <c r="W1708" s="38"/>
      <c r="X1708" s="38"/>
      <c r="Y1708" s="38"/>
      <c r="Z1708" s="38"/>
      <c r="AA1708" s="38"/>
      <c r="AB1708" s="38"/>
      <c r="AC1708" s="38"/>
      <c r="AD1708" s="38"/>
      <c r="AE1708" s="38"/>
      <c r="AT1708" s="21" t="s">
        <v>192</v>
      </c>
      <c r="AU1708" s="21" t="s">
        <v>87</v>
      </c>
    </row>
    <row r="1709" spans="1:65" s="2" customFormat="1" ht="16.5" customHeight="1">
      <c r="A1709" s="38"/>
      <c r="B1709" s="39"/>
      <c r="C1709" s="183" t="s">
        <v>1918</v>
      </c>
      <c r="D1709" s="183" t="s">
        <v>185</v>
      </c>
      <c r="E1709" s="184" t="s">
        <v>1919</v>
      </c>
      <c r="F1709" s="185" t="s">
        <v>1920</v>
      </c>
      <c r="G1709" s="186" t="s">
        <v>188</v>
      </c>
      <c r="H1709" s="187">
        <v>800</v>
      </c>
      <c r="I1709" s="188"/>
      <c r="J1709" s="189">
        <f>ROUND(I1709*H1709,2)</f>
        <v>0</v>
      </c>
      <c r="K1709" s="185" t="s">
        <v>201</v>
      </c>
      <c r="L1709" s="43"/>
      <c r="M1709" s="190" t="s">
        <v>19</v>
      </c>
      <c r="N1709" s="191" t="s">
        <v>49</v>
      </c>
      <c r="O1709" s="68"/>
      <c r="P1709" s="192">
        <f>O1709*H1709</f>
        <v>0</v>
      </c>
      <c r="Q1709" s="192">
        <v>1E-3</v>
      </c>
      <c r="R1709" s="192">
        <f>Q1709*H1709</f>
        <v>0.8</v>
      </c>
      <c r="S1709" s="192">
        <v>3.1E-4</v>
      </c>
      <c r="T1709" s="193">
        <f>S1709*H1709</f>
        <v>0.248</v>
      </c>
      <c r="U1709" s="38"/>
      <c r="V1709" s="38"/>
      <c r="W1709" s="38"/>
      <c r="X1709" s="38"/>
      <c r="Y1709" s="38"/>
      <c r="Z1709" s="38"/>
      <c r="AA1709" s="38"/>
      <c r="AB1709" s="38"/>
      <c r="AC1709" s="38"/>
      <c r="AD1709" s="38"/>
      <c r="AE1709" s="38"/>
      <c r="AR1709" s="194" t="s">
        <v>273</v>
      </c>
      <c r="AT1709" s="194" t="s">
        <v>185</v>
      </c>
      <c r="AU1709" s="194" t="s">
        <v>87</v>
      </c>
      <c r="AY1709" s="21" t="s">
        <v>183</v>
      </c>
      <c r="BE1709" s="195">
        <f>IF(N1709="základní",J1709,0)</f>
        <v>0</v>
      </c>
      <c r="BF1709" s="195">
        <f>IF(N1709="snížená",J1709,0)</f>
        <v>0</v>
      </c>
      <c r="BG1709" s="195">
        <f>IF(N1709="zákl. přenesená",J1709,0)</f>
        <v>0</v>
      </c>
      <c r="BH1709" s="195">
        <f>IF(N1709="sníž. přenesená",J1709,0)</f>
        <v>0</v>
      </c>
      <c r="BI1709" s="195">
        <f>IF(N1709="nulová",J1709,0)</f>
        <v>0</v>
      </c>
      <c r="BJ1709" s="21" t="s">
        <v>85</v>
      </c>
      <c r="BK1709" s="195">
        <f>ROUND(I1709*H1709,2)</f>
        <v>0</v>
      </c>
      <c r="BL1709" s="21" t="s">
        <v>273</v>
      </c>
      <c r="BM1709" s="194" t="s">
        <v>1921</v>
      </c>
    </row>
    <row r="1710" spans="1:65" s="2" customFormat="1">
      <c r="A1710" s="38"/>
      <c r="B1710" s="39"/>
      <c r="C1710" s="40"/>
      <c r="D1710" s="196" t="s">
        <v>192</v>
      </c>
      <c r="E1710" s="40"/>
      <c r="F1710" s="197" t="s">
        <v>1922</v>
      </c>
      <c r="G1710" s="40"/>
      <c r="H1710" s="40"/>
      <c r="I1710" s="198"/>
      <c r="J1710" s="40"/>
      <c r="K1710" s="40"/>
      <c r="L1710" s="43"/>
      <c r="M1710" s="199"/>
      <c r="N1710" s="200"/>
      <c r="O1710" s="68"/>
      <c r="P1710" s="68"/>
      <c r="Q1710" s="68"/>
      <c r="R1710" s="68"/>
      <c r="S1710" s="68"/>
      <c r="T1710" s="69"/>
      <c r="U1710" s="38"/>
      <c r="V1710" s="38"/>
      <c r="W1710" s="38"/>
      <c r="X1710" s="38"/>
      <c r="Y1710" s="38"/>
      <c r="Z1710" s="38"/>
      <c r="AA1710" s="38"/>
      <c r="AB1710" s="38"/>
      <c r="AC1710" s="38"/>
      <c r="AD1710" s="38"/>
      <c r="AE1710" s="38"/>
      <c r="AT1710" s="21" t="s">
        <v>192</v>
      </c>
      <c r="AU1710" s="21" t="s">
        <v>87</v>
      </c>
    </row>
    <row r="1711" spans="1:65" s="2" customFormat="1" ht="24.15" customHeight="1">
      <c r="A1711" s="38"/>
      <c r="B1711" s="39"/>
      <c r="C1711" s="183" t="s">
        <v>1923</v>
      </c>
      <c r="D1711" s="183" t="s">
        <v>185</v>
      </c>
      <c r="E1711" s="184" t="s">
        <v>1924</v>
      </c>
      <c r="F1711" s="185" t="s">
        <v>1925</v>
      </c>
      <c r="G1711" s="186" t="s">
        <v>188</v>
      </c>
      <c r="H1711" s="187">
        <v>800</v>
      </c>
      <c r="I1711" s="188"/>
      <c r="J1711" s="189">
        <f>ROUND(I1711*H1711,2)</f>
        <v>0</v>
      </c>
      <c r="K1711" s="185" t="s">
        <v>201</v>
      </c>
      <c r="L1711" s="43"/>
      <c r="M1711" s="190" t="s">
        <v>19</v>
      </c>
      <c r="N1711" s="191" t="s">
        <v>49</v>
      </c>
      <c r="O1711" s="68"/>
      <c r="P1711" s="192">
        <f>O1711*H1711</f>
        <v>0</v>
      </c>
      <c r="Q1711" s="192">
        <v>0</v>
      </c>
      <c r="R1711" s="192">
        <f>Q1711*H1711</f>
        <v>0</v>
      </c>
      <c r="S1711" s="192">
        <v>0</v>
      </c>
      <c r="T1711" s="193">
        <f>S1711*H1711</f>
        <v>0</v>
      </c>
      <c r="U1711" s="38"/>
      <c r="V1711" s="38"/>
      <c r="W1711" s="38"/>
      <c r="X1711" s="38"/>
      <c r="Y1711" s="38"/>
      <c r="Z1711" s="38"/>
      <c r="AA1711" s="38"/>
      <c r="AB1711" s="38"/>
      <c r="AC1711" s="38"/>
      <c r="AD1711" s="38"/>
      <c r="AE1711" s="38"/>
      <c r="AR1711" s="194" t="s">
        <v>273</v>
      </c>
      <c r="AT1711" s="194" t="s">
        <v>185</v>
      </c>
      <c r="AU1711" s="194" t="s">
        <v>87</v>
      </c>
      <c r="AY1711" s="21" t="s">
        <v>183</v>
      </c>
      <c r="BE1711" s="195">
        <f>IF(N1711="základní",J1711,0)</f>
        <v>0</v>
      </c>
      <c r="BF1711" s="195">
        <f>IF(N1711="snížená",J1711,0)</f>
        <v>0</v>
      </c>
      <c r="BG1711" s="195">
        <f>IF(N1711="zákl. přenesená",J1711,0)</f>
        <v>0</v>
      </c>
      <c r="BH1711" s="195">
        <f>IF(N1711="sníž. přenesená",J1711,0)</f>
        <v>0</v>
      </c>
      <c r="BI1711" s="195">
        <f>IF(N1711="nulová",J1711,0)</f>
        <v>0</v>
      </c>
      <c r="BJ1711" s="21" t="s">
        <v>85</v>
      </c>
      <c r="BK1711" s="195">
        <f>ROUND(I1711*H1711,2)</f>
        <v>0</v>
      </c>
      <c r="BL1711" s="21" t="s">
        <v>273</v>
      </c>
      <c r="BM1711" s="194" t="s">
        <v>1926</v>
      </c>
    </row>
    <row r="1712" spans="1:65" s="2" customFormat="1">
      <c r="A1712" s="38"/>
      <c r="B1712" s="39"/>
      <c r="C1712" s="40"/>
      <c r="D1712" s="196" t="s">
        <v>192</v>
      </c>
      <c r="E1712" s="40"/>
      <c r="F1712" s="197" t="s">
        <v>1927</v>
      </c>
      <c r="G1712" s="40"/>
      <c r="H1712" s="40"/>
      <c r="I1712" s="198"/>
      <c r="J1712" s="40"/>
      <c r="K1712" s="40"/>
      <c r="L1712" s="43"/>
      <c r="M1712" s="199"/>
      <c r="N1712" s="200"/>
      <c r="O1712" s="68"/>
      <c r="P1712" s="68"/>
      <c r="Q1712" s="68"/>
      <c r="R1712" s="68"/>
      <c r="S1712" s="68"/>
      <c r="T1712" s="69"/>
      <c r="U1712" s="38"/>
      <c r="V1712" s="38"/>
      <c r="W1712" s="38"/>
      <c r="X1712" s="38"/>
      <c r="Y1712" s="38"/>
      <c r="Z1712" s="38"/>
      <c r="AA1712" s="38"/>
      <c r="AB1712" s="38"/>
      <c r="AC1712" s="38"/>
      <c r="AD1712" s="38"/>
      <c r="AE1712" s="38"/>
      <c r="AT1712" s="21" t="s">
        <v>192</v>
      </c>
      <c r="AU1712" s="21" t="s">
        <v>87</v>
      </c>
    </row>
    <row r="1713" spans="1:65" s="2" customFormat="1" ht="33" customHeight="1">
      <c r="A1713" s="38"/>
      <c r="B1713" s="39"/>
      <c r="C1713" s="183" t="s">
        <v>1928</v>
      </c>
      <c r="D1713" s="183" t="s">
        <v>185</v>
      </c>
      <c r="E1713" s="184" t="s">
        <v>1929</v>
      </c>
      <c r="F1713" s="185" t="s">
        <v>1930</v>
      </c>
      <c r="G1713" s="186" t="s">
        <v>188</v>
      </c>
      <c r="H1713" s="187">
        <v>3200</v>
      </c>
      <c r="I1713" s="188"/>
      <c r="J1713" s="189">
        <f>ROUND(I1713*H1713,2)</f>
        <v>0</v>
      </c>
      <c r="K1713" s="185" t="s">
        <v>201</v>
      </c>
      <c r="L1713" s="43"/>
      <c r="M1713" s="190" t="s">
        <v>19</v>
      </c>
      <c r="N1713" s="191" t="s">
        <v>49</v>
      </c>
      <c r="O1713" s="68"/>
      <c r="P1713" s="192">
        <f>O1713*H1713</f>
        <v>0</v>
      </c>
      <c r="Q1713" s="192">
        <v>2.0000000000000001E-4</v>
      </c>
      <c r="R1713" s="192">
        <f>Q1713*H1713</f>
        <v>0.64</v>
      </c>
      <c r="S1713" s="192">
        <v>0</v>
      </c>
      <c r="T1713" s="193">
        <f>S1713*H1713</f>
        <v>0</v>
      </c>
      <c r="U1713" s="38"/>
      <c r="V1713" s="38"/>
      <c r="W1713" s="38"/>
      <c r="X1713" s="38"/>
      <c r="Y1713" s="38"/>
      <c r="Z1713" s="38"/>
      <c r="AA1713" s="38"/>
      <c r="AB1713" s="38"/>
      <c r="AC1713" s="38"/>
      <c r="AD1713" s="38"/>
      <c r="AE1713" s="38"/>
      <c r="AR1713" s="194" t="s">
        <v>273</v>
      </c>
      <c r="AT1713" s="194" t="s">
        <v>185</v>
      </c>
      <c r="AU1713" s="194" t="s">
        <v>87</v>
      </c>
      <c r="AY1713" s="21" t="s">
        <v>183</v>
      </c>
      <c r="BE1713" s="195">
        <f>IF(N1713="základní",J1713,0)</f>
        <v>0</v>
      </c>
      <c r="BF1713" s="195">
        <f>IF(N1713="snížená",J1713,0)</f>
        <v>0</v>
      </c>
      <c r="BG1713" s="195">
        <f>IF(N1713="zákl. přenesená",J1713,0)</f>
        <v>0</v>
      </c>
      <c r="BH1713" s="195">
        <f>IF(N1713="sníž. přenesená",J1713,0)</f>
        <v>0</v>
      </c>
      <c r="BI1713" s="195">
        <f>IF(N1713="nulová",J1713,0)</f>
        <v>0</v>
      </c>
      <c r="BJ1713" s="21" t="s">
        <v>85</v>
      </c>
      <c r="BK1713" s="195">
        <f>ROUND(I1713*H1713,2)</f>
        <v>0</v>
      </c>
      <c r="BL1713" s="21" t="s">
        <v>273</v>
      </c>
      <c r="BM1713" s="194" t="s">
        <v>1931</v>
      </c>
    </row>
    <row r="1714" spans="1:65" s="2" customFormat="1">
      <c r="A1714" s="38"/>
      <c r="B1714" s="39"/>
      <c r="C1714" s="40"/>
      <c r="D1714" s="196" t="s">
        <v>192</v>
      </c>
      <c r="E1714" s="40"/>
      <c r="F1714" s="197" t="s">
        <v>1932</v>
      </c>
      <c r="G1714" s="40"/>
      <c r="H1714" s="40"/>
      <c r="I1714" s="198"/>
      <c r="J1714" s="40"/>
      <c r="K1714" s="40"/>
      <c r="L1714" s="43"/>
      <c r="M1714" s="199"/>
      <c r="N1714" s="200"/>
      <c r="O1714" s="68"/>
      <c r="P1714" s="68"/>
      <c r="Q1714" s="68"/>
      <c r="R1714" s="68"/>
      <c r="S1714" s="68"/>
      <c r="T1714" s="69"/>
      <c r="U1714" s="38"/>
      <c r="V1714" s="38"/>
      <c r="W1714" s="38"/>
      <c r="X1714" s="38"/>
      <c r="Y1714" s="38"/>
      <c r="Z1714" s="38"/>
      <c r="AA1714" s="38"/>
      <c r="AB1714" s="38"/>
      <c r="AC1714" s="38"/>
      <c r="AD1714" s="38"/>
      <c r="AE1714" s="38"/>
      <c r="AT1714" s="21" t="s">
        <v>192</v>
      </c>
      <c r="AU1714" s="21" t="s">
        <v>87</v>
      </c>
    </row>
    <row r="1715" spans="1:65" s="2" customFormat="1" ht="37.799999999999997" customHeight="1">
      <c r="A1715" s="38"/>
      <c r="B1715" s="39"/>
      <c r="C1715" s="183" t="s">
        <v>1933</v>
      </c>
      <c r="D1715" s="183" t="s">
        <v>185</v>
      </c>
      <c r="E1715" s="184" t="s">
        <v>1934</v>
      </c>
      <c r="F1715" s="185" t="s">
        <v>1935</v>
      </c>
      <c r="G1715" s="186" t="s">
        <v>188</v>
      </c>
      <c r="H1715" s="187">
        <v>3200</v>
      </c>
      <c r="I1715" s="188"/>
      <c r="J1715" s="189">
        <f>ROUND(I1715*H1715,2)</f>
        <v>0</v>
      </c>
      <c r="K1715" s="185" t="s">
        <v>201</v>
      </c>
      <c r="L1715" s="43"/>
      <c r="M1715" s="190" t="s">
        <v>19</v>
      </c>
      <c r="N1715" s="191" t="s">
        <v>49</v>
      </c>
      <c r="O1715" s="68"/>
      <c r="P1715" s="192">
        <f>O1715*H1715</f>
        <v>0</v>
      </c>
      <c r="Q1715" s="192">
        <v>1.3999999999999999E-4</v>
      </c>
      <c r="R1715" s="192">
        <f>Q1715*H1715</f>
        <v>0.44799999999999995</v>
      </c>
      <c r="S1715" s="192">
        <v>0</v>
      </c>
      <c r="T1715" s="193">
        <f>S1715*H1715</f>
        <v>0</v>
      </c>
      <c r="U1715" s="38"/>
      <c r="V1715" s="38"/>
      <c r="W1715" s="38"/>
      <c r="X1715" s="38"/>
      <c r="Y1715" s="38"/>
      <c r="Z1715" s="38"/>
      <c r="AA1715" s="38"/>
      <c r="AB1715" s="38"/>
      <c r="AC1715" s="38"/>
      <c r="AD1715" s="38"/>
      <c r="AE1715" s="38"/>
      <c r="AR1715" s="194" t="s">
        <v>273</v>
      </c>
      <c r="AT1715" s="194" t="s">
        <v>185</v>
      </c>
      <c r="AU1715" s="194" t="s">
        <v>87</v>
      </c>
      <c r="AY1715" s="21" t="s">
        <v>183</v>
      </c>
      <c r="BE1715" s="195">
        <f>IF(N1715="základní",J1715,0)</f>
        <v>0</v>
      </c>
      <c r="BF1715" s="195">
        <f>IF(N1715="snížená",J1715,0)</f>
        <v>0</v>
      </c>
      <c r="BG1715" s="195">
        <f>IF(N1715="zákl. přenesená",J1715,0)</f>
        <v>0</v>
      </c>
      <c r="BH1715" s="195">
        <f>IF(N1715="sníž. přenesená",J1715,0)</f>
        <v>0</v>
      </c>
      <c r="BI1715" s="195">
        <f>IF(N1715="nulová",J1715,0)</f>
        <v>0</v>
      </c>
      <c r="BJ1715" s="21" t="s">
        <v>85</v>
      </c>
      <c r="BK1715" s="195">
        <f>ROUND(I1715*H1715,2)</f>
        <v>0</v>
      </c>
      <c r="BL1715" s="21" t="s">
        <v>273</v>
      </c>
      <c r="BM1715" s="194" t="s">
        <v>1936</v>
      </c>
    </row>
    <row r="1716" spans="1:65" s="2" customFormat="1">
      <c r="A1716" s="38"/>
      <c r="B1716" s="39"/>
      <c r="C1716" s="40"/>
      <c r="D1716" s="196" t="s">
        <v>192</v>
      </c>
      <c r="E1716" s="40"/>
      <c r="F1716" s="197" t="s">
        <v>1937</v>
      </c>
      <c r="G1716" s="40"/>
      <c r="H1716" s="40"/>
      <c r="I1716" s="198"/>
      <c r="J1716" s="40"/>
      <c r="K1716" s="40"/>
      <c r="L1716" s="43"/>
      <c r="M1716" s="256"/>
      <c r="N1716" s="257"/>
      <c r="O1716" s="258"/>
      <c r="P1716" s="258"/>
      <c r="Q1716" s="258"/>
      <c r="R1716" s="258"/>
      <c r="S1716" s="258"/>
      <c r="T1716" s="259"/>
      <c r="U1716" s="38"/>
      <c r="V1716" s="38"/>
      <c r="W1716" s="38"/>
      <c r="X1716" s="38"/>
      <c r="Y1716" s="38"/>
      <c r="Z1716" s="38"/>
      <c r="AA1716" s="38"/>
      <c r="AB1716" s="38"/>
      <c r="AC1716" s="38"/>
      <c r="AD1716" s="38"/>
      <c r="AE1716" s="38"/>
      <c r="AT1716" s="21" t="s">
        <v>192</v>
      </c>
      <c r="AU1716" s="21" t="s">
        <v>87</v>
      </c>
    </row>
    <row r="1717" spans="1:65" s="2" customFormat="1" ht="6.9" customHeight="1">
      <c r="A1717" s="38"/>
      <c r="B1717" s="51"/>
      <c r="C1717" s="52"/>
      <c r="D1717" s="52"/>
      <c r="E1717" s="52"/>
      <c r="F1717" s="52"/>
      <c r="G1717" s="52"/>
      <c r="H1717" s="52"/>
      <c r="I1717" s="52"/>
      <c r="J1717" s="52"/>
      <c r="K1717" s="52"/>
      <c r="L1717" s="43"/>
      <c r="M1717" s="38"/>
      <c r="O1717" s="38"/>
      <c r="P1717" s="38"/>
      <c r="Q1717" s="38"/>
      <c r="R1717" s="38"/>
      <c r="S1717" s="38"/>
      <c r="T1717" s="38"/>
      <c r="U1717" s="38"/>
      <c r="V1717" s="38"/>
      <c r="W1717" s="38"/>
      <c r="X1717" s="38"/>
      <c r="Y1717" s="38"/>
      <c r="Z1717" s="38"/>
      <c r="AA1717" s="38"/>
      <c r="AB1717" s="38"/>
      <c r="AC1717" s="38"/>
      <c r="AD1717" s="38"/>
      <c r="AE1717" s="38"/>
    </row>
  </sheetData>
  <sheetProtection algorithmName="SHA-512" hashValue="XwxdwWTGaVZFBE8z6CLObvi0kOLNZigkTOciR1oOr9CkM+egfQMB2soH4awpPRdhDPAEE+Jl10cwhU50Xo7Y6w==" saltValue="m4ru/9lGuIlx2mLdeN7Rqkj4jok4nKZzUD3TlvvRfuTralIKBqwQxoZusi2pNacIxoEFwj+fbp7yyipDcSoOMQ==" spinCount="100000" sheet="1" objects="1" scenarios="1" formatColumns="0" formatRows="0" autoFilter="0"/>
  <autoFilter ref="C110:K1716" xr:uid="{00000000-0009-0000-0000-000001000000}"/>
  <mergeCells count="12">
    <mergeCell ref="E103:H103"/>
    <mergeCell ref="L2:V2"/>
    <mergeCell ref="E50:H50"/>
    <mergeCell ref="E52:H52"/>
    <mergeCell ref="E54:H54"/>
    <mergeCell ref="E99:H99"/>
    <mergeCell ref="E101:H101"/>
    <mergeCell ref="E7:H7"/>
    <mergeCell ref="E9:H9"/>
    <mergeCell ref="E11:H11"/>
    <mergeCell ref="E20:H20"/>
    <mergeCell ref="E29:H29"/>
  </mergeCells>
  <hyperlinks>
    <hyperlink ref="F115" r:id="rId1" xr:uid="{00000000-0004-0000-0100-000000000000}"/>
    <hyperlink ref="F117" r:id="rId2" xr:uid="{00000000-0004-0000-0100-000001000000}"/>
    <hyperlink ref="F119" r:id="rId3" xr:uid="{00000000-0004-0000-0100-000002000000}"/>
    <hyperlink ref="F125" r:id="rId4" xr:uid="{00000000-0004-0000-0100-000003000000}"/>
    <hyperlink ref="F131" r:id="rId5" xr:uid="{00000000-0004-0000-0100-000004000000}"/>
    <hyperlink ref="F138" r:id="rId6" xr:uid="{00000000-0004-0000-0100-000005000000}"/>
    <hyperlink ref="F145" r:id="rId7" xr:uid="{00000000-0004-0000-0100-000006000000}"/>
    <hyperlink ref="F154" r:id="rId8" xr:uid="{00000000-0004-0000-0100-000007000000}"/>
    <hyperlink ref="F162" r:id="rId9" xr:uid="{00000000-0004-0000-0100-000008000000}"/>
    <hyperlink ref="F171" r:id="rId10" xr:uid="{00000000-0004-0000-0100-000009000000}"/>
    <hyperlink ref="F180" r:id="rId11" xr:uid="{00000000-0004-0000-0100-00000A000000}"/>
    <hyperlink ref="F189" r:id="rId12" xr:uid="{00000000-0004-0000-0100-00000B000000}"/>
    <hyperlink ref="F191" r:id="rId13" xr:uid="{00000000-0004-0000-0100-00000C000000}"/>
    <hyperlink ref="F193" r:id="rId14" xr:uid="{00000000-0004-0000-0100-00000D000000}"/>
    <hyperlink ref="F198" r:id="rId15" xr:uid="{00000000-0004-0000-0100-00000E000000}"/>
    <hyperlink ref="F204" r:id="rId16" xr:uid="{00000000-0004-0000-0100-00000F000000}"/>
    <hyperlink ref="F207" r:id="rId17" xr:uid="{00000000-0004-0000-0100-000010000000}"/>
    <hyperlink ref="F213" r:id="rId18" xr:uid="{00000000-0004-0000-0100-000011000000}"/>
    <hyperlink ref="F216" r:id="rId19" xr:uid="{00000000-0004-0000-0100-000012000000}"/>
    <hyperlink ref="F219" r:id="rId20" xr:uid="{00000000-0004-0000-0100-000013000000}"/>
    <hyperlink ref="F221" r:id="rId21" xr:uid="{00000000-0004-0000-0100-000014000000}"/>
    <hyperlink ref="F229" r:id="rId22" xr:uid="{00000000-0004-0000-0100-000015000000}"/>
    <hyperlink ref="F233" r:id="rId23" xr:uid="{00000000-0004-0000-0100-000016000000}"/>
    <hyperlink ref="F237" r:id="rId24" xr:uid="{00000000-0004-0000-0100-000017000000}"/>
    <hyperlink ref="F247" r:id="rId25" xr:uid="{00000000-0004-0000-0100-000018000000}"/>
    <hyperlink ref="F250" r:id="rId26" xr:uid="{00000000-0004-0000-0100-000019000000}"/>
    <hyperlink ref="F261" r:id="rId27" xr:uid="{00000000-0004-0000-0100-00001A000000}"/>
    <hyperlink ref="F273" r:id="rId28" xr:uid="{00000000-0004-0000-0100-00001B000000}"/>
    <hyperlink ref="F276" r:id="rId29" xr:uid="{00000000-0004-0000-0100-00001C000000}"/>
    <hyperlink ref="F280" r:id="rId30" xr:uid="{00000000-0004-0000-0100-00001D000000}"/>
    <hyperlink ref="F284" r:id="rId31" xr:uid="{00000000-0004-0000-0100-00001E000000}"/>
    <hyperlink ref="F292" r:id="rId32" xr:uid="{00000000-0004-0000-0100-00001F000000}"/>
    <hyperlink ref="F302" r:id="rId33" xr:uid="{00000000-0004-0000-0100-000020000000}"/>
    <hyperlink ref="F318" r:id="rId34" xr:uid="{00000000-0004-0000-0100-000021000000}"/>
    <hyperlink ref="F354" r:id="rId35" xr:uid="{00000000-0004-0000-0100-000022000000}"/>
    <hyperlink ref="F360" r:id="rId36" xr:uid="{00000000-0004-0000-0100-000023000000}"/>
    <hyperlink ref="F366" r:id="rId37" xr:uid="{00000000-0004-0000-0100-000024000000}"/>
    <hyperlink ref="F370" r:id="rId38" xr:uid="{00000000-0004-0000-0100-000025000000}"/>
    <hyperlink ref="F372" r:id="rId39" xr:uid="{00000000-0004-0000-0100-000026000000}"/>
    <hyperlink ref="F386" r:id="rId40" xr:uid="{00000000-0004-0000-0100-000027000000}"/>
    <hyperlink ref="F392" r:id="rId41" xr:uid="{00000000-0004-0000-0100-000028000000}"/>
    <hyperlink ref="F394" r:id="rId42" xr:uid="{00000000-0004-0000-0100-000029000000}"/>
    <hyperlink ref="F397" r:id="rId43" xr:uid="{00000000-0004-0000-0100-00002A000000}"/>
    <hyperlink ref="F414" r:id="rId44" xr:uid="{00000000-0004-0000-0100-00002B000000}"/>
    <hyperlink ref="F420" r:id="rId45" xr:uid="{00000000-0004-0000-0100-00002C000000}"/>
    <hyperlink ref="F422" r:id="rId46" xr:uid="{00000000-0004-0000-0100-00002D000000}"/>
    <hyperlink ref="F436" r:id="rId47" xr:uid="{00000000-0004-0000-0100-00002E000000}"/>
    <hyperlink ref="F442" r:id="rId48" xr:uid="{00000000-0004-0000-0100-00002F000000}"/>
    <hyperlink ref="F444" r:id="rId49" xr:uid="{00000000-0004-0000-0100-000030000000}"/>
    <hyperlink ref="F460" r:id="rId50" xr:uid="{00000000-0004-0000-0100-000031000000}"/>
    <hyperlink ref="F464" r:id="rId51" xr:uid="{00000000-0004-0000-0100-000032000000}"/>
    <hyperlink ref="F468" r:id="rId52" xr:uid="{00000000-0004-0000-0100-000033000000}"/>
    <hyperlink ref="F472" r:id="rId53" xr:uid="{00000000-0004-0000-0100-000034000000}"/>
    <hyperlink ref="F476" r:id="rId54" xr:uid="{00000000-0004-0000-0100-000035000000}"/>
    <hyperlink ref="F481" r:id="rId55" xr:uid="{00000000-0004-0000-0100-000036000000}"/>
    <hyperlink ref="F483" r:id="rId56" xr:uid="{00000000-0004-0000-0100-000037000000}"/>
    <hyperlink ref="F485" r:id="rId57" xr:uid="{00000000-0004-0000-0100-000038000000}"/>
    <hyperlink ref="F487" r:id="rId58" xr:uid="{00000000-0004-0000-0100-000039000000}"/>
    <hyperlink ref="F492" r:id="rId59" xr:uid="{00000000-0004-0000-0100-00003A000000}"/>
    <hyperlink ref="F515" r:id="rId60" xr:uid="{00000000-0004-0000-0100-00003B000000}"/>
    <hyperlink ref="F524" r:id="rId61" xr:uid="{00000000-0004-0000-0100-00003C000000}"/>
    <hyperlink ref="F547" r:id="rId62" xr:uid="{00000000-0004-0000-0100-00003D000000}"/>
    <hyperlink ref="F556" r:id="rId63" xr:uid="{00000000-0004-0000-0100-00003E000000}"/>
    <hyperlink ref="F624" r:id="rId64" xr:uid="{00000000-0004-0000-0100-00003F000000}"/>
    <hyperlink ref="F630" r:id="rId65" xr:uid="{00000000-0004-0000-0100-000040000000}"/>
    <hyperlink ref="F699" r:id="rId66" xr:uid="{00000000-0004-0000-0100-000041000000}"/>
    <hyperlink ref="F703" r:id="rId67" xr:uid="{00000000-0004-0000-0100-000042000000}"/>
    <hyperlink ref="F707" r:id="rId68" xr:uid="{00000000-0004-0000-0100-000043000000}"/>
    <hyperlink ref="F716" r:id="rId69" xr:uid="{00000000-0004-0000-0100-000044000000}"/>
    <hyperlink ref="F721" r:id="rId70" xr:uid="{00000000-0004-0000-0100-000045000000}"/>
    <hyperlink ref="F724" r:id="rId71" xr:uid="{00000000-0004-0000-0100-000046000000}"/>
    <hyperlink ref="F737" r:id="rId72" xr:uid="{00000000-0004-0000-0100-000047000000}"/>
    <hyperlink ref="F753" r:id="rId73" xr:uid="{00000000-0004-0000-0100-000048000000}"/>
    <hyperlink ref="F758" r:id="rId74" xr:uid="{00000000-0004-0000-0100-000049000000}"/>
    <hyperlink ref="F762" r:id="rId75" xr:uid="{00000000-0004-0000-0100-00004A000000}"/>
    <hyperlink ref="F793" r:id="rId76" xr:uid="{00000000-0004-0000-0100-00004B000000}"/>
    <hyperlink ref="F807" r:id="rId77" xr:uid="{00000000-0004-0000-0100-00004C000000}"/>
    <hyperlink ref="F823" r:id="rId78" xr:uid="{00000000-0004-0000-0100-00004D000000}"/>
    <hyperlink ref="F832" r:id="rId79" xr:uid="{00000000-0004-0000-0100-00004E000000}"/>
    <hyperlink ref="F837" r:id="rId80" xr:uid="{00000000-0004-0000-0100-00004F000000}"/>
    <hyperlink ref="F842" r:id="rId81" xr:uid="{00000000-0004-0000-0100-000050000000}"/>
    <hyperlink ref="F847" r:id="rId82" xr:uid="{00000000-0004-0000-0100-000051000000}"/>
    <hyperlink ref="F851" r:id="rId83" xr:uid="{00000000-0004-0000-0100-000052000000}"/>
    <hyperlink ref="F857" r:id="rId84" xr:uid="{00000000-0004-0000-0100-000053000000}"/>
    <hyperlink ref="F886" r:id="rId85" xr:uid="{00000000-0004-0000-0100-000054000000}"/>
    <hyperlink ref="F915" r:id="rId86" xr:uid="{00000000-0004-0000-0100-000055000000}"/>
    <hyperlink ref="F919" r:id="rId87" xr:uid="{00000000-0004-0000-0100-000056000000}"/>
    <hyperlink ref="F925" r:id="rId88" xr:uid="{00000000-0004-0000-0100-000057000000}"/>
    <hyperlink ref="F929" r:id="rId89" xr:uid="{00000000-0004-0000-0100-000058000000}"/>
    <hyperlink ref="F935" r:id="rId90" xr:uid="{00000000-0004-0000-0100-000059000000}"/>
    <hyperlink ref="F938" r:id="rId91" xr:uid="{00000000-0004-0000-0100-00005A000000}"/>
    <hyperlink ref="F942" r:id="rId92" xr:uid="{00000000-0004-0000-0100-00005B000000}"/>
    <hyperlink ref="F944" r:id="rId93" xr:uid="{00000000-0004-0000-0100-00005C000000}"/>
    <hyperlink ref="F947" r:id="rId94" xr:uid="{00000000-0004-0000-0100-00005D000000}"/>
    <hyperlink ref="F949" r:id="rId95" xr:uid="{00000000-0004-0000-0100-00005E000000}"/>
    <hyperlink ref="F951" r:id="rId96" xr:uid="{00000000-0004-0000-0100-00005F000000}"/>
    <hyperlink ref="F953" r:id="rId97" xr:uid="{00000000-0004-0000-0100-000060000000}"/>
    <hyperlink ref="F956" r:id="rId98" xr:uid="{00000000-0004-0000-0100-000061000000}"/>
    <hyperlink ref="F960" r:id="rId99" xr:uid="{00000000-0004-0000-0100-000062000000}"/>
    <hyperlink ref="F963" r:id="rId100" xr:uid="{00000000-0004-0000-0100-000063000000}"/>
    <hyperlink ref="F965" r:id="rId101" xr:uid="{00000000-0004-0000-0100-000064000000}"/>
    <hyperlink ref="F968" r:id="rId102" xr:uid="{00000000-0004-0000-0100-000065000000}"/>
    <hyperlink ref="F970" r:id="rId103" xr:uid="{00000000-0004-0000-0100-000066000000}"/>
    <hyperlink ref="F973" r:id="rId104" xr:uid="{00000000-0004-0000-0100-000067000000}"/>
    <hyperlink ref="F978" r:id="rId105" xr:uid="{00000000-0004-0000-0100-000068000000}"/>
    <hyperlink ref="F994" r:id="rId106" xr:uid="{00000000-0004-0000-0100-000069000000}"/>
    <hyperlink ref="F1016" r:id="rId107" xr:uid="{00000000-0004-0000-0100-00006A000000}"/>
    <hyperlink ref="F1018" r:id="rId108" xr:uid="{00000000-0004-0000-0100-00006B000000}"/>
    <hyperlink ref="F1020" r:id="rId109" xr:uid="{00000000-0004-0000-0100-00006C000000}"/>
    <hyperlink ref="F1022" r:id="rId110" xr:uid="{00000000-0004-0000-0100-00006D000000}"/>
    <hyperlink ref="F1025" r:id="rId111" xr:uid="{00000000-0004-0000-0100-00006E000000}"/>
    <hyperlink ref="F1027" r:id="rId112" xr:uid="{00000000-0004-0000-0100-00006F000000}"/>
    <hyperlink ref="F1029" r:id="rId113" xr:uid="{00000000-0004-0000-0100-000070000000}"/>
    <hyperlink ref="F1032" r:id="rId114" xr:uid="{00000000-0004-0000-0100-000071000000}"/>
    <hyperlink ref="F1036" r:id="rId115" xr:uid="{00000000-0004-0000-0100-000072000000}"/>
    <hyperlink ref="F1043" r:id="rId116" xr:uid="{00000000-0004-0000-0100-000073000000}"/>
    <hyperlink ref="F1052" r:id="rId117" xr:uid="{00000000-0004-0000-0100-000074000000}"/>
    <hyperlink ref="F1060" r:id="rId118" xr:uid="{00000000-0004-0000-0100-000075000000}"/>
    <hyperlink ref="F1069" r:id="rId119" xr:uid="{00000000-0004-0000-0100-000076000000}"/>
    <hyperlink ref="F1074" r:id="rId120" xr:uid="{00000000-0004-0000-0100-000077000000}"/>
    <hyperlink ref="F1077" r:id="rId121" xr:uid="{00000000-0004-0000-0100-000078000000}"/>
    <hyperlink ref="F1082" r:id="rId122" xr:uid="{00000000-0004-0000-0100-000079000000}"/>
    <hyperlink ref="F1087" r:id="rId123" xr:uid="{00000000-0004-0000-0100-00007A000000}"/>
    <hyperlink ref="F1092" r:id="rId124" xr:uid="{00000000-0004-0000-0100-00007B000000}"/>
    <hyperlink ref="F1098" r:id="rId125" xr:uid="{00000000-0004-0000-0100-00007C000000}"/>
    <hyperlink ref="F1102" r:id="rId126" xr:uid="{00000000-0004-0000-0100-00007D000000}"/>
    <hyperlink ref="F1108" r:id="rId127" xr:uid="{00000000-0004-0000-0100-00007E000000}"/>
    <hyperlink ref="F1112" r:id="rId128" xr:uid="{00000000-0004-0000-0100-00007F000000}"/>
    <hyperlink ref="F1115" r:id="rId129" xr:uid="{00000000-0004-0000-0100-000080000000}"/>
    <hyperlink ref="F1122" r:id="rId130" xr:uid="{00000000-0004-0000-0100-000081000000}"/>
    <hyperlink ref="F1128" r:id="rId131" xr:uid="{00000000-0004-0000-0100-000082000000}"/>
    <hyperlink ref="F1133" r:id="rId132" xr:uid="{00000000-0004-0000-0100-000083000000}"/>
    <hyperlink ref="F1138" r:id="rId133" xr:uid="{00000000-0004-0000-0100-000084000000}"/>
    <hyperlink ref="F1141" r:id="rId134" xr:uid="{00000000-0004-0000-0100-000085000000}"/>
    <hyperlink ref="F1144" r:id="rId135" xr:uid="{00000000-0004-0000-0100-000086000000}"/>
    <hyperlink ref="F1173" r:id="rId136" xr:uid="{00000000-0004-0000-0100-000087000000}"/>
    <hyperlink ref="F1176" r:id="rId137" xr:uid="{00000000-0004-0000-0100-000088000000}"/>
    <hyperlink ref="F1181" r:id="rId138" xr:uid="{00000000-0004-0000-0100-000089000000}"/>
    <hyperlink ref="F1187" r:id="rId139" xr:uid="{00000000-0004-0000-0100-00008A000000}"/>
    <hyperlink ref="F1191" r:id="rId140" xr:uid="{00000000-0004-0000-0100-00008B000000}"/>
    <hyperlink ref="F1194" r:id="rId141" xr:uid="{00000000-0004-0000-0100-00008C000000}"/>
    <hyperlink ref="F1197" r:id="rId142" xr:uid="{00000000-0004-0000-0100-00008D000000}"/>
    <hyperlink ref="F1200" r:id="rId143" xr:uid="{00000000-0004-0000-0100-00008E000000}"/>
    <hyperlink ref="F1203" r:id="rId144" xr:uid="{00000000-0004-0000-0100-00008F000000}"/>
    <hyperlink ref="F1206" r:id="rId145" xr:uid="{00000000-0004-0000-0100-000090000000}"/>
    <hyperlink ref="F1209" r:id="rId146" xr:uid="{00000000-0004-0000-0100-000091000000}"/>
    <hyperlink ref="F1213" r:id="rId147" xr:uid="{00000000-0004-0000-0100-000092000000}"/>
    <hyperlink ref="F1215" r:id="rId148" xr:uid="{00000000-0004-0000-0100-000093000000}"/>
    <hyperlink ref="F1217" r:id="rId149" xr:uid="{00000000-0004-0000-0100-000094000000}"/>
    <hyperlink ref="F1225" r:id="rId150" xr:uid="{00000000-0004-0000-0100-000095000000}"/>
    <hyperlink ref="F1227" r:id="rId151" xr:uid="{00000000-0004-0000-0100-000096000000}"/>
    <hyperlink ref="F1229" r:id="rId152" xr:uid="{00000000-0004-0000-0100-000097000000}"/>
    <hyperlink ref="F1231" r:id="rId153" xr:uid="{00000000-0004-0000-0100-000098000000}"/>
    <hyperlink ref="F1234" r:id="rId154" xr:uid="{00000000-0004-0000-0100-000099000000}"/>
    <hyperlink ref="F1239" r:id="rId155" xr:uid="{00000000-0004-0000-0100-00009A000000}"/>
    <hyperlink ref="F1246" r:id="rId156" xr:uid="{00000000-0004-0000-0100-00009B000000}"/>
    <hyperlink ref="F1254" r:id="rId157" xr:uid="{00000000-0004-0000-0100-00009C000000}"/>
    <hyperlink ref="F1257" r:id="rId158" xr:uid="{00000000-0004-0000-0100-00009D000000}"/>
    <hyperlink ref="F1260" r:id="rId159" xr:uid="{00000000-0004-0000-0100-00009E000000}"/>
    <hyperlink ref="F1263" r:id="rId160" xr:uid="{00000000-0004-0000-0100-00009F000000}"/>
    <hyperlink ref="F1270" r:id="rId161" xr:uid="{00000000-0004-0000-0100-0000A0000000}"/>
    <hyperlink ref="F1273" r:id="rId162" xr:uid="{00000000-0004-0000-0100-0000A1000000}"/>
    <hyperlink ref="F1281" r:id="rId163" xr:uid="{00000000-0004-0000-0100-0000A2000000}"/>
    <hyperlink ref="F1285" r:id="rId164" xr:uid="{00000000-0004-0000-0100-0000A3000000}"/>
    <hyperlink ref="F1293" r:id="rId165" xr:uid="{00000000-0004-0000-0100-0000A4000000}"/>
    <hyperlink ref="F1304" r:id="rId166" xr:uid="{00000000-0004-0000-0100-0000A5000000}"/>
    <hyperlink ref="F1326" r:id="rId167" xr:uid="{00000000-0004-0000-0100-0000A6000000}"/>
    <hyperlink ref="F1330" r:id="rId168" xr:uid="{00000000-0004-0000-0100-0000A7000000}"/>
    <hyperlink ref="F1334" r:id="rId169" xr:uid="{00000000-0004-0000-0100-0000A8000000}"/>
    <hyperlink ref="F1337" r:id="rId170" xr:uid="{00000000-0004-0000-0100-0000A9000000}"/>
    <hyperlink ref="F1362" r:id="rId171" xr:uid="{00000000-0004-0000-0100-0000AA000000}"/>
    <hyperlink ref="F1387" r:id="rId172" xr:uid="{00000000-0004-0000-0100-0000AB000000}"/>
    <hyperlink ref="F1392" r:id="rId173" xr:uid="{00000000-0004-0000-0100-0000AC000000}"/>
    <hyperlink ref="F1415" r:id="rId174" xr:uid="{00000000-0004-0000-0100-0000AD000000}"/>
    <hyperlink ref="F1420" r:id="rId175" xr:uid="{00000000-0004-0000-0100-0000AE000000}"/>
    <hyperlink ref="F1428" r:id="rId176" xr:uid="{00000000-0004-0000-0100-0000AF000000}"/>
    <hyperlink ref="F1432" r:id="rId177" xr:uid="{00000000-0004-0000-0100-0000B0000000}"/>
    <hyperlink ref="F1436" r:id="rId178" xr:uid="{00000000-0004-0000-0100-0000B1000000}"/>
    <hyperlink ref="F1463" r:id="rId179" xr:uid="{00000000-0004-0000-0100-0000B2000000}"/>
    <hyperlink ref="F1466" r:id="rId180" xr:uid="{00000000-0004-0000-0100-0000B3000000}"/>
    <hyperlink ref="F1513" r:id="rId181" xr:uid="{00000000-0004-0000-0100-0000B4000000}"/>
    <hyperlink ref="F1560" r:id="rId182" xr:uid="{00000000-0004-0000-0100-0000B5000000}"/>
    <hyperlink ref="F1579" r:id="rId183" xr:uid="{00000000-0004-0000-0100-0000B6000000}"/>
    <hyperlink ref="F1610" r:id="rId184" xr:uid="{00000000-0004-0000-0100-0000B7000000}"/>
    <hyperlink ref="F1614" r:id="rId185" xr:uid="{00000000-0004-0000-0100-0000B8000000}"/>
    <hyperlink ref="F1663" r:id="rId186" xr:uid="{00000000-0004-0000-0100-0000B9000000}"/>
    <hyperlink ref="F1667" r:id="rId187" xr:uid="{00000000-0004-0000-0100-0000BA000000}"/>
    <hyperlink ref="F1670" r:id="rId188" xr:uid="{00000000-0004-0000-0100-0000BB000000}"/>
    <hyperlink ref="F1674" r:id="rId189" xr:uid="{00000000-0004-0000-0100-0000BC000000}"/>
    <hyperlink ref="F1678" r:id="rId190" xr:uid="{00000000-0004-0000-0100-0000BD000000}"/>
    <hyperlink ref="F1684" r:id="rId191" xr:uid="{00000000-0004-0000-0100-0000BE000000}"/>
    <hyperlink ref="F1688" r:id="rId192" xr:uid="{00000000-0004-0000-0100-0000BF000000}"/>
    <hyperlink ref="F1692" r:id="rId193" xr:uid="{00000000-0004-0000-0100-0000C0000000}"/>
    <hyperlink ref="F1695" r:id="rId194" xr:uid="{00000000-0004-0000-0100-0000C1000000}"/>
    <hyperlink ref="F1699" r:id="rId195" xr:uid="{00000000-0004-0000-0100-0000C2000000}"/>
    <hyperlink ref="F1703" r:id="rId196" xr:uid="{00000000-0004-0000-0100-0000C3000000}"/>
    <hyperlink ref="F1708" r:id="rId197" xr:uid="{00000000-0004-0000-0100-0000C4000000}"/>
    <hyperlink ref="F1710" r:id="rId198" xr:uid="{00000000-0004-0000-0100-0000C5000000}"/>
    <hyperlink ref="F1712" r:id="rId199" xr:uid="{00000000-0004-0000-0100-0000C6000000}"/>
    <hyperlink ref="F1714" r:id="rId200" xr:uid="{00000000-0004-0000-0100-0000C7000000}"/>
    <hyperlink ref="F1716" r:id="rId201" xr:uid="{00000000-0004-0000-0100-0000C8000000}"/>
  </hyperlinks>
  <printOptions horizontalCentered="1"/>
  <pageMargins left="0.7" right="0.7" top="0.75" bottom="0.75" header="0.3" footer="0.3"/>
  <pageSetup paperSize="9" scale="70" fitToHeight="100" orientation="portrait" r:id="rId202"/>
  <headerFooter>
    <oddFooter>&amp;CStrana &amp;P z &amp;N</oddFooter>
  </headerFooter>
  <drawing r:id="rId20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3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96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1" customFormat="1" ht="12" customHeight="1">
      <c r="B8" s="24"/>
      <c r="D8" s="117" t="s">
        <v>134</v>
      </c>
      <c r="L8" s="24"/>
    </row>
    <row r="9" spans="1:4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26" t="s">
        <v>1938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29" t="s">
        <v>43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ROUND(J92,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ROUND((SUM(BE92:BE142)),  2)</f>
        <v>0</v>
      </c>
      <c r="G35" s="38"/>
      <c r="H35" s="38"/>
      <c r="I35" s="129">
        <v>0.21</v>
      </c>
      <c r="J35" s="128">
        <f>ROUND(((SUM(BE92:BE142))*I35),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ROUND((SUM(BF92:BF142)),  2)</f>
        <v>0</v>
      </c>
      <c r="G36" s="38"/>
      <c r="H36" s="38"/>
      <c r="I36" s="129">
        <v>0.12</v>
      </c>
      <c r="J36" s="128">
        <f>ROUND(((SUM(BF92:BF142))*I36),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ROUND((SUM(BG92:BG142)),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ROUND((SUM(BH92:BH142)),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ROUND((SUM(BI92:BI142)),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1.1 - ZT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J92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152</v>
      </c>
      <c r="E64" s="148"/>
      <c r="F64" s="148"/>
      <c r="G64" s="148"/>
      <c r="H64" s="148"/>
      <c r="I64" s="148"/>
      <c r="J64" s="149">
        <f>J93</f>
        <v>0</v>
      </c>
      <c r="K64" s="146"/>
      <c r="L64" s="150"/>
    </row>
    <row r="65" spans="1:31" s="10" customFormat="1" ht="19.95" customHeight="1">
      <c r="B65" s="151"/>
      <c r="C65" s="100"/>
      <c r="D65" s="152" t="s">
        <v>1939</v>
      </c>
      <c r="E65" s="153"/>
      <c r="F65" s="153"/>
      <c r="G65" s="153"/>
      <c r="H65" s="153"/>
      <c r="I65" s="153"/>
      <c r="J65" s="154">
        <f>J94</f>
        <v>0</v>
      </c>
      <c r="K65" s="100"/>
      <c r="L65" s="155"/>
    </row>
    <row r="66" spans="1:31" s="10" customFormat="1" ht="19.95" customHeight="1">
      <c r="B66" s="151"/>
      <c r="C66" s="100"/>
      <c r="D66" s="152" t="s">
        <v>1940</v>
      </c>
      <c r="E66" s="153"/>
      <c r="F66" s="153"/>
      <c r="G66" s="153"/>
      <c r="H66" s="153"/>
      <c r="I66" s="153"/>
      <c r="J66" s="154">
        <f>J103</f>
        <v>0</v>
      </c>
      <c r="K66" s="100"/>
      <c r="L66" s="155"/>
    </row>
    <row r="67" spans="1:31" s="10" customFormat="1" ht="19.95" customHeight="1">
      <c r="B67" s="151"/>
      <c r="C67" s="100"/>
      <c r="D67" s="152" t="s">
        <v>1941</v>
      </c>
      <c r="E67" s="153"/>
      <c r="F67" s="153"/>
      <c r="G67" s="153"/>
      <c r="H67" s="153"/>
      <c r="I67" s="153"/>
      <c r="J67" s="154">
        <f>J118</f>
        <v>0</v>
      </c>
      <c r="K67" s="100"/>
      <c r="L67" s="155"/>
    </row>
    <row r="68" spans="1:31" s="10" customFormat="1" ht="19.95" customHeight="1">
      <c r="B68" s="151"/>
      <c r="C68" s="100"/>
      <c r="D68" s="152" t="s">
        <v>1942</v>
      </c>
      <c r="E68" s="153"/>
      <c r="F68" s="153"/>
      <c r="G68" s="153"/>
      <c r="H68" s="153"/>
      <c r="I68" s="153"/>
      <c r="J68" s="154">
        <f>J136</f>
        <v>0</v>
      </c>
      <c r="K68" s="100"/>
      <c r="L68" s="155"/>
    </row>
    <row r="69" spans="1:31" s="10" customFormat="1" ht="19.95" customHeight="1">
      <c r="B69" s="151"/>
      <c r="C69" s="100"/>
      <c r="D69" s="152" t="s">
        <v>1943</v>
      </c>
      <c r="E69" s="153"/>
      <c r="F69" s="153"/>
      <c r="G69" s="153"/>
      <c r="H69" s="153"/>
      <c r="I69" s="153"/>
      <c r="J69" s="154">
        <f>J139</f>
        <v>0</v>
      </c>
      <c r="K69" s="100"/>
      <c r="L69" s="155"/>
    </row>
    <row r="70" spans="1:31" s="10" customFormat="1" ht="19.95" customHeight="1">
      <c r="B70" s="151"/>
      <c r="C70" s="100"/>
      <c r="D70" s="152" t="s">
        <v>1944</v>
      </c>
      <c r="E70" s="153"/>
      <c r="F70" s="153"/>
      <c r="G70" s="153"/>
      <c r="H70" s="153"/>
      <c r="I70" s="153"/>
      <c r="J70" s="154">
        <f>J141</f>
        <v>0</v>
      </c>
      <c r="K70" s="100"/>
      <c r="L70" s="155"/>
    </row>
    <row r="71" spans="1:31" s="2" customFormat="1" ht="21.75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6.9" customHeight="1">
      <c r="A72" s="38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pans="1:31" s="2" customFormat="1" ht="6.9" customHeight="1">
      <c r="A76" s="38"/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24.9" customHeight="1">
      <c r="A77" s="38"/>
      <c r="B77" s="39"/>
      <c r="C77" s="27" t="s">
        <v>168</v>
      </c>
      <c r="D77" s="40"/>
      <c r="E77" s="40"/>
      <c r="F77" s="40"/>
      <c r="G77" s="40"/>
      <c r="H77" s="4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6.9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16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26.25" customHeight="1">
      <c r="A80" s="38"/>
      <c r="B80" s="39"/>
      <c r="C80" s="40"/>
      <c r="D80" s="40"/>
      <c r="E80" s="421" t="str">
        <f>E7</f>
        <v>STAVEBNÍ ÚPRAVY A PŘÍSTAVBA OBJEKTU SLOVENSKÁ 984 V KOLÍNĚ II</v>
      </c>
      <c r="F80" s="422"/>
      <c r="G80" s="422"/>
      <c r="H80" s="422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1" customFormat="1" ht="12" customHeight="1">
      <c r="B81" s="25"/>
      <c r="C81" s="33" t="s">
        <v>134</v>
      </c>
      <c r="D81" s="26"/>
      <c r="E81" s="26"/>
      <c r="F81" s="26"/>
      <c r="G81" s="26"/>
      <c r="H81" s="26"/>
      <c r="I81" s="26"/>
      <c r="J81" s="26"/>
      <c r="K81" s="26"/>
      <c r="L81" s="24"/>
    </row>
    <row r="82" spans="1:65" s="2" customFormat="1" ht="16.5" customHeight="1">
      <c r="A82" s="38"/>
      <c r="B82" s="39"/>
      <c r="C82" s="40"/>
      <c r="D82" s="40"/>
      <c r="E82" s="421" t="s">
        <v>135</v>
      </c>
      <c r="F82" s="420"/>
      <c r="G82" s="420"/>
      <c r="H82" s="420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2" customHeight="1">
      <c r="A83" s="38"/>
      <c r="B83" s="39"/>
      <c r="C83" s="33" t="s">
        <v>136</v>
      </c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6.5" customHeight="1">
      <c r="A84" s="38"/>
      <c r="B84" s="39"/>
      <c r="C84" s="40"/>
      <c r="D84" s="40"/>
      <c r="E84" s="414" t="str">
        <f>E11</f>
        <v>Objekt 1.1 - ZT</v>
      </c>
      <c r="F84" s="420"/>
      <c r="G84" s="420"/>
      <c r="H84" s="42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2" customHeight="1">
      <c r="A86" s="38"/>
      <c r="B86" s="39"/>
      <c r="C86" s="33" t="s">
        <v>21</v>
      </c>
      <c r="D86" s="40"/>
      <c r="E86" s="40"/>
      <c r="F86" s="31" t="str">
        <f>F14</f>
        <v>Kolín</v>
      </c>
      <c r="G86" s="40"/>
      <c r="H86" s="40"/>
      <c r="I86" s="33" t="s">
        <v>23</v>
      </c>
      <c r="J86" s="63" t="str">
        <f>IF(J14="","",J14)</f>
        <v>19. 5. 2025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25.65" customHeight="1">
      <c r="A88" s="38"/>
      <c r="B88" s="39"/>
      <c r="C88" s="33" t="s">
        <v>25</v>
      </c>
      <c r="D88" s="40"/>
      <c r="E88" s="40"/>
      <c r="F88" s="31" t="str">
        <f>E17</f>
        <v>MĚSTO KOLÍN, KARLOVO NÁMĚSTÍ 78, 280 12 KOLÍN I</v>
      </c>
      <c r="G88" s="40"/>
      <c r="H88" s="40"/>
      <c r="I88" s="33" t="s">
        <v>34</v>
      </c>
      <c r="J88" s="36" t="str">
        <f>E23</f>
        <v>AZ PROJECTspol. s r.o.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15.15" customHeight="1">
      <c r="A89" s="38"/>
      <c r="B89" s="39"/>
      <c r="C89" s="33" t="s">
        <v>31</v>
      </c>
      <c r="D89" s="40"/>
      <c r="E89" s="40"/>
      <c r="F89" s="31" t="str">
        <f>IF(E20="","",E20)</f>
        <v>Vyplň údaj</v>
      </c>
      <c r="G89" s="40"/>
      <c r="H89" s="40"/>
      <c r="I89" s="33" t="s">
        <v>38</v>
      </c>
      <c r="J89" s="36" t="str">
        <f>E26</f>
        <v>Ing. Luboš Michalec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0.3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11" customFormat="1" ht="29.25" customHeight="1">
      <c r="A91" s="156"/>
      <c r="B91" s="157"/>
      <c r="C91" s="158" t="s">
        <v>169</v>
      </c>
      <c r="D91" s="159" t="s">
        <v>63</v>
      </c>
      <c r="E91" s="159" t="s">
        <v>59</v>
      </c>
      <c r="F91" s="159" t="s">
        <v>60</v>
      </c>
      <c r="G91" s="159" t="s">
        <v>170</v>
      </c>
      <c r="H91" s="159" t="s">
        <v>171</v>
      </c>
      <c r="I91" s="159" t="s">
        <v>172</v>
      </c>
      <c r="J91" s="159" t="s">
        <v>140</v>
      </c>
      <c r="K91" s="160" t="s">
        <v>173</v>
      </c>
      <c r="L91" s="161"/>
      <c r="M91" s="72" t="s">
        <v>19</v>
      </c>
      <c r="N91" s="73" t="s">
        <v>48</v>
      </c>
      <c r="O91" s="73" t="s">
        <v>174</v>
      </c>
      <c r="P91" s="73" t="s">
        <v>175</v>
      </c>
      <c r="Q91" s="73" t="s">
        <v>176</v>
      </c>
      <c r="R91" s="73" t="s">
        <v>177</v>
      </c>
      <c r="S91" s="73" t="s">
        <v>178</v>
      </c>
      <c r="T91" s="74" t="s">
        <v>179</v>
      </c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</row>
    <row r="92" spans="1:65" s="2" customFormat="1" ht="22.8" customHeight="1">
      <c r="A92" s="38"/>
      <c r="B92" s="39"/>
      <c r="C92" s="79" t="s">
        <v>180</v>
      </c>
      <c r="D92" s="40"/>
      <c r="E92" s="40"/>
      <c r="F92" s="40"/>
      <c r="G92" s="40"/>
      <c r="H92" s="40"/>
      <c r="I92" s="40"/>
      <c r="J92" s="162">
        <f>BK92</f>
        <v>0</v>
      </c>
      <c r="K92" s="40"/>
      <c r="L92" s="43"/>
      <c r="M92" s="75"/>
      <c r="N92" s="163"/>
      <c r="O92" s="76"/>
      <c r="P92" s="164">
        <f>P93</f>
        <v>0</v>
      </c>
      <c r="Q92" s="76"/>
      <c r="R92" s="164">
        <f>R93</f>
        <v>0</v>
      </c>
      <c r="S92" s="76"/>
      <c r="T92" s="165">
        <f>T93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77</v>
      </c>
      <c r="AU92" s="21" t="s">
        <v>141</v>
      </c>
      <c r="BK92" s="166">
        <f>BK93</f>
        <v>0</v>
      </c>
    </row>
    <row r="93" spans="1:65" s="12" customFormat="1" ht="25.95" customHeight="1">
      <c r="B93" s="167"/>
      <c r="C93" s="168"/>
      <c r="D93" s="169" t="s">
        <v>77</v>
      </c>
      <c r="E93" s="170" t="s">
        <v>1145</v>
      </c>
      <c r="F93" s="170" t="s">
        <v>1146</v>
      </c>
      <c r="G93" s="168"/>
      <c r="H93" s="168"/>
      <c r="I93" s="171"/>
      <c r="J93" s="172">
        <f>BK93</f>
        <v>0</v>
      </c>
      <c r="K93" s="168"/>
      <c r="L93" s="173"/>
      <c r="M93" s="174"/>
      <c r="N93" s="175"/>
      <c r="O93" s="175"/>
      <c r="P93" s="176">
        <f>P94+P103+P118+P136+P139+P141</f>
        <v>0</v>
      </c>
      <c r="Q93" s="175"/>
      <c r="R93" s="176">
        <f>R94+R103+R118+R136+R139+R141</f>
        <v>0</v>
      </c>
      <c r="S93" s="175"/>
      <c r="T93" s="177">
        <f>T94+T103+T118+T136+T139+T141</f>
        <v>0</v>
      </c>
      <c r="AR93" s="178" t="s">
        <v>87</v>
      </c>
      <c r="AT93" s="179" t="s">
        <v>77</v>
      </c>
      <c r="AU93" s="179" t="s">
        <v>78</v>
      </c>
      <c r="AY93" s="178" t="s">
        <v>183</v>
      </c>
      <c r="BK93" s="180">
        <f>BK94+BK103+BK118+BK136+BK139+BK141</f>
        <v>0</v>
      </c>
    </row>
    <row r="94" spans="1:65" s="12" customFormat="1" ht="22.8" customHeight="1">
      <c r="B94" s="167"/>
      <c r="C94" s="168"/>
      <c r="D94" s="169" t="s">
        <v>77</v>
      </c>
      <c r="E94" s="181" t="s">
        <v>1945</v>
      </c>
      <c r="F94" s="181" t="s">
        <v>1946</v>
      </c>
      <c r="G94" s="168"/>
      <c r="H94" s="168"/>
      <c r="I94" s="171"/>
      <c r="J94" s="182">
        <f>BK94</f>
        <v>0</v>
      </c>
      <c r="K94" s="168"/>
      <c r="L94" s="173"/>
      <c r="M94" s="174"/>
      <c r="N94" s="175"/>
      <c r="O94" s="175"/>
      <c r="P94" s="176">
        <f>SUM(P95:P102)</f>
        <v>0</v>
      </c>
      <c r="Q94" s="175"/>
      <c r="R94" s="176">
        <f>SUM(R95:R102)</f>
        <v>0</v>
      </c>
      <c r="S94" s="175"/>
      <c r="T94" s="177">
        <f>SUM(T95:T102)</f>
        <v>0</v>
      </c>
      <c r="AR94" s="178" t="s">
        <v>87</v>
      </c>
      <c r="AT94" s="179" t="s">
        <v>77</v>
      </c>
      <c r="AU94" s="179" t="s">
        <v>85</v>
      </c>
      <c r="AY94" s="178" t="s">
        <v>183</v>
      </c>
      <c r="BK94" s="180">
        <f>SUM(BK95:BK102)</f>
        <v>0</v>
      </c>
    </row>
    <row r="95" spans="1:65" s="2" customFormat="1" ht="16.5" customHeight="1">
      <c r="A95" s="38"/>
      <c r="B95" s="39"/>
      <c r="C95" s="183" t="s">
        <v>85</v>
      </c>
      <c r="D95" s="183" t="s">
        <v>185</v>
      </c>
      <c r="E95" s="184" t="s">
        <v>1947</v>
      </c>
      <c r="F95" s="185" t="s">
        <v>1948</v>
      </c>
      <c r="G95" s="186" t="s">
        <v>237</v>
      </c>
      <c r="H95" s="187">
        <v>60</v>
      </c>
      <c r="I95" s="188"/>
      <c r="J95" s="189">
        <f t="shared" ref="J95:J102" si="0">ROUND(I95*H95,2)</f>
        <v>0</v>
      </c>
      <c r="K95" s="185" t="s">
        <v>19</v>
      </c>
      <c r="L95" s="43"/>
      <c r="M95" s="190" t="s">
        <v>19</v>
      </c>
      <c r="N95" s="191" t="s">
        <v>49</v>
      </c>
      <c r="O95" s="68"/>
      <c r="P95" s="192">
        <f t="shared" ref="P95:P102" si="1">O95*H95</f>
        <v>0</v>
      </c>
      <c r="Q95" s="192">
        <v>0</v>
      </c>
      <c r="R95" s="192">
        <f t="shared" ref="R95:R102" si="2">Q95*H95</f>
        <v>0</v>
      </c>
      <c r="S95" s="192">
        <v>0</v>
      </c>
      <c r="T95" s="193">
        <f t="shared" ref="T95:T102" si="3"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273</v>
      </c>
      <c r="AT95" s="194" t="s">
        <v>185</v>
      </c>
      <c r="AU95" s="194" t="s">
        <v>87</v>
      </c>
      <c r="AY95" s="21" t="s">
        <v>183</v>
      </c>
      <c r="BE95" s="195">
        <f t="shared" ref="BE95:BE102" si="4">IF(N95="základní",J95,0)</f>
        <v>0</v>
      </c>
      <c r="BF95" s="195">
        <f t="shared" ref="BF95:BF102" si="5">IF(N95="snížená",J95,0)</f>
        <v>0</v>
      </c>
      <c r="BG95" s="195">
        <f t="shared" ref="BG95:BG102" si="6">IF(N95="zákl. přenesená",J95,0)</f>
        <v>0</v>
      </c>
      <c r="BH95" s="195">
        <f t="shared" ref="BH95:BH102" si="7">IF(N95="sníž. přenesená",J95,0)</f>
        <v>0</v>
      </c>
      <c r="BI95" s="195">
        <f t="shared" ref="BI95:BI102" si="8">IF(N95="nulová",J95,0)</f>
        <v>0</v>
      </c>
      <c r="BJ95" s="21" t="s">
        <v>85</v>
      </c>
      <c r="BK95" s="195">
        <f t="shared" ref="BK95:BK102" si="9">ROUND(I95*H95,2)</f>
        <v>0</v>
      </c>
      <c r="BL95" s="21" t="s">
        <v>273</v>
      </c>
      <c r="BM95" s="194" t="s">
        <v>87</v>
      </c>
    </row>
    <row r="96" spans="1:65" s="2" customFormat="1" ht="16.5" customHeight="1">
      <c r="A96" s="38"/>
      <c r="B96" s="39"/>
      <c r="C96" s="183" t="s">
        <v>87</v>
      </c>
      <c r="D96" s="183" t="s">
        <v>185</v>
      </c>
      <c r="E96" s="184" t="s">
        <v>1949</v>
      </c>
      <c r="F96" s="185" t="s">
        <v>1950</v>
      </c>
      <c r="G96" s="186" t="s">
        <v>430</v>
      </c>
      <c r="H96" s="187">
        <v>12</v>
      </c>
      <c r="I96" s="188"/>
      <c r="J96" s="189">
        <f t="shared" si="0"/>
        <v>0</v>
      </c>
      <c r="K96" s="185" t="s">
        <v>19</v>
      </c>
      <c r="L96" s="43"/>
      <c r="M96" s="190" t="s">
        <v>19</v>
      </c>
      <c r="N96" s="191" t="s">
        <v>49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273</v>
      </c>
      <c r="AT96" s="194" t="s">
        <v>185</v>
      </c>
      <c r="AU96" s="194" t="s">
        <v>87</v>
      </c>
      <c r="AY96" s="21" t="s">
        <v>183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85</v>
      </c>
      <c r="BK96" s="195">
        <f t="shared" si="9"/>
        <v>0</v>
      </c>
      <c r="BL96" s="21" t="s">
        <v>273</v>
      </c>
      <c r="BM96" s="194" t="s">
        <v>190</v>
      </c>
    </row>
    <row r="97" spans="1:65" s="2" customFormat="1" ht="24.15" customHeight="1">
      <c r="A97" s="38"/>
      <c r="B97" s="39"/>
      <c r="C97" s="183" t="s">
        <v>132</v>
      </c>
      <c r="D97" s="183" t="s">
        <v>185</v>
      </c>
      <c r="E97" s="184" t="s">
        <v>1951</v>
      </c>
      <c r="F97" s="185" t="s">
        <v>1952</v>
      </c>
      <c r="G97" s="186" t="s">
        <v>243</v>
      </c>
      <c r="H97" s="187">
        <v>0.2</v>
      </c>
      <c r="I97" s="188"/>
      <c r="J97" s="189">
        <f t="shared" si="0"/>
        <v>0</v>
      </c>
      <c r="K97" s="185" t="s">
        <v>19</v>
      </c>
      <c r="L97" s="43"/>
      <c r="M97" s="190" t="s">
        <v>19</v>
      </c>
      <c r="N97" s="191" t="s">
        <v>49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273</v>
      </c>
      <c r="AT97" s="194" t="s">
        <v>185</v>
      </c>
      <c r="AU97" s="194" t="s">
        <v>87</v>
      </c>
      <c r="AY97" s="21" t="s">
        <v>183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85</v>
      </c>
      <c r="BK97" s="195">
        <f t="shared" si="9"/>
        <v>0</v>
      </c>
      <c r="BL97" s="21" t="s">
        <v>273</v>
      </c>
      <c r="BM97" s="194" t="s">
        <v>223</v>
      </c>
    </row>
    <row r="98" spans="1:65" s="2" customFormat="1" ht="16.5" customHeight="1">
      <c r="A98" s="38"/>
      <c r="B98" s="39"/>
      <c r="C98" s="183" t="s">
        <v>190</v>
      </c>
      <c r="D98" s="183" t="s">
        <v>185</v>
      </c>
      <c r="E98" s="184" t="s">
        <v>1953</v>
      </c>
      <c r="F98" s="185" t="s">
        <v>1954</v>
      </c>
      <c r="G98" s="186" t="s">
        <v>237</v>
      </c>
      <c r="H98" s="187">
        <v>6</v>
      </c>
      <c r="I98" s="188"/>
      <c r="J98" s="189">
        <f t="shared" si="0"/>
        <v>0</v>
      </c>
      <c r="K98" s="185" t="s">
        <v>19</v>
      </c>
      <c r="L98" s="43"/>
      <c r="M98" s="190" t="s">
        <v>19</v>
      </c>
      <c r="N98" s="191" t="s">
        <v>49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273</v>
      </c>
      <c r="AT98" s="194" t="s">
        <v>185</v>
      </c>
      <c r="AU98" s="194" t="s">
        <v>87</v>
      </c>
      <c r="AY98" s="21" t="s">
        <v>183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85</v>
      </c>
      <c r="BK98" s="195">
        <f t="shared" si="9"/>
        <v>0</v>
      </c>
      <c r="BL98" s="21" t="s">
        <v>273</v>
      </c>
      <c r="BM98" s="194" t="s">
        <v>234</v>
      </c>
    </row>
    <row r="99" spans="1:65" s="2" customFormat="1" ht="16.5" customHeight="1">
      <c r="A99" s="38"/>
      <c r="B99" s="39"/>
      <c r="C99" s="183" t="s">
        <v>214</v>
      </c>
      <c r="D99" s="183" t="s">
        <v>185</v>
      </c>
      <c r="E99" s="184" t="s">
        <v>1955</v>
      </c>
      <c r="F99" s="185" t="s">
        <v>1956</v>
      </c>
      <c r="G99" s="186" t="s">
        <v>237</v>
      </c>
      <c r="H99" s="187">
        <v>18</v>
      </c>
      <c r="I99" s="188"/>
      <c r="J99" s="189">
        <f t="shared" si="0"/>
        <v>0</v>
      </c>
      <c r="K99" s="185" t="s">
        <v>19</v>
      </c>
      <c r="L99" s="43"/>
      <c r="M99" s="190" t="s">
        <v>19</v>
      </c>
      <c r="N99" s="191" t="s">
        <v>49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273</v>
      </c>
      <c r="AT99" s="194" t="s">
        <v>185</v>
      </c>
      <c r="AU99" s="194" t="s">
        <v>87</v>
      </c>
      <c r="AY99" s="21" t="s">
        <v>183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85</v>
      </c>
      <c r="BK99" s="195">
        <f t="shared" si="9"/>
        <v>0</v>
      </c>
      <c r="BL99" s="21" t="s">
        <v>273</v>
      </c>
      <c r="BM99" s="194" t="s">
        <v>245</v>
      </c>
    </row>
    <row r="100" spans="1:65" s="2" customFormat="1" ht="16.5" customHeight="1">
      <c r="A100" s="38"/>
      <c r="B100" s="39"/>
      <c r="C100" s="183" t="s">
        <v>223</v>
      </c>
      <c r="D100" s="183" t="s">
        <v>185</v>
      </c>
      <c r="E100" s="184" t="s">
        <v>1957</v>
      </c>
      <c r="F100" s="185" t="s">
        <v>1958</v>
      </c>
      <c r="G100" s="186" t="s">
        <v>237</v>
      </c>
      <c r="H100" s="187">
        <v>8</v>
      </c>
      <c r="I100" s="188"/>
      <c r="J100" s="189">
        <f t="shared" si="0"/>
        <v>0</v>
      </c>
      <c r="K100" s="185" t="s">
        <v>19</v>
      </c>
      <c r="L100" s="43"/>
      <c r="M100" s="190" t="s">
        <v>19</v>
      </c>
      <c r="N100" s="191" t="s">
        <v>49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273</v>
      </c>
      <c r="AT100" s="194" t="s">
        <v>185</v>
      </c>
      <c r="AU100" s="194" t="s">
        <v>87</v>
      </c>
      <c r="AY100" s="21" t="s">
        <v>183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85</v>
      </c>
      <c r="BK100" s="195">
        <f t="shared" si="9"/>
        <v>0</v>
      </c>
      <c r="BL100" s="21" t="s">
        <v>273</v>
      </c>
      <c r="BM100" s="194" t="s">
        <v>8</v>
      </c>
    </row>
    <row r="101" spans="1:65" s="2" customFormat="1" ht="21.75" customHeight="1">
      <c r="A101" s="38"/>
      <c r="B101" s="39"/>
      <c r="C101" s="183" t="s">
        <v>229</v>
      </c>
      <c r="D101" s="183" t="s">
        <v>185</v>
      </c>
      <c r="E101" s="184" t="s">
        <v>1959</v>
      </c>
      <c r="F101" s="185" t="s">
        <v>1960</v>
      </c>
      <c r="G101" s="186" t="s">
        <v>243</v>
      </c>
      <c r="H101" s="187">
        <v>2.3E-2</v>
      </c>
      <c r="I101" s="188"/>
      <c r="J101" s="189">
        <f t="shared" si="0"/>
        <v>0</v>
      </c>
      <c r="K101" s="185" t="s">
        <v>19</v>
      </c>
      <c r="L101" s="43"/>
      <c r="M101" s="190" t="s">
        <v>19</v>
      </c>
      <c r="N101" s="191" t="s">
        <v>49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273</v>
      </c>
      <c r="AT101" s="194" t="s">
        <v>185</v>
      </c>
      <c r="AU101" s="194" t="s">
        <v>87</v>
      </c>
      <c r="AY101" s="21" t="s">
        <v>183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85</v>
      </c>
      <c r="BK101" s="195">
        <f t="shared" si="9"/>
        <v>0</v>
      </c>
      <c r="BL101" s="21" t="s">
        <v>273</v>
      </c>
      <c r="BM101" s="194" t="s">
        <v>261</v>
      </c>
    </row>
    <row r="102" spans="1:65" s="2" customFormat="1" ht="16.5" customHeight="1">
      <c r="A102" s="38"/>
      <c r="B102" s="39"/>
      <c r="C102" s="183" t="s">
        <v>234</v>
      </c>
      <c r="D102" s="183" t="s">
        <v>185</v>
      </c>
      <c r="E102" s="184" t="s">
        <v>1961</v>
      </c>
      <c r="F102" s="185" t="s">
        <v>1962</v>
      </c>
      <c r="G102" s="186" t="s">
        <v>237</v>
      </c>
      <c r="H102" s="187">
        <v>32</v>
      </c>
      <c r="I102" s="188"/>
      <c r="J102" s="189">
        <f t="shared" si="0"/>
        <v>0</v>
      </c>
      <c r="K102" s="185" t="s">
        <v>19</v>
      </c>
      <c r="L102" s="43"/>
      <c r="M102" s="190" t="s">
        <v>19</v>
      </c>
      <c r="N102" s="191" t="s">
        <v>49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273</v>
      </c>
      <c r="AT102" s="194" t="s">
        <v>185</v>
      </c>
      <c r="AU102" s="194" t="s">
        <v>87</v>
      </c>
      <c r="AY102" s="21" t="s">
        <v>183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85</v>
      </c>
      <c r="BK102" s="195">
        <f t="shared" si="9"/>
        <v>0</v>
      </c>
      <c r="BL102" s="21" t="s">
        <v>273</v>
      </c>
      <c r="BM102" s="194" t="s">
        <v>273</v>
      </c>
    </row>
    <row r="103" spans="1:65" s="12" customFormat="1" ht="22.8" customHeight="1">
      <c r="B103" s="167"/>
      <c r="C103" s="168"/>
      <c r="D103" s="169" t="s">
        <v>77</v>
      </c>
      <c r="E103" s="181" t="s">
        <v>1963</v>
      </c>
      <c r="F103" s="181" t="s">
        <v>1964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SUM(P104:P117)</f>
        <v>0</v>
      </c>
      <c r="Q103" s="175"/>
      <c r="R103" s="176">
        <f>SUM(R104:R117)</f>
        <v>0</v>
      </c>
      <c r="S103" s="175"/>
      <c r="T103" s="177">
        <f>SUM(T104:T117)</f>
        <v>0</v>
      </c>
      <c r="AR103" s="178" t="s">
        <v>87</v>
      </c>
      <c r="AT103" s="179" t="s">
        <v>77</v>
      </c>
      <c r="AU103" s="179" t="s">
        <v>85</v>
      </c>
      <c r="AY103" s="178" t="s">
        <v>183</v>
      </c>
      <c r="BK103" s="180">
        <f>SUM(BK104:BK117)</f>
        <v>0</v>
      </c>
    </row>
    <row r="104" spans="1:65" s="2" customFormat="1" ht="16.5" customHeight="1">
      <c r="A104" s="38"/>
      <c r="B104" s="39"/>
      <c r="C104" s="183" t="s">
        <v>239</v>
      </c>
      <c r="D104" s="183" t="s">
        <v>185</v>
      </c>
      <c r="E104" s="184" t="s">
        <v>1965</v>
      </c>
      <c r="F104" s="185" t="s">
        <v>1966</v>
      </c>
      <c r="G104" s="186" t="s">
        <v>237</v>
      </c>
      <c r="H104" s="187">
        <v>80</v>
      </c>
      <c r="I104" s="188"/>
      <c r="J104" s="189">
        <f t="shared" ref="J104:J117" si="10">ROUND(I104*H104,2)</f>
        <v>0</v>
      </c>
      <c r="K104" s="185" t="s">
        <v>19</v>
      </c>
      <c r="L104" s="43"/>
      <c r="M104" s="190" t="s">
        <v>19</v>
      </c>
      <c r="N104" s="191" t="s">
        <v>49</v>
      </c>
      <c r="O104" s="68"/>
      <c r="P104" s="192">
        <f t="shared" ref="P104:P117" si="11">O104*H104</f>
        <v>0</v>
      </c>
      <c r="Q104" s="192">
        <v>0</v>
      </c>
      <c r="R104" s="192">
        <f t="shared" ref="R104:R117" si="12">Q104*H104</f>
        <v>0</v>
      </c>
      <c r="S104" s="192">
        <v>0</v>
      </c>
      <c r="T104" s="193">
        <f t="shared" ref="T104:T117" si="1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273</v>
      </c>
      <c r="AT104" s="194" t="s">
        <v>185</v>
      </c>
      <c r="AU104" s="194" t="s">
        <v>87</v>
      </c>
      <c r="AY104" s="21" t="s">
        <v>183</v>
      </c>
      <c r="BE104" s="195">
        <f t="shared" ref="BE104:BE117" si="14">IF(N104="základní",J104,0)</f>
        <v>0</v>
      </c>
      <c r="BF104" s="195">
        <f t="shared" ref="BF104:BF117" si="15">IF(N104="snížená",J104,0)</f>
        <v>0</v>
      </c>
      <c r="BG104" s="195">
        <f t="shared" ref="BG104:BG117" si="16">IF(N104="zákl. přenesená",J104,0)</f>
        <v>0</v>
      </c>
      <c r="BH104" s="195">
        <f t="shared" ref="BH104:BH117" si="17">IF(N104="sníž. přenesená",J104,0)</f>
        <v>0</v>
      </c>
      <c r="BI104" s="195">
        <f t="shared" ref="BI104:BI117" si="18">IF(N104="nulová",J104,0)</f>
        <v>0</v>
      </c>
      <c r="BJ104" s="21" t="s">
        <v>85</v>
      </c>
      <c r="BK104" s="195">
        <f t="shared" ref="BK104:BK117" si="19">ROUND(I104*H104,2)</f>
        <v>0</v>
      </c>
      <c r="BL104" s="21" t="s">
        <v>273</v>
      </c>
      <c r="BM104" s="194" t="s">
        <v>284</v>
      </c>
    </row>
    <row r="105" spans="1:65" s="2" customFormat="1" ht="21.75" customHeight="1">
      <c r="A105" s="38"/>
      <c r="B105" s="39"/>
      <c r="C105" s="183" t="s">
        <v>245</v>
      </c>
      <c r="D105" s="183" t="s">
        <v>185</v>
      </c>
      <c r="E105" s="184" t="s">
        <v>1967</v>
      </c>
      <c r="F105" s="185" t="s">
        <v>1968</v>
      </c>
      <c r="G105" s="186" t="s">
        <v>243</v>
      </c>
      <c r="H105" s="187">
        <v>0.2</v>
      </c>
      <c r="I105" s="188"/>
      <c r="J105" s="189">
        <f t="shared" si="10"/>
        <v>0</v>
      </c>
      <c r="K105" s="185" t="s">
        <v>19</v>
      </c>
      <c r="L105" s="43"/>
      <c r="M105" s="190" t="s">
        <v>19</v>
      </c>
      <c r="N105" s="191" t="s">
        <v>49</v>
      </c>
      <c r="O105" s="68"/>
      <c r="P105" s="192">
        <f t="shared" si="11"/>
        <v>0</v>
      </c>
      <c r="Q105" s="192">
        <v>0</v>
      </c>
      <c r="R105" s="192">
        <f t="shared" si="12"/>
        <v>0</v>
      </c>
      <c r="S105" s="192">
        <v>0</v>
      </c>
      <c r="T105" s="193">
        <f t="shared" si="1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273</v>
      </c>
      <c r="AT105" s="194" t="s">
        <v>185</v>
      </c>
      <c r="AU105" s="194" t="s">
        <v>87</v>
      </c>
      <c r="AY105" s="21" t="s">
        <v>183</v>
      </c>
      <c r="BE105" s="195">
        <f t="shared" si="14"/>
        <v>0</v>
      </c>
      <c r="BF105" s="195">
        <f t="shared" si="15"/>
        <v>0</v>
      </c>
      <c r="BG105" s="195">
        <f t="shared" si="16"/>
        <v>0</v>
      </c>
      <c r="BH105" s="195">
        <f t="shared" si="17"/>
        <v>0</v>
      </c>
      <c r="BI105" s="195">
        <f t="shared" si="18"/>
        <v>0</v>
      </c>
      <c r="BJ105" s="21" t="s">
        <v>85</v>
      </c>
      <c r="BK105" s="195">
        <f t="shared" si="19"/>
        <v>0</v>
      </c>
      <c r="BL105" s="21" t="s">
        <v>273</v>
      </c>
      <c r="BM105" s="194" t="s">
        <v>294</v>
      </c>
    </row>
    <row r="106" spans="1:65" s="2" customFormat="1" ht="24.15" customHeight="1">
      <c r="A106" s="38"/>
      <c r="B106" s="39"/>
      <c r="C106" s="183" t="s">
        <v>249</v>
      </c>
      <c r="D106" s="183" t="s">
        <v>185</v>
      </c>
      <c r="E106" s="184" t="s">
        <v>1969</v>
      </c>
      <c r="F106" s="185" t="s">
        <v>1970</v>
      </c>
      <c r="G106" s="186" t="s">
        <v>237</v>
      </c>
      <c r="H106" s="187">
        <v>71</v>
      </c>
      <c r="I106" s="188"/>
      <c r="J106" s="189">
        <f t="shared" si="10"/>
        <v>0</v>
      </c>
      <c r="K106" s="185" t="s">
        <v>19</v>
      </c>
      <c r="L106" s="43"/>
      <c r="M106" s="190" t="s">
        <v>19</v>
      </c>
      <c r="N106" s="191" t="s">
        <v>49</v>
      </c>
      <c r="O106" s="68"/>
      <c r="P106" s="192">
        <f t="shared" si="11"/>
        <v>0</v>
      </c>
      <c r="Q106" s="192">
        <v>0</v>
      </c>
      <c r="R106" s="192">
        <f t="shared" si="12"/>
        <v>0</v>
      </c>
      <c r="S106" s="192">
        <v>0</v>
      </c>
      <c r="T106" s="193">
        <f t="shared" si="1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273</v>
      </c>
      <c r="AT106" s="194" t="s">
        <v>185</v>
      </c>
      <c r="AU106" s="194" t="s">
        <v>87</v>
      </c>
      <c r="AY106" s="21" t="s">
        <v>183</v>
      </c>
      <c r="BE106" s="195">
        <f t="shared" si="14"/>
        <v>0</v>
      </c>
      <c r="BF106" s="195">
        <f t="shared" si="15"/>
        <v>0</v>
      </c>
      <c r="BG106" s="195">
        <f t="shared" si="16"/>
        <v>0</v>
      </c>
      <c r="BH106" s="195">
        <f t="shared" si="17"/>
        <v>0</v>
      </c>
      <c r="BI106" s="195">
        <f t="shared" si="18"/>
        <v>0</v>
      </c>
      <c r="BJ106" s="21" t="s">
        <v>85</v>
      </c>
      <c r="BK106" s="195">
        <f t="shared" si="19"/>
        <v>0</v>
      </c>
      <c r="BL106" s="21" t="s">
        <v>273</v>
      </c>
      <c r="BM106" s="194" t="s">
        <v>305</v>
      </c>
    </row>
    <row r="107" spans="1:65" s="2" customFormat="1" ht="24.15" customHeight="1">
      <c r="A107" s="38"/>
      <c r="B107" s="39"/>
      <c r="C107" s="183" t="s">
        <v>8</v>
      </c>
      <c r="D107" s="183" t="s">
        <v>185</v>
      </c>
      <c r="E107" s="184" t="s">
        <v>1971</v>
      </c>
      <c r="F107" s="185" t="s">
        <v>1972</v>
      </c>
      <c r="G107" s="186" t="s">
        <v>237</v>
      </c>
      <c r="H107" s="187">
        <v>10</v>
      </c>
      <c r="I107" s="188"/>
      <c r="J107" s="189">
        <f t="shared" si="10"/>
        <v>0</v>
      </c>
      <c r="K107" s="185" t="s">
        <v>19</v>
      </c>
      <c r="L107" s="43"/>
      <c r="M107" s="190" t="s">
        <v>19</v>
      </c>
      <c r="N107" s="191" t="s">
        <v>49</v>
      </c>
      <c r="O107" s="68"/>
      <c r="P107" s="192">
        <f t="shared" si="11"/>
        <v>0</v>
      </c>
      <c r="Q107" s="192">
        <v>0</v>
      </c>
      <c r="R107" s="192">
        <f t="shared" si="12"/>
        <v>0</v>
      </c>
      <c r="S107" s="192">
        <v>0</v>
      </c>
      <c r="T107" s="193">
        <f t="shared" si="1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273</v>
      </c>
      <c r="AT107" s="194" t="s">
        <v>185</v>
      </c>
      <c r="AU107" s="194" t="s">
        <v>87</v>
      </c>
      <c r="AY107" s="21" t="s">
        <v>183</v>
      </c>
      <c r="BE107" s="195">
        <f t="shared" si="14"/>
        <v>0</v>
      </c>
      <c r="BF107" s="195">
        <f t="shared" si="15"/>
        <v>0</v>
      </c>
      <c r="BG107" s="195">
        <f t="shared" si="16"/>
        <v>0</v>
      </c>
      <c r="BH107" s="195">
        <f t="shared" si="17"/>
        <v>0</v>
      </c>
      <c r="BI107" s="195">
        <f t="shared" si="18"/>
        <v>0</v>
      </c>
      <c r="BJ107" s="21" t="s">
        <v>85</v>
      </c>
      <c r="BK107" s="195">
        <f t="shared" si="19"/>
        <v>0</v>
      </c>
      <c r="BL107" s="21" t="s">
        <v>273</v>
      </c>
      <c r="BM107" s="194" t="s">
        <v>317</v>
      </c>
    </row>
    <row r="108" spans="1:65" s="2" customFormat="1" ht="16.5" customHeight="1">
      <c r="A108" s="38"/>
      <c r="B108" s="39"/>
      <c r="C108" s="183" t="s">
        <v>256</v>
      </c>
      <c r="D108" s="183" t="s">
        <v>185</v>
      </c>
      <c r="E108" s="184" t="s">
        <v>1973</v>
      </c>
      <c r="F108" s="185" t="s">
        <v>1974</v>
      </c>
      <c r="G108" s="186" t="s">
        <v>237</v>
      </c>
      <c r="H108" s="187">
        <v>38</v>
      </c>
      <c r="I108" s="188"/>
      <c r="J108" s="189">
        <f t="shared" si="10"/>
        <v>0</v>
      </c>
      <c r="K108" s="185" t="s">
        <v>19</v>
      </c>
      <c r="L108" s="43"/>
      <c r="M108" s="190" t="s">
        <v>19</v>
      </c>
      <c r="N108" s="191" t="s">
        <v>49</v>
      </c>
      <c r="O108" s="68"/>
      <c r="P108" s="192">
        <f t="shared" si="11"/>
        <v>0</v>
      </c>
      <c r="Q108" s="192">
        <v>0</v>
      </c>
      <c r="R108" s="192">
        <f t="shared" si="12"/>
        <v>0</v>
      </c>
      <c r="S108" s="192">
        <v>0</v>
      </c>
      <c r="T108" s="193">
        <f t="shared" si="1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273</v>
      </c>
      <c r="AT108" s="194" t="s">
        <v>185</v>
      </c>
      <c r="AU108" s="194" t="s">
        <v>87</v>
      </c>
      <c r="AY108" s="21" t="s">
        <v>183</v>
      </c>
      <c r="BE108" s="195">
        <f t="shared" si="14"/>
        <v>0</v>
      </c>
      <c r="BF108" s="195">
        <f t="shared" si="15"/>
        <v>0</v>
      </c>
      <c r="BG108" s="195">
        <f t="shared" si="16"/>
        <v>0</v>
      </c>
      <c r="BH108" s="195">
        <f t="shared" si="17"/>
        <v>0</v>
      </c>
      <c r="BI108" s="195">
        <f t="shared" si="18"/>
        <v>0</v>
      </c>
      <c r="BJ108" s="21" t="s">
        <v>85</v>
      </c>
      <c r="BK108" s="195">
        <f t="shared" si="19"/>
        <v>0</v>
      </c>
      <c r="BL108" s="21" t="s">
        <v>273</v>
      </c>
      <c r="BM108" s="194" t="s">
        <v>332</v>
      </c>
    </row>
    <row r="109" spans="1:65" s="2" customFormat="1" ht="16.5" customHeight="1">
      <c r="A109" s="38"/>
      <c r="B109" s="39"/>
      <c r="C109" s="183" t="s">
        <v>261</v>
      </c>
      <c r="D109" s="183" t="s">
        <v>185</v>
      </c>
      <c r="E109" s="184" t="s">
        <v>1975</v>
      </c>
      <c r="F109" s="185" t="s">
        <v>1976</v>
      </c>
      <c r="G109" s="186" t="s">
        <v>237</v>
      </c>
      <c r="H109" s="187">
        <v>43</v>
      </c>
      <c r="I109" s="188"/>
      <c r="J109" s="189">
        <f t="shared" si="10"/>
        <v>0</v>
      </c>
      <c r="K109" s="185" t="s">
        <v>19</v>
      </c>
      <c r="L109" s="43"/>
      <c r="M109" s="190" t="s">
        <v>19</v>
      </c>
      <c r="N109" s="191" t="s">
        <v>49</v>
      </c>
      <c r="O109" s="68"/>
      <c r="P109" s="192">
        <f t="shared" si="11"/>
        <v>0</v>
      </c>
      <c r="Q109" s="192">
        <v>0</v>
      </c>
      <c r="R109" s="192">
        <f t="shared" si="12"/>
        <v>0</v>
      </c>
      <c r="S109" s="192">
        <v>0</v>
      </c>
      <c r="T109" s="193">
        <f t="shared" si="1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273</v>
      </c>
      <c r="AT109" s="194" t="s">
        <v>185</v>
      </c>
      <c r="AU109" s="194" t="s">
        <v>87</v>
      </c>
      <c r="AY109" s="21" t="s">
        <v>183</v>
      </c>
      <c r="BE109" s="195">
        <f t="shared" si="14"/>
        <v>0</v>
      </c>
      <c r="BF109" s="195">
        <f t="shared" si="15"/>
        <v>0</v>
      </c>
      <c r="BG109" s="195">
        <f t="shared" si="16"/>
        <v>0</v>
      </c>
      <c r="BH109" s="195">
        <f t="shared" si="17"/>
        <v>0</v>
      </c>
      <c r="BI109" s="195">
        <f t="shared" si="18"/>
        <v>0</v>
      </c>
      <c r="BJ109" s="21" t="s">
        <v>85</v>
      </c>
      <c r="BK109" s="195">
        <f t="shared" si="19"/>
        <v>0</v>
      </c>
      <c r="BL109" s="21" t="s">
        <v>273</v>
      </c>
      <c r="BM109" s="194" t="s">
        <v>343</v>
      </c>
    </row>
    <row r="110" spans="1:65" s="2" customFormat="1" ht="21.75" customHeight="1">
      <c r="A110" s="38"/>
      <c r="B110" s="39"/>
      <c r="C110" s="183" t="s">
        <v>267</v>
      </c>
      <c r="D110" s="183" t="s">
        <v>185</v>
      </c>
      <c r="E110" s="184" t="s">
        <v>1977</v>
      </c>
      <c r="F110" s="185" t="s">
        <v>1978</v>
      </c>
      <c r="G110" s="186" t="s">
        <v>237</v>
      </c>
      <c r="H110" s="187">
        <v>66</v>
      </c>
      <c r="I110" s="188"/>
      <c r="J110" s="189">
        <f t="shared" si="10"/>
        <v>0</v>
      </c>
      <c r="K110" s="185" t="s">
        <v>19</v>
      </c>
      <c r="L110" s="43"/>
      <c r="M110" s="190" t="s">
        <v>19</v>
      </c>
      <c r="N110" s="191" t="s">
        <v>49</v>
      </c>
      <c r="O110" s="68"/>
      <c r="P110" s="192">
        <f t="shared" si="11"/>
        <v>0</v>
      </c>
      <c r="Q110" s="192">
        <v>0</v>
      </c>
      <c r="R110" s="192">
        <f t="shared" si="12"/>
        <v>0</v>
      </c>
      <c r="S110" s="192">
        <v>0</v>
      </c>
      <c r="T110" s="193">
        <f t="shared" si="1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273</v>
      </c>
      <c r="AT110" s="194" t="s">
        <v>185</v>
      </c>
      <c r="AU110" s="194" t="s">
        <v>87</v>
      </c>
      <c r="AY110" s="21" t="s">
        <v>183</v>
      </c>
      <c r="BE110" s="195">
        <f t="shared" si="14"/>
        <v>0</v>
      </c>
      <c r="BF110" s="195">
        <f t="shared" si="15"/>
        <v>0</v>
      </c>
      <c r="BG110" s="195">
        <f t="shared" si="16"/>
        <v>0</v>
      </c>
      <c r="BH110" s="195">
        <f t="shared" si="17"/>
        <v>0</v>
      </c>
      <c r="BI110" s="195">
        <f t="shared" si="18"/>
        <v>0</v>
      </c>
      <c r="BJ110" s="21" t="s">
        <v>85</v>
      </c>
      <c r="BK110" s="195">
        <f t="shared" si="19"/>
        <v>0</v>
      </c>
      <c r="BL110" s="21" t="s">
        <v>273</v>
      </c>
      <c r="BM110" s="194" t="s">
        <v>353</v>
      </c>
    </row>
    <row r="111" spans="1:65" s="2" customFormat="1" ht="21.75" customHeight="1">
      <c r="A111" s="38"/>
      <c r="B111" s="39"/>
      <c r="C111" s="183" t="s">
        <v>273</v>
      </c>
      <c r="D111" s="183" t="s">
        <v>185</v>
      </c>
      <c r="E111" s="184" t="s">
        <v>1979</v>
      </c>
      <c r="F111" s="185" t="s">
        <v>1980</v>
      </c>
      <c r="G111" s="186" t="s">
        <v>237</v>
      </c>
      <c r="H111" s="187">
        <v>66</v>
      </c>
      <c r="I111" s="188"/>
      <c r="J111" s="189">
        <f t="shared" si="10"/>
        <v>0</v>
      </c>
      <c r="K111" s="185" t="s">
        <v>19</v>
      </c>
      <c r="L111" s="43"/>
      <c r="M111" s="190" t="s">
        <v>19</v>
      </c>
      <c r="N111" s="191" t="s">
        <v>49</v>
      </c>
      <c r="O111" s="68"/>
      <c r="P111" s="192">
        <f t="shared" si="11"/>
        <v>0</v>
      </c>
      <c r="Q111" s="192">
        <v>0</v>
      </c>
      <c r="R111" s="192">
        <f t="shared" si="12"/>
        <v>0</v>
      </c>
      <c r="S111" s="192">
        <v>0</v>
      </c>
      <c r="T111" s="193">
        <f t="shared" si="1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273</v>
      </c>
      <c r="AT111" s="194" t="s">
        <v>185</v>
      </c>
      <c r="AU111" s="194" t="s">
        <v>87</v>
      </c>
      <c r="AY111" s="21" t="s">
        <v>183</v>
      </c>
      <c r="BE111" s="195">
        <f t="shared" si="14"/>
        <v>0</v>
      </c>
      <c r="BF111" s="195">
        <f t="shared" si="15"/>
        <v>0</v>
      </c>
      <c r="BG111" s="195">
        <f t="shared" si="16"/>
        <v>0</v>
      </c>
      <c r="BH111" s="195">
        <f t="shared" si="17"/>
        <v>0</v>
      </c>
      <c r="BI111" s="195">
        <f t="shared" si="18"/>
        <v>0</v>
      </c>
      <c r="BJ111" s="21" t="s">
        <v>85</v>
      </c>
      <c r="BK111" s="195">
        <f t="shared" si="19"/>
        <v>0</v>
      </c>
      <c r="BL111" s="21" t="s">
        <v>273</v>
      </c>
      <c r="BM111" s="194" t="s">
        <v>365</v>
      </c>
    </row>
    <row r="112" spans="1:65" s="2" customFormat="1" ht="21.75" customHeight="1">
      <c r="A112" s="38"/>
      <c r="B112" s="39"/>
      <c r="C112" s="183" t="s">
        <v>278</v>
      </c>
      <c r="D112" s="183" t="s">
        <v>185</v>
      </c>
      <c r="E112" s="184" t="s">
        <v>1981</v>
      </c>
      <c r="F112" s="185" t="s">
        <v>1982</v>
      </c>
      <c r="G112" s="186" t="s">
        <v>243</v>
      </c>
      <c r="H112" s="187">
        <v>2.5000000000000001E-2</v>
      </c>
      <c r="I112" s="188"/>
      <c r="J112" s="189">
        <f t="shared" si="10"/>
        <v>0</v>
      </c>
      <c r="K112" s="185" t="s">
        <v>19</v>
      </c>
      <c r="L112" s="43"/>
      <c r="M112" s="190" t="s">
        <v>19</v>
      </c>
      <c r="N112" s="191" t="s">
        <v>49</v>
      </c>
      <c r="O112" s="68"/>
      <c r="P112" s="192">
        <f t="shared" si="11"/>
        <v>0</v>
      </c>
      <c r="Q112" s="192">
        <v>0</v>
      </c>
      <c r="R112" s="192">
        <f t="shared" si="12"/>
        <v>0</v>
      </c>
      <c r="S112" s="192">
        <v>0</v>
      </c>
      <c r="T112" s="193">
        <f t="shared" si="1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273</v>
      </c>
      <c r="AT112" s="194" t="s">
        <v>185</v>
      </c>
      <c r="AU112" s="194" t="s">
        <v>87</v>
      </c>
      <c r="AY112" s="21" t="s">
        <v>183</v>
      </c>
      <c r="BE112" s="195">
        <f t="shared" si="14"/>
        <v>0</v>
      </c>
      <c r="BF112" s="195">
        <f t="shared" si="15"/>
        <v>0</v>
      </c>
      <c r="BG112" s="195">
        <f t="shared" si="16"/>
        <v>0</v>
      </c>
      <c r="BH112" s="195">
        <f t="shared" si="17"/>
        <v>0</v>
      </c>
      <c r="BI112" s="195">
        <f t="shared" si="18"/>
        <v>0</v>
      </c>
      <c r="BJ112" s="21" t="s">
        <v>85</v>
      </c>
      <c r="BK112" s="195">
        <f t="shared" si="19"/>
        <v>0</v>
      </c>
      <c r="BL112" s="21" t="s">
        <v>273</v>
      </c>
      <c r="BM112" s="194" t="s">
        <v>381</v>
      </c>
    </row>
    <row r="113" spans="1:65" s="2" customFormat="1" ht="16.5" customHeight="1">
      <c r="A113" s="38"/>
      <c r="B113" s="39"/>
      <c r="C113" s="183" t="s">
        <v>284</v>
      </c>
      <c r="D113" s="183" t="s">
        <v>185</v>
      </c>
      <c r="E113" s="184" t="s">
        <v>1983</v>
      </c>
      <c r="F113" s="185" t="s">
        <v>1984</v>
      </c>
      <c r="G113" s="186" t="s">
        <v>430</v>
      </c>
      <c r="H113" s="187">
        <v>24</v>
      </c>
      <c r="I113" s="188"/>
      <c r="J113" s="189">
        <f t="shared" si="10"/>
        <v>0</v>
      </c>
      <c r="K113" s="185" t="s">
        <v>19</v>
      </c>
      <c r="L113" s="43"/>
      <c r="M113" s="190" t="s">
        <v>19</v>
      </c>
      <c r="N113" s="191" t="s">
        <v>49</v>
      </c>
      <c r="O113" s="68"/>
      <c r="P113" s="192">
        <f t="shared" si="11"/>
        <v>0</v>
      </c>
      <c r="Q113" s="192">
        <v>0</v>
      </c>
      <c r="R113" s="192">
        <f t="shared" si="12"/>
        <v>0</v>
      </c>
      <c r="S113" s="192">
        <v>0</v>
      </c>
      <c r="T113" s="193">
        <f t="shared" si="1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273</v>
      </c>
      <c r="AT113" s="194" t="s">
        <v>185</v>
      </c>
      <c r="AU113" s="194" t="s">
        <v>87</v>
      </c>
      <c r="AY113" s="21" t="s">
        <v>183</v>
      </c>
      <c r="BE113" s="195">
        <f t="shared" si="14"/>
        <v>0</v>
      </c>
      <c r="BF113" s="195">
        <f t="shared" si="15"/>
        <v>0</v>
      </c>
      <c r="BG113" s="195">
        <f t="shared" si="16"/>
        <v>0</v>
      </c>
      <c r="BH113" s="195">
        <f t="shared" si="17"/>
        <v>0</v>
      </c>
      <c r="BI113" s="195">
        <f t="shared" si="18"/>
        <v>0</v>
      </c>
      <c r="BJ113" s="21" t="s">
        <v>85</v>
      </c>
      <c r="BK113" s="195">
        <f t="shared" si="19"/>
        <v>0</v>
      </c>
      <c r="BL113" s="21" t="s">
        <v>273</v>
      </c>
      <c r="BM113" s="194" t="s">
        <v>401</v>
      </c>
    </row>
    <row r="114" spans="1:65" s="2" customFormat="1" ht="16.5" customHeight="1">
      <c r="A114" s="38"/>
      <c r="B114" s="39"/>
      <c r="C114" s="183" t="s">
        <v>289</v>
      </c>
      <c r="D114" s="183" t="s">
        <v>185</v>
      </c>
      <c r="E114" s="184" t="s">
        <v>1985</v>
      </c>
      <c r="F114" s="185" t="s">
        <v>1986</v>
      </c>
      <c r="G114" s="186" t="s">
        <v>430</v>
      </c>
      <c r="H114" s="187">
        <v>16</v>
      </c>
      <c r="I114" s="188"/>
      <c r="J114" s="189">
        <f t="shared" si="10"/>
        <v>0</v>
      </c>
      <c r="K114" s="185" t="s">
        <v>19</v>
      </c>
      <c r="L114" s="43"/>
      <c r="M114" s="190" t="s">
        <v>19</v>
      </c>
      <c r="N114" s="191" t="s">
        <v>49</v>
      </c>
      <c r="O114" s="68"/>
      <c r="P114" s="192">
        <f t="shared" si="11"/>
        <v>0</v>
      </c>
      <c r="Q114" s="192">
        <v>0</v>
      </c>
      <c r="R114" s="192">
        <f t="shared" si="12"/>
        <v>0</v>
      </c>
      <c r="S114" s="192">
        <v>0</v>
      </c>
      <c r="T114" s="193">
        <f t="shared" si="1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273</v>
      </c>
      <c r="AT114" s="194" t="s">
        <v>185</v>
      </c>
      <c r="AU114" s="194" t="s">
        <v>87</v>
      </c>
      <c r="AY114" s="21" t="s">
        <v>183</v>
      </c>
      <c r="BE114" s="195">
        <f t="shared" si="14"/>
        <v>0</v>
      </c>
      <c r="BF114" s="195">
        <f t="shared" si="15"/>
        <v>0</v>
      </c>
      <c r="BG114" s="195">
        <f t="shared" si="16"/>
        <v>0</v>
      </c>
      <c r="BH114" s="195">
        <f t="shared" si="17"/>
        <v>0</v>
      </c>
      <c r="BI114" s="195">
        <f t="shared" si="18"/>
        <v>0</v>
      </c>
      <c r="BJ114" s="21" t="s">
        <v>85</v>
      </c>
      <c r="BK114" s="195">
        <f t="shared" si="19"/>
        <v>0</v>
      </c>
      <c r="BL114" s="21" t="s">
        <v>273</v>
      </c>
      <c r="BM114" s="194" t="s">
        <v>420</v>
      </c>
    </row>
    <row r="115" spans="1:65" s="2" customFormat="1" ht="16.5" customHeight="1">
      <c r="A115" s="38"/>
      <c r="B115" s="39"/>
      <c r="C115" s="183" t="s">
        <v>294</v>
      </c>
      <c r="D115" s="183" t="s">
        <v>185</v>
      </c>
      <c r="E115" s="184" t="s">
        <v>1987</v>
      </c>
      <c r="F115" s="185" t="s">
        <v>1988</v>
      </c>
      <c r="G115" s="186" t="s">
        <v>430</v>
      </c>
      <c r="H115" s="187">
        <v>1</v>
      </c>
      <c r="I115" s="188"/>
      <c r="J115" s="189">
        <f t="shared" si="10"/>
        <v>0</v>
      </c>
      <c r="K115" s="185" t="s">
        <v>19</v>
      </c>
      <c r="L115" s="43"/>
      <c r="M115" s="190" t="s">
        <v>19</v>
      </c>
      <c r="N115" s="191" t="s">
        <v>49</v>
      </c>
      <c r="O115" s="68"/>
      <c r="P115" s="192">
        <f t="shared" si="11"/>
        <v>0</v>
      </c>
      <c r="Q115" s="192">
        <v>0</v>
      </c>
      <c r="R115" s="192">
        <f t="shared" si="12"/>
        <v>0</v>
      </c>
      <c r="S115" s="192">
        <v>0</v>
      </c>
      <c r="T115" s="193">
        <f t="shared" si="13"/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273</v>
      </c>
      <c r="AT115" s="194" t="s">
        <v>185</v>
      </c>
      <c r="AU115" s="194" t="s">
        <v>87</v>
      </c>
      <c r="AY115" s="21" t="s">
        <v>183</v>
      </c>
      <c r="BE115" s="195">
        <f t="shared" si="14"/>
        <v>0</v>
      </c>
      <c r="BF115" s="195">
        <f t="shared" si="15"/>
        <v>0</v>
      </c>
      <c r="BG115" s="195">
        <f t="shared" si="16"/>
        <v>0</v>
      </c>
      <c r="BH115" s="195">
        <f t="shared" si="17"/>
        <v>0</v>
      </c>
      <c r="BI115" s="195">
        <f t="shared" si="18"/>
        <v>0</v>
      </c>
      <c r="BJ115" s="21" t="s">
        <v>85</v>
      </c>
      <c r="BK115" s="195">
        <f t="shared" si="19"/>
        <v>0</v>
      </c>
      <c r="BL115" s="21" t="s">
        <v>273</v>
      </c>
      <c r="BM115" s="194" t="s">
        <v>433</v>
      </c>
    </row>
    <row r="116" spans="1:65" s="2" customFormat="1" ht="16.5" customHeight="1">
      <c r="A116" s="38"/>
      <c r="B116" s="39"/>
      <c r="C116" s="183" t="s">
        <v>7</v>
      </c>
      <c r="D116" s="183" t="s">
        <v>185</v>
      </c>
      <c r="E116" s="184" t="s">
        <v>1989</v>
      </c>
      <c r="F116" s="185" t="s">
        <v>1990</v>
      </c>
      <c r="G116" s="186" t="s">
        <v>430</v>
      </c>
      <c r="H116" s="187">
        <v>2</v>
      </c>
      <c r="I116" s="188"/>
      <c r="J116" s="189">
        <f t="shared" si="10"/>
        <v>0</v>
      </c>
      <c r="K116" s="185" t="s">
        <v>19</v>
      </c>
      <c r="L116" s="43"/>
      <c r="M116" s="190" t="s">
        <v>19</v>
      </c>
      <c r="N116" s="191" t="s">
        <v>49</v>
      </c>
      <c r="O116" s="68"/>
      <c r="P116" s="192">
        <f t="shared" si="11"/>
        <v>0</v>
      </c>
      <c r="Q116" s="192">
        <v>0</v>
      </c>
      <c r="R116" s="192">
        <f t="shared" si="12"/>
        <v>0</v>
      </c>
      <c r="S116" s="192">
        <v>0</v>
      </c>
      <c r="T116" s="193">
        <f t="shared" si="13"/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273</v>
      </c>
      <c r="AT116" s="194" t="s">
        <v>185</v>
      </c>
      <c r="AU116" s="194" t="s">
        <v>87</v>
      </c>
      <c r="AY116" s="21" t="s">
        <v>183</v>
      </c>
      <c r="BE116" s="195">
        <f t="shared" si="14"/>
        <v>0</v>
      </c>
      <c r="BF116" s="195">
        <f t="shared" si="15"/>
        <v>0</v>
      </c>
      <c r="BG116" s="195">
        <f t="shared" si="16"/>
        <v>0</v>
      </c>
      <c r="BH116" s="195">
        <f t="shared" si="17"/>
        <v>0</v>
      </c>
      <c r="BI116" s="195">
        <f t="shared" si="18"/>
        <v>0</v>
      </c>
      <c r="BJ116" s="21" t="s">
        <v>85</v>
      </c>
      <c r="BK116" s="195">
        <f t="shared" si="19"/>
        <v>0</v>
      </c>
      <c r="BL116" s="21" t="s">
        <v>273</v>
      </c>
      <c r="BM116" s="194" t="s">
        <v>443</v>
      </c>
    </row>
    <row r="117" spans="1:65" s="2" customFormat="1" ht="16.5" customHeight="1">
      <c r="A117" s="38"/>
      <c r="B117" s="39"/>
      <c r="C117" s="183" t="s">
        <v>305</v>
      </c>
      <c r="D117" s="183" t="s">
        <v>185</v>
      </c>
      <c r="E117" s="184" t="s">
        <v>1991</v>
      </c>
      <c r="F117" s="185" t="s">
        <v>1992</v>
      </c>
      <c r="G117" s="186" t="s">
        <v>237</v>
      </c>
      <c r="H117" s="187">
        <v>10</v>
      </c>
      <c r="I117" s="188"/>
      <c r="J117" s="189">
        <f t="shared" si="10"/>
        <v>0</v>
      </c>
      <c r="K117" s="185" t="s">
        <v>19</v>
      </c>
      <c r="L117" s="43"/>
      <c r="M117" s="190" t="s">
        <v>19</v>
      </c>
      <c r="N117" s="191" t="s">
        <v>49</v>
      </c>
      <c r="O117" s="68"/>
      <c r="P117" s="192">
        <f t="shared" si="11"/>
        <v>0</v>
      </c>
      <c r="Q117" s="192">
        <v>0</v>
      </c>
      <c r="R117" s="192">
        <f t="shared" si="12"/>
        <v>0</v>
      </c>
      <c r="S117" s="192">
        <v>0</v>
      </c>
      <c r="T117" s="193">
        <f t="shared" si="13"/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273</v>
      </c>
      <c r="AT117" s="194" t="s">
        <v>185</v>
      </c>
      <c r="AU117" s="194" t="s">
        <v>87</v>
      </c>
      <c r="AY117" s="21" t="s">
        <v>183</v>
      </c>
      <c r="BE117" s="195">
        <f t="shared" si="14"/>
        <v>0</v>
      </c>
      <c r="BF117" s="195">
        <f t="shared" si="15"/>
        <v>0</v>
      </c>
      <c r="BG117" s="195">
        <f t="shared" si="16"/>
        <v>0</v>
      </c>
      <c r="BH117" s="195">
        <f t="shared" si="17"/>
        <v>0</v>
      </c>
      <c r="BI117" s="195">
        <f t="shared" si="18"/>
        <v>0</v>
      </c>
      <c r="BJ117" s="21" t="s">
        <v>85</v>
      </c>
      <c r="BK117" s="195">
        <f t="shared" si="19"/>
        <v>0</v>
      </c>
      <c r="BL117" s="21" t="s">
        <v>273</v>
      </c>
      <c r="BM117" s="194" t="s">
        <v>455</v>
      </c>
    </row>
    <row r="118" spans="1:65" s="12" customFormat="1" ht="22.8" customHeight="1">
      <c r="B118" s="167"/>
      <c r="C118" s="168"/>
      <c r="D118" s="169" t="s">
        <v>77</v>
      </c>
      <c r="E118" s="181" t="s">
        <v>1993</v>
      </c>
      <c r="F118" s="181" t="s">
        <v>1994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SUM(P119:P135)</f>
        <v>0</v>
      </c>
      <c r="Q118" s="175"/>
      <c r="R118" s="176">
        <f>SUM(R119:R135)</f>
        <v>0</v>
      </c>
      <c r="S118" s="175"/>
      <c r="T118" s="177">
        <f>SUM(T119:T135)</f>
        <v>0</v>
      </c>
      <c r="AR118" s="178" t="s">
        <v>87</v>
      </c>
      <c r="AT118" s="179" t="s">
        <v>77</v>
      </c>
      <c r="AU118" s="179" t="s">
        <v>85</v>
      </c>
      <c r="AY118" s="178" t="s">
        <v>183</v>
      </c>
      <c r="BK118" s="180">
        <f>SUM(BK119:BK135)</f>
        <v>0</v>
      </c>
    </row>
    <row r="119" spans="1:65" s="2" customFormat="1" ht="16.5" customHeight="1">
      <c r="A119" s="38"/>
      <c r="B119" s="39"/>
      <c r="C119" s="183" t="s">
        <v>312</v>
      </c>
      <c r="D119" s="183" t="s">
        <v>185</v>
      </c>
      <c r="E119" s="184" t="s">
        <v>1995</v>
      </c>
      <c r="F119" s="185" t="s">
        <v>1996</v>
      </c>
      <c r="G119" s="186" t="s">
        <v>1997</v>
      </c>
      <c r="H119" s="187">
        <v>4</v>
      </c>
      <c r="I119" s="188"/>
      <c r="J119" s="189">
        <f t="shared" ref="J119:J135" si="20">ROUND(I119*H119,2)</f>
        <v>0</v>
      </c>
      <c r="K119" s="185" t="s">
        <v>19</v>
      </c>
      <c r="L119" s="43"/>
      <c r="M119" s="190" t="s">
        <v>19</v>
      </c>
      <c r="N119" s="191" t="s">
        <v>49</v>
      </c>
      <c r="O119" s="68"/>
      <c r="P119" s="192">
        <f t="shared" ref="P119:P135" si="21">O119*H119</f>
        <v>0</v>
      </c>
      <c r="Q119" s="192">
        <v>0</v>
      </c>
      <c r="R119" s="192">
        <f t="shared" ref="R119:R135" si="22">Q119*H119</f>
        <v>0</v>
      </c>
      <c r="S119" s="192">
        <v>0</v>
      </c>
      <c r="T119" s="193">
        <f t="shared" ref="T119:T135" si="2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273</v>
      </c>
      <c r="AT119" s="194" t="s">
        <v>185</v>
      </c>
      <c r="AU119" s="194" t="s">
        <v>87</v>
      </c>
      <c r="AY119" s="21" t="s">
        <v>183</v>
      </c>
      <c r="BE119" s="195">
        <f t="shared" ref="BE119:BE135" si="24">IF(N119="základní",J119,0)</f>
        <v>0</v>
      </c>
      <c r="BF119" s="195">
        <f t="shared" ref="BF119:BF135" si="25">IF(N119="snížená",J119,0)</f>
        <v>0</v>
      </c>
      <c r="BG119" s="195">
        <f t="shared" ref="BG119:BG135" si="26">IF(N119="zákl. přenesená",J119,0)</f>
        <v>0</v>
      </c>
      <c r="BH119" s="195">
        <f t="shared" ref="BH119:BH135" si="27">IF(N119="sníž. přenesená",J119,0)</f>
        <v>0</v>
      </c>
      <c r="BI119" s="195">
        <f t="shared" ref="BI119:BI135" si="28">IF(N119="nulová",J119,0)</f>
        <v>0</v>
      </c>
      <c r="BJ119" s="21" t="s">
        <v>85</v>
      </c>
      <c r="BK119" s="195">
        <f t="shared" ref="BK119:BK135" si="29">ROUND(I119*H119,2)</f>
        <v>0</v>
      </c>
      <c r="BL119" s="21" t="s">
        <v>273</v>
      </c>
      <c r="BM119" s="194" t="s">
        <v>467</v>
      </c>
    </row>
    <row r="120" spans="1:65" s="2" customFormat="1" ht="16.5" customHeight="1">
      <c r="A120" s="38"/>
      <c r="B120" s="39"/>
      <c r="C120" s="183" t="s">
        <v>317</v>
      </c>
      <c r="D120" s="183" t="s">
        <v>185</v>
      </c>
      <c r="E120" s="184" t="s">
        <v>1998</v>
      </c>
      <c r="F120" s="185" t="s">
        <v>1999</v>
      </c>
      <c r="G120" s="186" t="s">
        <v>1997</v>
      </c>
      <c r="H120" s="187">
        <v>4</v>
      </c>
      <c r="I120" s="188"/>
      <c r="J120" s="189">
        <f t="shared" si="20"/>
        <v>0</v>
      </c>
      <c r="K120" s="185" t="s">
        <v>19</v>
      </c>
      <c r="L120" s="43"/>
      <c r="M120" s="190" t="s">
        <v>19</v>
      </c>
      <c r="N120" s="191" t="s">
        <v>49</v>
      </c>
      <c r="O120" s="68"/>
      <c r="P120" s="192">
        <f t="shared" si="21"/>
        <v>0</v>
      </c>
      <c r="Q120" s="192">
        <v>0</v>
      </c>
      <c r="R120" s="192">
        <f t="shared" si="22"/>
        <v>0</v>
      </c>
      <c r="S120" s="192">
        <v>0</v>
      </c>
      <c r="T120" s="193">
        <f t="shared" si="2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273</v>
      </c>
      <c r="AT120" s="194" t="s">
        <v>185</v>
      </c>
      <c r="AU120" s="194" t="s">
        <v>87</v>
      </c>
      <c r="AY120" s="21" t="s">
        <v>183</v>
      </c>
      <c r="BE120" s="195">
        <f t="shared" si="24"/>
        <v>0</v>
      </c>
      <c r="BF120" s="195">
        <f t="shared" si="25"/>
        <v>0</v>
      </c>
      <c r="BG120" s="195">
        <f t="shared" si="26"/>
        <v>0</v>
      </c>
      <c r="BH120" s="195">
        <f t="shared" si="27"/>
        <v>0</v>
      </c>
      <c r="BI120" s="195">
        <f t="shared" si="28"/>
        <v>0</v>
      </c>
      <c r="BJ120" s="21" t="s">
        <v>85</v>
      </c>
      <c r="BK120" s="195">
        <f t="shared" si="29"/>
        <v>0</v>
      </c>
      <c r="BL120" s="21" t="s">
        <v>273</v>
      </c>
      <c r="BM120" s="194" t="s">
        <v>482</v>
      </c>
    </row>
    <row r="121" spans="1:65" s="2" customFormat="1" ht="21.75" customHeight="1">
      <c r="A121" s="38"/>
      <c r="B121" s="39"/>
      <c r="C121" s="183" t="s">
        <v>323</v>
      </c>
      <c r="D121" s="183" t="s">
        <v>185</v>
      </c>
      <c r="E121" s="184" t="s">
        <v>2000</v>
      </c>
      <c r="F121" s="185" t="s">
        <v>2001</v>
      </c>
      <c r="G121" s="186" t="s">
        <v>1997</v>
      </c>
      <c r="H121" s="187">
        <v>4</v>
      </c>
      <c r="I121" s="188"/>
      <c r="J121" s="189">
        <f t="shared" si="20"/>
        <v>0</v>
      </c>
      <c r="K121" s="185" t="s">
        <v>19</v>
      </c>
      <c r="L121" s="43"/>
      <c r="M121" s="190" t="s">
        <v>19</v>
      </c>
      <c r="N121" s="191" t="s">
        <v>49</v>
      </c>
      <c r="O121" s="68"/>
      <c r="P121" s="192">
        <f t="shared" si="21"/>
        <v>0</v>
      </c>
      <c r="Q121" s="192">
        <v>0</v>
      </c>
      <c r="R121" s="192">
        <f t="shared" si="22"/>
        <v>0</v>
      </c>
      <c r="S121" s="192">
        <v>0</v>
      </c>
      <c r="T121" s="193">
        <f t="shared" si="2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273</v>
      </c>
      <c r="AT121" s="194" t="s">
        <v>185</v>
      </c>
      <c r="AU121" s="194" t="s">
        <v>87</v>
      </c>
      <c r="AY121" s="21" t="s">
        <v>183</v>
      </c>
      <c r="BE121" s="195">
        <f t="shared" si="24"/>
        <v>0</v>
      </c>
      <c r="BF121" s="195">
        <f t="shared" si="25"/>
        <v>0</v>
      </c>
      <c r="BG121" s="195">
        <f t="shared" si="26"/>
        <v>0</v>
      </c>
      <c r="BH121" s="195">
        <f t="shared" si="27"/>
        <v>0</v>
      </c>
      <c r="BI121" s="195">
        <f t="shared" si="28"/>
        <v>0</v>
      </c>
      <c r="BJ121" s="21" t="s">
        <v>85</v>
      </c>
      <c r="BK121" s="195">
        <f t="shared" si="29"/>
        <v>0</v>
      </c>
      <c r="BL121" s="21" t="s">
        <v>273</v>
      </c>
      <c r="BM121" s="194" t="s">
        <v>491</v>
      </c>
    </row>
    <row r="122" spans="1:65" s="2" customFormat="1" ht="16.5" customHeight="1">
      <c r="A122" s="38"/>
      <c r="B122" s="39"/>
      <c r="C122" s="183" t="s">
        <v>332</v>
      </c>
      <c r="D122" s="183" t="s">
        <v>185</v>
      </c>
      <c r="E122" s="184" t="s">
        <v>2002</v>
      </c>
      <c r="F122" s="185" t="s">
        <v>2003</v>
      </c>
      <c r="G122" s="186" t="s">
        <v>1997</v>
      </c>
      <c r="H122" s="187">
        <v>4</v>
      </c>
      <c r="I122" s="188"/>
      <c r="J122" s="189">
        <f t="shared" si="20"/>
        <v>0</v>
      </c>
      <c r="K122" s="185" t="s">
        <v>19</v>
      </c>
      <c r="L122" s="43"/>
      <c r="M122" s="190" t="s">
        <v>19</v>
      </c>
      <c r="N122" s="191" t="s">
        <v>49</v>
      </c>
      <c r="O122" s="68"/>
      <c r="P122" s="192">
        <f t="shared" si="21"/>
        <v>0</v>
      </c>
      <c r="Q122" s="192">
        <v>0</v>
      </c>
      <c r="R122" s="192">
        <f t="shared" si="22"/>
        <v>0</v>
      </c>
      <c r="S122" s="192">
        <v>0</v>
      </c>
      <c r="T122" s="193">
        <f t="shared" si="2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273</v>
      </c>
      <c r="AT122" s="194" t="s">
        <v>185</v>
      </c>
      <c r="AU122" s="194" t="s">
        <v>87</v>
      </c>
      <c r="AY122" s="21" t="s">
        <v>183</v>
      </c>
      <c r="BE122" s="195">
        <f t="shared" si="24"/>
        <v>0</v>
      </c>
      <c r="BF122" s="195">
        <f t="shared" si="25"/>
        <v>0</v>
      </c>
      <c r="BG122" s="195">
        <f t="shared" si="26"/>
        <v>0</v>
      </c>
      <c r="BH122" s="195">
        <f t="shared" si="27"/>
        <v>0</v>
      </c>
      <c r="BI122" s="195">
        <f t="shared" si="28"/>
        <v>0</v>
      </c>
      <c r="BJ122" s="21" t="s">
        <v>85</v>
      </c>
      <c r="BK122" s="195">
        <f t="shared" si="29"/>
        <v>0</v>
      </c>
      <c r="BL122" s="21" t="s">
        <v>273</v>
      </c>
      <c r="BM122" s="194" t="s">
        <v>499</v>
      </c>
    </row>
    <row r="123" spans="1:65" s="2" customFormat="1" ht="16.5" customHeight="1">
      <c r="A123" s="38"/>
      <c r="B123" s="39"/>
      <c r="C123" s="183" t="s">
        <v>338</v>
      </c>
      <c r="D123" s="183" t="s">
        <v>185</v>
      </c>
      <c r="E123" s="184" t="s">
        <v>2004</v>
      </c>
      <c r="F123" s="185" t="s">
        <v>2005</v>
      </c>
      <c r="G123" s="186" t="s">
        <v>1997</v>
      </c>
      <c r="H123" s="187">
        <v>8</v>
      </c>
      <c r="I123" s="188"/>
      <c r="J123" s="189">
        <f t="shared" si="20"/>
        <v>0</v>
      </c>
      <c r="K123" s="185" t="s">
        <v>19</v>
      </c>
      <c r="L123" s="43"/>
      <c r="M123" s="190" t="s">
        <v>19</v>
      </c>
      <c r="N123" s="191" t="s">
        <v>49</v>
      </c>
      <c r="O123" s="68"/>
      <c r="P123" s="192">
        <f t="shared" si="21"/>
        <v>0</v>
      </c>
      <c r="Q123" s="192">
        <v>0</v>
      </c>
      <c r="R123" s="192">
        <f t="shared" si="22"/>
        <v>0</v>
      </c>
      <c r="S123" s="192">
        <v>0</v>
      </c>
      <c r="T123" s="193">
        <f t="shared" si="2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273</v>
      </c>
      <c r="AT123" s="194" t="s">
        <v>185</v>
      </c>
      <c r="AU123" s="194" t="s">
        <v>87</v>
      </c>
      <c r="AY123" s="21" t="s">
        <v>183</v>
      </c>
      <c r="BE123" s="195">
        <f t="shared" si="24"/>
        <v>0</v>
      </c>
      <c r="BF123" s="195">
        <f t="shared" si="25"/>
        <v>0</v>
      </c>
      <c r="BG123" s="195">
        <f t="shared" si="26"/>
        <v>0</v>
      </c>
      <c r="BH123" s="195">
        <f t="shared" si="27"/>
        <v>0</v>
      </c>
      <c r="BI123" s="195">
        <f t="shared" si="28"/>
        <v>0</v>
      </c>
      <c r="BJ123" s="21" t="s">
        <v>85</v>
      </c>
      <c r="BK123" s="195">
        <f t="shared" si="29"/>
        <v>0</v>
      </c>
      <c r="BL123" s="21" t="s">
        <v>273</v>
      </c>
      <c r="BM123" s="194" t="s">
        <v>509</v>
      </c>
    </row>
    <row r="124" spans="1:65" s="2" customFormat="1" ht="21.75" customHeight="1">
      <c r="A124" s="38"/>
      <c r="B124" s="39"/>
      <c r="C124" s="183" t="s">
        <v>343</v>
      </c>
      <c r="D124" s="183" t="s">
        <v>185</v>
      </c>
      <c r="E124" s="184" t="s">
        <v>2006</v>
      </c>
      <c r="F124" s="185" t="s">
        <v>2007</v>
      </c>
      <c r="G124" s="186" t="s">
        <v>430</v>
      </c>
      <c r="H124" s="187">
        <v>4</v>
      </c>
      <c r="I124" s="188"/>
      <c r="J124" s="189">
        <f t="shared" si="20"/>
        <v>0</v>
      </c>
      <c r="K124" s="185" t="s">
        <v>19</v>
      </c>
      <c r="L124" s="43"/>
      <c r="M124" s="190" t="s">
        <v>19</v>
      </c>
      <c r="N124" s="191" t="s">
        <v>49</v>
      </c>
      <c r="O124" s="68"/>
      <c r="P124" s="192">
        <f t="shared" si="21"/>
        <v>0</v>
      </c>
      <c r="Q124" s="192">
        <v>0</v>
      </c>
      <c r="R124" s="192">
        <f t="shared" si="22"/>
        <v>0</v>
      </c>
      <c r="S124" s="192">
        <v>0</v>
      </c>
      <c r="T124" s="193">
        <f t="shared" si="2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273</v>
      </c>
      <c r="AT124" s="194" t="s">
        <v>185</v>
      </c>
      <c r="AU124" s="194" t="s">
        <v>87</v>
      </c>
      <c r="AY124" s="21" t="s">
        <v>183</v>
      </c>
      <c r="BE124" s="195">
        <f t="shared" si="24"/>
        <v>0</v>
      </c>
      <c r="BF124" s="195">
        <f t="shared" si="25"/>
        <v>0</v>
      </c>
      <c r="BG124" s="195">
        <f t="shared" si="26"/>
        <v>0</v>
      </c>
      <c r="BH124" s="195">
        <f t="shared" si="27"/>
        <v>0</v>
      </c>
      <c r="BI124" s="195">
        <f t="shared" si="28"/>
        <v>0</v>
      </c>
      <c r="BJ124" s="21" t="s">
        <v>85</v>
      </c>
      <c r="BK124" s="195">
        <f t="shared" si="29"/>
        <v>0</v>
      </c>
      <c r="BL124" s="21" t="s">
        <v>273</v>
      </c>
      <c r="BM124" s="194" t="s">
        <v>521</v>
      </c>
    </row>
    <row r="125" spans="1:65" s="2" customFormat="1" ht="16.5" customHeight="1">
      <c r="A125" s="38"/>
      <c r="B125" s="39"/>
      <c r="C125" s="183" t="s">
        <v>348</v>
      </c>
      <c r="D125" s="183" t="s">
        <v>185</v>
      </c>
      <c r="E125" s="184" t="s">
        <v>2008</v>
      </c>
      <c r="F125" s="185" t="s">
        <v>2009</v>
      </c>
      <c r="G125" s="186" t="s">
        <v>1997</v>
      </c>
      <c r="H125" s="187">
        <v>4</v>
      </c>
      <c r="I125" s="188"/>
      <c r="J125" s="189">
        <f t="shared" si="20"/>
        <v>0</v>
      </c>
      <c r="K125" s="185" t="s">
        <v>19</v>
      </c>
      <c r="L125" s="43"/>
      <c r="M125" s="190" t="s">
        <v>19</v>
      </c>
      <c r="N125" s="191" t="s">
        <v>49</v>
      </c>
      <c r="O125" s="68"/>
      <c r="P125" s="192">
        <f t="shared" si="21"/>
        <v>0</v>
      </c>
      <c r="Q125" s="192">
        <v>0</v>
      </c>
      <c r="R125" s="192">
        <f t="shared" si="22"/>
        <v>0</v>
      </c>
      <c r="S125" s="192">
        <v>0</v>
      </c>
      <c r="T125" s="193">
        <f t="shared" si="2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273</v>
      </c>
      <c r="AT125" s="194" t="s">
        <v>185</v>
      </c>
      <c r="AU125" s="194" t="s">
        <v>87</v>
      </c>
      <c r="AY125" s="21" t="s">
        <v>183</v>
      </c>
      <c r="BE125" s="195">
        <f t="shared" si="24"/>
        <v>0</v>
      </c>
      <c r="BF125" s="195">
        <f t="shared" si="25"/>
        <v>0</v>
      </c>
      <c r="BG125" s="195">
        <f t="shared" si="26"/>
        <v>0</v>
      </c>
      <c r="BH125" s="195">
        <f t="shared" si="27"/>
        <v>0</v>
      </c>
      <c r="BI125" s="195">
        <f t="shared" si="28"/>
        <v>0</v>
      </c>
      <c r="BJ125" s="21" t="s">
        <v>85</v>
      </c>
      <c r="BK125" s="195">
        <f t="shared" si="29"/>
        <v>0</v>
      </c>
      <c r="BL125" s="21" t="s">
        <v>273</v>
      </c>
      <c r="BM125" s="194" t="s">
        <v>534</v>
      </c>
    </row>
    <row r="126" spans="1:65" s="2" customFormat="1" ht="16.5" customHeight="1">
      <c r="A126" s="38"/>
      <c r="B126" s="39"/>
      <c r="C126" s="183" t="s">
        <v>353</v>
      </c>
      <c r="D126" s="183" t="s">
        <v>185</v>
      </c>
      <c r="E126" s="184" t="s">
        <v>2010</v>
      </c>
      <c r="F126" s="185" t="s">
        <v>2011</v>
      </c>
      <c r="G126" s="186" t="s">
        <v>1997</v>
      </c>
      <c r="H126" s="187">
        <v>4</v>
      </c>
      <c r="I126" s="188"/>
      <c r="J126" s="189">
        <f t="shared" si="20"/>
        <v>0</v>
      </c>
      <c r="K126" s="185" t="s">
        <v>19</v>
      </c>
      <c r="L126" s="43"/>
      <c r="M126" s="190" t="s">
        <v>19</v>
      </c>
      <c r="N126" s="191" t="s">
        <v>49</v>
      </c>
      <c r="O126" s="68"/>
      <c r="P126" s="192">
        <f t="shared" si="21"/>
        <v>0</v>
      </c>
      <c r="Q126" s="192">
        <v>0</v>
      </c>
      <c r="R126" s="192">
        <f t="shared" si="22"/>
        <v>0</v>
      </c>
      <c r="S126" s="192">
        <v>0</v>
      </c>
      <c r="T126" s="193">
        <f t="shared" si="2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273</v>
      </c>
      <c r="AT126" s="194" t="s">
        <v>185</v>
      </c>
      <c r="AU126" s="194" t="s">
        <v>87</v>
      </c>
      <c r="AY126" s="21" t="s">
        <v>183</v>
      </c>
      <c r="BE126" s="195">
        <f t="shared" si="24"/>
        <v>0</v>
      </c>
      <c r="BF126" s="195">
        <f t="shared" si="25"/>
        <v>0</v>
      </c>
      <c r="BG126" s="195">
        <f t="shared" si="26"/>
        <v>0</v>
      </c>
      <c r="BH126" s="195">
        <f t="shared" si="27"/>
        <v>0</v>
      </c>
      <c r="BI126" s="195">
        <f t="shared" si="28"/>
        <v>0</v>
      </c>
      <c r="BJ126" s="21" t="s">
        <v>85</v>
      </c>
      <c r="BK126" s="195">
        <f t="shared" si="29"/>
        <v>0</v>
      </c>
      <c r="BL126" s="21" t="s">
        <v>273</v>
      </c>
      <c r="BM126" s="194" t="s">
        <v>546</v>
      </c>
    </row>
    <row r="127" spans="1:65" s="2" customFormat="1" ht="24.15" customHeight="1">
      <c r="A127" s="38"/>
      <c r="B127" s="39"/>
      <c r="C127" s="183" t="s">
        <v>358</v>
      </c>
      <c r="D127" s="183" t="s">
        <v>185</v>
      </c>
      <c r="E127" s="184" t="s">
        <v>2012</v>
      </c>
      <c r="F127" s="185" t="s">
        <v>2013</v>
      </c>
      <c r="G127" s="186" t="s">
        <v>1997</v>
      </c>
      <c r="H127" s="187">
        <v>1</v>
      </c>
      <c r="I127" s="188"/>
      <c r="J127" s="189">
        <f t="shared" si="20"/>
        <v>0</v>
      </c>
      <c r="K127" s="185" t="s">
        <v>19</v>
      </c>
      <c r="L127" s="43"/>
      <c r="M127" s="190" t="s">
        <v>19</v>
      </c>
      <c r="N127" s="191" t="s">
        <v>49</v>
      </c>
      <c r="O127" s="68"/>
      <c r="P127" s="192">
        <f t="shared" si="21"/>
        <v>0</v>
      </c>
      <c r="Q127" s="192">
        <v>0</v>
      </c>
      <c r="R127" s="192">
        <f t="shared" si="22"/>
        <v>0</v>
      </c>
      <c r="S127" s="192">
        <v>0</v>
      </c>
      <c r="T127" s="193">
        <f t="shared" si="2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273</v>
      </c>
      <c r="AT127" s="194" t="s">
        <v>185</v>
      </c>
      <c r="AU127" s="194" t="s">
        <v>87</v>
      </c>
      <c r="AY127" s="21" t="s">
        <v>183</v>
      </c>
      <c r="BE127" s="195">
        <f t="shared" si="24"/>
        <v>0</v>
      </c>
      <c r="BF127" s="195">
        <f t="shared" si="25"/>
        <v>0</v>
      </c>
      <c r="BG127" s="195">
        <f t="shared" si="26"/>
        <v>0</v>
      </c>
      <c r="BH127" s="195">
        <f t="shared" si="27"/>
        <v>0</v>
      </c>
      <c r="BI127" s="195">
        <f t="shared" si="28"/>
        <v>0</v>
      </c>
      <c r="BJ127" s="21" t="s">
        <v>85</v>
      </c>
      <c r="BK127" s="195">
        <f t="shared" si="29"/>
        <v>0</v>
      </c>
      <c r="BL127" s="21" t="s">
        <v>273</v>
      </c>
      <c r="BM127" s="194" t="s">
        <v>552</v>
      </c>
    </row>
    <row r="128" spans="1:65" s="2" customFormat="1" ht="16.5" customHeight="1">
      <c r="A128" s="38"/>
      <c r="B128" s="39"/>
      <c r="C128" s="183" t="s">
        <v>365</v>
      </c>
      <c r="D128" s="183" t="s">
        <v>185</v>
      </c>
      <c r="E128" s="184" t="s">
        <v>2014</v>
      </c>
      <c r="F128" s="185" t="s">
        <v>2015</v>
      </c>
      <c r="G128" s="186" t="s">
        <v>430</v>
      </c>
      <c r="H128" s="187">
        <v>1</v>
      </c>
      <c r="I128" s="188"/>
      <c r="J128" s="189">
        <f t="shared" si="20"/>
        <v>0</v>
      </c>
      <c r="K128" s="185" t="s">
        <v>19</v>
      </c>
      <c r="L128" s="43"/>
      <c r="M128" s="190" t="s">
        <v>19</v>
      </c>
      <c r="N128" s="191" t="s">
        <v>49</v>
      </c>
      <c r="O128" s="68"/>
      <c r="P128" s="192">
        <f t="shared" si="21"/>
        <v>0</v>
      </c>
      <c r="Q128" s="192">
        <v>0</v>
      </c>
      <c r="R128" s="192">
        <f t="shared" si="22"/>
        <v>0</v>
      </c>
      <c r="S128" s="192">
        <v>0</v>
      </c>
      <c r="T128" s="193">
        <f t="shared" si="2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273</v>
      </c>
      <c r="AT128" s="194" t="s">
        <v>185</v>
      </c>
      <c r="AU128" s="194" t="s">
        <v>87</v>
      </c>
      <c r="AY128" s="21" t="s">
        <v>183</v>
      </c>
      <c r="BE128" s="195">
        <f t="shared" si="24"/>
        <v>0</v>
      </c>
      <c r="BF128" s="195">
        <f t="shared" si="25"/>
        <v>0</v>
      </c>
      <c r="BG128" s="195">
        <f t="shared" si="26"/>
        <v>0</v>
      </c>
      <c r="BH128" s="195">
        <f t="shared" si="27"/>
        <v>0</v>
      </c>
      <c r="BI128" s="195">
        <f t="shared" si="28"/>
        <v>0</v>
      </c>
      <c r="BJ128" s="21" t="s">
        <v>85</v>
      </c>
      <c r="BK128" s="195">
        <f t="shared" si="29"/>
        <v>0</v>
      </c>
      <c r="BL128" s="21" t="s">
        <v>273</v>
      </c>
      <c r="BM128" s="194" t="s">
        <v>556</v>
      </c>
    </row>
    <row r="129" spans="1:65" s="2" customFormat="1" ht="16.5" customHeight="1">
      <c r="A129" s="38"/>
      <c r="B129" s="39"/>
      <c r="C129" s="183" t="s">
        <v>371</v>
      </c>
      <c r="D129" s="183" t="s">
        <v>185</v>
      </c>
      <c r="E129" s="184" t="s">
        <v>2016</v>
      </c>
      <c r="F129" s="185" t="s">
        <v>2017</v>
      </c>
      <c r="G129" s="186" t="s">
        <v>1997</v>
      </c>
      <c r="H129" s="187">
        <v>6</v>
      </c>
      <c r="I129" s="188"/>
      <c r="J129" s="189">
        <f t="shared" si="20"/>
        <v>0</v>
      </c>
      <c r="K129" s="185" t="s">
        <v>19</v>
      </c>
      <c r="L129" s="43"/>
      <c r="M129" s="190" t="s">
        <v>19</v>
      </c>
      <c r="N129" s="191" t="s">
        <v>49</v>
      </c>
      <c r="O129" s="68"/>
      <c r="P129" s="192">
        <f t="shared" si="21"/>
        <v>0</v>
      </c>
      <c r="Q129" s="192">
        <v>0</v>
      </c>
      <c r="R129" s="192">
        <f t="shared" si="22"/>
        <v>0</v>
      </c>
      <c r="S129" s="192">
        <v>0</v>
      </c>
      <c r="T129" s="193">
        <f t="shared" si="23"/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273</v>
      </c>
      <c r="AT129" s="194" t="s">
        <v>185</v>
      </c>
      <c r="AU129" s="194" t="s">
        <v>87</v>
      </c>
      <c r="AY129" s="21" t="s">
        <v>183</v>
      </c>
      <c r="BE129" s="195">
        <f t="shared" si="24"/>
        <v>0</v>
      </c>
      <c r="BF129" s="195">
        <f t="shared" si="25"/>
        <v>0</v>
      </c>
      <c r="BG129" s="195">
        <f t="shared" si="26"/>
        <v>0</v>
      </c>
      <c r="BH129" s="195">
        <f t="shared" si="27"/>
        <v>0</v>
      </c>
      <c r="BI129" s="195">
        <f t="shared" si="28"/>
        <v>0</v>
      </c>
      <c r="BJ129" s="21" t="s">
        <v>85</v>
      </c>
      <c r="BK129" s="195">
        <f t="shared" si="29"/>
        <v>0</v>
      </c>
      <c r="BL129" s="21" t="s">
        <v>273</v>
      </c>
      <c r="BM129" s="194" t="s">
        <v>563</v>
      </c>
    </row>
    <row r="130" spans="1:65" s="2" customFormat="1" ht="16.5" customHeight="1">
      <c r="A130" s="38"/>
      <c r="B130" s="39"/>
      <c r="C130" s="183" t="s">
        <v>381</v>
      </c>
      <c r="D130" s="183" t="s">
        <v>185</v>
      </c>
      <c r="E130" s="184" t="s">
        <v>2018</v>
      </c>
      <c r="F130" s="185" t="s">
        <v>2019</v>
      </c>
      <c r="G130" s="186" t="s">
        <v>430</v>
      </c>
      <c r="H130" s="187">
        <v>4</v>
      </c>
      <c r="I130" s="188"/>
      <c r="J130" s="189">
        <f t="shared" si="20"/>
        <v>0</v>
      </c>
      <c r="K130" s="185" t="s">
        <v>19</v>
      </c>
      <c r="L130" s="43"/>
      <c r="M130" s="190" t="s">
        <v>19</v>
      </c>
      <c r="N130" s="191" t="s">
        <v>49</v>
      </c>
      <c r="O130" s="68"/>
      <c r="P130" s="192">
        <f t="shared" si="21"/>
        <v>0</v>
      </c>
      <c r="Q130" s="192">
        <v>0</v>
      </c>
      <c r="R130" s="192">
        <f t="shared" si="22"/>
        <v>0</v>
      </c>
      <c r="S130" s="192">
        <v>0</v>
      </c>
      <c r="T130" s="193">
        <f t="shared" si="23"/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273</v>
      </c>
      <c r="AT130" s="194" t="s">
        <v>185</v>
      </c>
      <c r="AU130" s="194" t="s">
        <v>87</v>
      </c>
      <c r="AY130" s="21" t="s">
        <v>183</v>
      </c>
      <c r="BE130" s="195">
        <f t="shared" si="24"/>
        <v>0</v>
      </c>
      <c r="BF130" s="195">
        <f t="shared" si="25"/>
        <v>0</v>
      </c>
      <c r="BG130" s="195">
        <f t="shared" si="26"/>
        <v>0</v>
      </c>
      <c r="BH130" s="195">
        <f t="shared" si="27"/>
        <v>0</v>
      </c>
      <c r="BI130" s="195">
        <f t="shared" si="28"/>
        <v>0</v>
      </c>
      <c r="BJ130" s="21" t="s">
        <v>85</v>
      </c>
      <c r="BK130" s="195">
        <f t="shared" si="29"/>
        <v>0</v>
      </c>
      <c r="BL130" s="21" t="s">
        <v>273</v>
      </c>
      <c r="BM130" s="194" t="s">
        <v>570</v>
      </c>
    </row>
    <row r="131" spans="1:65" s="2" customFormat="1" ht="16.5" customHeight="1">
      <c r="A131" s="38"/>
      <c r="B131" s="39"/>
      <c r="C131" s="183" t="s">
        <v>387</v>
      </c>
      <c r="D131" s="183" t="s">
        <v>185</v>
      </c>
      <c r="E131" s="184" t="s">
        <v>2020</v>
      </c>
      <c r="F131" s="185" t="s">
        <v>2021</v>
      </c>
      <c r="G131" s="186" t="s">
        <v>430</v>
      </c>
      <c r="H131" s="187">
        <v>6</v>
      </c>
      <c r="I131" s="188"/>
      <c r="J131" s="189">
        <f t="shared" si="20"/>
        <v>0</v>
      </c>
      <c r="K131" s="185" t="s">
        <v>19</v>
      </c>
      <c r="L131" s="43"/>
      <c r="M131" s="190" t="s">
        <v>19</v>
      </c>
      <c r="N131" s="191" t="s">
        <v>49</v>
      </c>
      <c r="O131" s="68"/>
      <c r="P131" s="192">
        <f t="shared" si="21"/>
        <v>0</v>
      </c>
      <c r="Q131" s="192">
        <v>0</v>
      </c>
      <c r="R131" s="192">
        <f t="shared" si="22"/>
        <v>0</v>
      </c>
      <c r="S131" s="192">
        <v>0</v>
      </c>
      <c r="T131" s="193">
        <f t="shared" si="23"/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273</v>
      </c>
      <c r="AT131" s="194" t="s">
        <v>185</v>
      </c>
      <c r="AU131" s="194" t="s">
        <v>87</v>
      </c>
      <c r="AY131" s="21" t="s">
        <v>183</v>
      </c>
      <c r="BE131" s="195">
        <f t="shared" si="24"/>
        <v>0</v>
      </c>
      <c r="BF131" s="195">
        <f t="shared" si="25"/>
        <v>0</v>
      </c>
      <c r="BG131" s="195">
        <f t="shared" si="26"/>
        <v>0</v>
      </c>
      <c r="BH131" s="195">
        <f t="shared" si="27"/>
        <v>0</v>
      </c>
      <c r="BI131" s="195">
        <f t="shared" si="28"/>
        <v>0</v>
      </c>
      <c r="BJ131" s="21" t="s">
        <v>85</v>
      </c>
      <c r="BK131" s="195">
        <f t="shared" si="29"/>
        <v>0</v>
      </c>
      <c r="BL131" s="21" t="s">
        <v>273</v>
      </c>
      <c r="BM131" s="194" t="s">
        <v>576</v>
      </c>
    </row>
    <row r="132" spans="1:65" s="2" customFormat="1" ht="21.75" customHeight="1">
      <c r="A132" s="38"/>
      <c r="B132" s="39"/>
      <c r="C132" s="183" t="s">
        <v>401</v>
      </c>
      <c r="D132" s="183" t="s">
        <v>185</v>
      </c>
      <c r="E132" s="184" t="s">
        <v>2022</v>
      </c>
      <c r="F132" s="185" t="s">
        <v>2023</v>
      </c>
      <c r="G132" s="186" t="s">
        <v>243</v>
      </c>
      <c r="H132" s="187">
        <v>0.26900000000000002</v>
      </c>
      <c r="I132" s="188"/>
      <c r="J132" s="189">
        <f t="shared" si="20"/>
        <v>0</v>
      </c>
      <c r="K132" s="185" t="s">
        <v>19</v>
      </c>
      <c r="L132" s="43"/>
      <c r="M132" s="190" t="s">
        <v>19</v>
      </c>
      <c r="N132" s="191" t="s">
        <v>49</v>
      </c>
      <c r="O132" s="68"/>
      <c r="P132" s="192">
        <f t="shared" si="21"/>
        <v>0</v>
      </c>
      <c r="Q132" s="192">
        <v>0</v>
      </c>
      <c r="R132" s="192">
        <f t="shared" si="22"/>
        <v>0</v>
      </c>
      <c r="S132" s="192">
        <v>0</v>
      </c>
      <c r="T132" s="193">
        <f t="shared" si="23"/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273</v>
      </c>
      <c r="AT132" s="194" t="s">
        <v>185</v>
      </c>
      <c r="AU132" s="194" t="s">
        <v>87</v>
      </c>
      <c r="AY132" s="21" t="s">
        <v>183</v>
      </c>
      <c r="BE132" s="195">
        <f t="shared" si="24"/>
        <v>0</v>
      </c>
      <c r="BF132" s="195">
        <f t="shared" si="25"/>
        <v>0</v>
      </c>
      <c r="BG132" s="195">
        <f t="shared" si="26"/>
        <v>0</v>
      </c>
      <c r="BH132" s="195">
        <f t="shared" si="27"/>
        <v>0</v>
      </c>
      <c r="BI132" s="195">
        <f t="shared" si="28"/>
        <v>0</v>
      </c>
      <c r="BJ132" s="21" t="s">
        <v>85</v>
      </c>
      <c r="BK132" s="195">
        <f t="shared" si="29"/>
        <v>0</v>
      </c>
      <c r="BL132" s="21" t="s">
        <v>273</v>
      </c>
      <c r="BM132" s="194" t="s">
        <v>590</v>
      </c>
    </row>
    <row r="133" spans="1:65" s="2" customFormat="1" ht="24.15" customHeight="1">
      <c r="A133" s="38"/>
      <c r="B133" s="39"/>
      <c r="C133" s="183" t="s">
        <v>414</v>
      </c>
      <c r="D133" s="183" t="s">
        <v>185</v>
      </c>
      <c r="E133" s="184" t="s">
        <v>2024</v>
      </c>
      <c r="F133" s="185" t="s">
        <v>2025</v>
      </c>
      <c r="G133" s="186" t="s">
        <v>430</v>
      </c>
      <c r="H133" s="187">
        <v>4</v>
      </c>
      <c r="I133" s="188"/>
      <c r="J133" s="189">
        <f t="shared" si="20"/>
        <v>0</v>
      </c>
      <c r="K133" s="185" t="s">
        <v>19</v>
      </c>
      <c r="L133" s="43"/>
      <c r="M133" s="190" t="s">
        <v>19</v>
      </c>
      <c r="N133" s="191" t="s">
        <v>49</v>
      </c>
      <c r="O133" s="68"/>
      <c r="P133" s="192">
        <f t="shared" si="21"/>
        <v>0</v>
      </c>
      <c r="Q133" s="192">
        <v>0</v>
      </c>
      <c r="R133" s="192">
        <f t="shared" si="22"/>
        <v>0</v>
      </c>
      <c r="S133" s="192">
        <v>0</v>
      </c>
      <c r="T133" s="193">
        <f t="shared" si="23"/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273</v>
      </c>
      <c r="AT133" s="194" t="s">
        <v>185</v>
      </c>
      <c r="AU133" s="194" t="s">
        <v>87</v>
      </c>
      <c r="AY133" s="21" t="s">
        <v>183</v>
      </c>
      <c r="BE133" s="195">
        <f t="shared" si="24"/>
        <v>0</v>
      </c>
      <c r="BF133" s="195">
        <f t="shared" si="25"/>
        <v>0</v>
      </c>
      <c r="BG133" s="195">
        <f t="shared" si="26"/>
        <v>0</v>
      </c>
      <c r="BH133" s="195">
        <f t="shared" si="27"/>
        <v>0</v>
      </c>
      <c r="BI133" s="195">
        <f t="shared" si="28"/>
        <v>0</v>
      </c>
      <c r="BJ133" s="21" t="s">
        <v>85</v>
      </c>
      <c r="BK133" s="195">
        <f t="shared" si="29"/>
        <v>0</v>
      </c>
      <c r="BL133" s="21" t="s">
        <v>273</v>
      </c>
      <c r="BM133" s="194" t="s">
        <v>604</v>
      </c>
    </row>
    <row r="134" spans="1:65" s="2" customFormat="1" ht="21.75" customHeight="1">
      <c r="A134" s="38"/>
      <c r="B134" s="39"/>
      <c r="C134" s="183" t="s">
        <v>420</v>
      </c>
      <c r="D134" s="183" t="s">
        <v>185</v>
      </c>
      <c r="E134" s="184" t="s">
        <v>2026</v>
      </c>
      <c r="F134" s="185" t="s">
        <v>2027</v>
      </c>
      <c r="G134" s="186" t="s">
        <v>430</v>
      </c>
      <c r="H134" s="187">
        <v>6</v>
      </c>
      <c r="I134" s="188"/>
      <c r="J134" s="189">
        <f t="shared" si="20"/>
        <v>0</v>
      </c>
      <c r="K134" s="185" t="s">
        <v>19</v>
      </c>
      <c r="L134" s="43"/>
      <c r="M134" s="190" t="s">
        <v>19</v>
      </c>
      <c r="N134" s="191" t="s">
        <v>49</v>
      </c>
      <c r="O134" s="68"/>
      <c r="P134" s="192">
        <f t="shared" si="21"/>
        <v>0</v>
      </c>
      <c r="Q134" s="192">
        <v>0</v>
      </c>
      <c r="R134" s="192">
        <f t="shared" si="22"/>
        <v>0</v>
      </c>
      <c r="S134" s="192">
        <v>0</v>
      </c>
      <c r="T134" s="193">
        <f t="shared" si="23"/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273</v>
      </c>
      <c r="AT134" s="194" t="s">
        <v>185</v>
      </c>
      <c r="AU134" s="194" t="s">
        <v>87</v>
      </c>
      <c r="AY134" s="21" t="s">
        <v>183</v>
      </c>
      <c r="BE134" s="195">
        <f t="shared" si="24"/>
        <v>0</v>
      </c>
      <c r="BF134" s="195">
        <f t="shared" si="25"/>
        <v>0</v>
      </c>
      <c r="BG134" s="195">
        <f t="shared" si="26"/>
        <v>0</v>
      </c>
      <c r="BH134" s="195">
        <f t="shared" si="27"/>
        <v>0</v>
      </c>
      <c r="BI134" s="195">
        <f t="shared" si="28"/>
        <v>0</v>
      </c>
      <c r="BJ134" s="21" t="s">
        <v>85</v>
      </c>
      <c r="BK134" s="195">
        <f t="shared" si="29"/>
        <v>0</v>
      </c>
      <c r="BL134" s="21" t="s">
        <v>273</v>
      </c>
      <c r="BM134" s="194" t="s">
        <v>616</v>
      </c>
    </row>
    <row r="135" spans="1:65" s="2" customFormat="1" ht="16.5" customHeight="1">
      <c r="A135" s="38"/>
      <c r="B135" s="39"/>
      <c r="C135" s="183" t="s">
        <v>427</v>
      </c>
      <c r="D135" s="183" t="s">
        <v>185</v>
      </c>
      <c r="E135" s="184" t="s">
        <v>2028</v>
      </c>
      <c r="F135" s="185" t="s">
        <v>2029</v>
      </c>
      <c r="G135" s="186" t="s">
        <v>1997</v>
      </c>
      <c r="H135" s="187">
        <v>20</v>
      </c>
      <c r="I135" s="188"/>
      <c r="J135" s="189">
        <f t="shared" si="20"/>
        <v>0</v>
      </c>
      <c r="K135" s="185" t="s">
        <v>19</v>
      </c>
      <c r="L135" s="43"/>
      <c r="M135" s="190" t="s">
        <v>19</v>
      </c>
      <c r="N135" s="191" t="s">
        <v>49</v>
      </c>
      <c r="O135" s="68"/>
      <c r="P135" s="192">
        <f t="shared" si="21"/>
        <v>0</v>
      </c>
      <c r="Q135" s="192">
        <v>0</v>
      </c>
      <c r="R135" s="192">
        <f t="shared" si="22"/>
        <v>0</v>
      </c>
      <c r="S135" s="192">
        <v>0</v>
      </c>
      <c r="T135" s="193">
        <f t="shared" si="23"/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273</v>
      </c>
      <c r="AT135" s="194" t="s">
        <v>185</v>
      </c>
      <c r="AU135" s="194" t="s">
        <v>87</v>
      </c>
      <c r="AY135" s="21" t="s">
        <v>183</v>
      </c>
      <c r="BE135" s="195">
        <f t="shared" si="24"/>
        <v>0</v>
      </c>
      <c r="BF135" s="195">
        <f t="shared" si="25"/>
        <v>0</v>
      </c>
      <c r="BG135" s="195">
        <f t="shared" si="26"/>
        <v>0</v>
      </c>
      <c r="BH135" s="195">
        <f t="shared" si="27"/>
        <v>0</v>
      </c>
      <c r="BI135" s="195">
        <f t="shared" si="28"/>
        <v>0</v>
      </c>
      <c r="BJ135" s="21" t="s">
        <v>85</v>
      </c>
      <c r="BK135" s="195">
        <f t="shared" si="29"/>
        <v>0</v>
      </c>
      <c r="BL135" s="21" t="s">
        <v>273</v>
      </c>
      <c r="BM135" s="194" t="s">
        <v>627</v>
      </c>
    </row>
    <row r="136" spans="1:65" s="12" customFormat="1" ht="22.8" customHeight="1">
      <c r="B136" s="167"/>
      <c r="C136" s="168"/>
      <c r="D136" s="169" t="s">
        <v>77</v>
      </c>
      <c r="E136" s="181" t="s">
        <v>2030</v>
      </c>
      <c r="F136" s="181" t="s">
        <v>2031</v>
      </c>
      <c r="G136" s="168"/>
      <c r="H136" s="168"/>
      <c r="I136" s="171"/>
      <c r="J136" s="182">
        <f>BK136</f>
        <v>0</v>
      </c>
      <c r="K136" s="168"/>
      <c r="L136" s="173"/>
      <c r="M136" s="174"/>
      <c r="N136" s="175"/>
      <c r="O136" s="175"/>
      <c r="P136" s="176">
        <f>SUM(P137:P138)</f>
        <v>0</v>
      </c>
      <c r="Q136" s="175"/>
      <c r="R136" s="176">
        <f>SUM(R137:R138)</f>
        <v>0</v>
      </c>
      <c r="S136" s="175"/>
      <c r="T136" s="177">
        <f>SUM(T137:T138)</f>
        <v>0</v>
      </c>
      <c r="AR136" s="178" t="s">
        <v>87</v>
      </c>
      <c r="AT136" s="179" t="s">
        <v>77</v>
      </c>
      <c r="AU136" s="179" t="s">
        <v>85</v>
      </c>
      <c r="AY136" s="178" t="s">
        <v>183</v>
      </c>
      <c r="BK136" s="180">
        <f>SUM(BK137:BK138)</f>
        <v>0</v>
      </c>
    </row>
    <row r="137" spans="1:65" s="2" customFormat="1" ht="16.5" customHeight="1">
      <c r="A137" s="38"/>
      <c r="B137" s="39"/>
      <c r="C137" s="183" t="s">
        <v>433</v>
      </c>
      <c r="D137" s="183" t="s">
        <v>185</v>
      </c>
      <c r="E137" s="184" t="s">
        <v>2032</v>
      </c>
      <c r="F137" s="185" t="s">
        <v>2033</v>
      </c>
      <c r="G137" s="186" t="s">
        <v>1997</v>
      </c>
      <c r="H137" s="187">
        <v>4</v>
      </c>
      <c r="I137" s="188"/>
      <c r="J137" s="189">
        <f>ROUND(I137*H137,2)</f>
        <v>0</v>
      </c>
      <c r="K137" s="185" t="s">
        <v>19</v>
      </c>
      <c r="L137" s="43"/>
      <c r="M137" s="190" t="s">
        <v>19</v>
      </c>
      <c r="N137" s="191" t="s">
        <v>49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273</v>
      </c>
      <c r="AT137" s="194" t="s">
        <v>185</v>
      </c>
      <c r="AU137" s="194" t="s">
        <v>87</v>
      </c>
      <c r="AY137" s="21" t="s">
        <v>183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85</v>
      </c>
      <c r="BK137" s="195">
        <f>ROUND(I137*H137,2)</f>
        <v>0</v>
      </c>
      <c r="BL137" s="21" t="s">
        <v>273</v>
      </c>
      <c r="BM137" s="194" t="s">
        <v>2034</v>
      </c>
    </row>
    <row r="138" spans="1:65" s="2" customFormat="1" ht="16.5" customHeight="1">
      <c r="A138" s="38"/>
      <c r="B138" s="39"/>
      <c r="C138" s="183" t="s">
        <v>438</v>
      </c>
      <c r="D138" s="183" t="s">
        <v>185</v>
      </c>
      <c r="E138" s="184" t="s">
        <v>2035</v>
      </c>
      <c r="F138" s="185" t="s">
        <v>2036</v>
      </c>
      <c r="G138" s="186" t="s">
        <v>430</v>
      </c>
      <c r="H138" s="187">
        <v>4</v>
      </c>
      <c r="I138" s="188"/>
      <c r="J138" s="189">
        <f>ROUND(I138*H138,2)</f>
        <v>0</v>
      </c>
      <c r="K138" s="185" t="s">
        <v>19</v>
      </c>
      <c r="L138" s="43"/>
      <c r="M138" s="190" t="s">
        <v>19</v>
      </c>
      <c r="N138" s="191" t="s">
        <v>49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273</v>
      </c>
      <c r="AT138" s="194" t="s">
        <v>185</v>
      </c>
      <c r="AU138" s="194" t="s">
        <v>87</v>
      </c>
      <c r="AY138" s="21" t="s">
        <v>183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85</v>
      </c>
      <c r="BK138" s="195">
        <f>ROUND(I138*H138,2)</f>
        <v>0</v>
      </c>
      <c r="BL138" s="21" t="s">
        <v>273</v>
      </c>
      <c r="BM138" s="194" t="s">
        <v>2037</v>
      </c>
    </row>
    <row r="139" spans="1:65" s="12" customFormat="1" ht="22.8" customHeight="1">
      <c r="B139" s="167"/>
      <c r="C139" s="168"/>
      <c r="D139" s="169" t="s">
        <v>77</v>
      </c>
      <c r="E139" s="181" t="s">
        <v>2038</v>
      </c>
      <c r="F139" s="181" t="s">
        <v>2039</v>
      </c>
      <c r="G139" s="168"/>
      <c r="H139" s="168"/>
      <c r="I139" s="171"/>
      <c r="J139" s="182">
        <f>BK139</f>
        <v>0</v>
      </c>
      <c r="K139" s="168"/>
      <c r="L139" s="173"/>
      <c r="M139" s="174"/>
      <c r="N139" s="175"/>
      <c r="O139" s="175"/>
      <c r="P139" s="176">
        <f>P140</f>
        <v>0</v>
      </c>
      <c r="Q139" s="175"/>
      <c r="R139" s="176">
        <f>R140</f>
        <v>0</v>
      </c>
      <c r="S139" s="175"/>
      <c r="T139" s="177">
        <f>T140</f>
        <v>0</v>
      </c>
      <c r="AR139" s="178" t="s">
        <v>87</v>
      </c>
      <c r="AT139" s="179" t="s">
        <v>77</v>
      </c>
      <c r="AU139" s="179" t="s">
        <v>85</v>
      </c>
      <c r="AY139" s="178" t="s">
        <v>183</v>
      </c>
      <c r="BK139" s="180">
        <f>BK140</f>
        <v>0</v>
      </c>
    </row>
    <row r="140" spans="1:65" s="2" customFormat="1" ht="24.15" customHeight="1">
      <c r="A140" s="38"/>
      <c r="B140" s="39"/>
      <c r="C140" s="183" t="s">
        <v>443</v>
      </c>
      <c r="D140" s="183" t="s">
        <v>185</v>
      </c>
      <c r="E140" s="184" t="s">
        <v>2040</v>
      </c>
      <c r="F140" s="185" t="s">
        <v>2041</v>
      </c>
      <c r="G140" s="186" t="s">
        <v>237</v>
      </c>
      <c r="H140" s="187">
        <v>10</v>
      </c>
      <c r="I140" s="188"/>
      <c r="J140" s="189">
        <f>ROUND(I140*H140,2)</f>
        <v>0</v>
      </c>
      <c r="K140" s="185" t="s">
        <v>19</v>
      </c>
      <c r="L140" s="43"/>
      <c r="M140" s="190" t="s">
        <v>19</v>
      </c>
      <c r="N140" s="191" t="s">
        <v>49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273</v>
      </c>
      <c r="AT140" s="194" t="s">
        <v>185</v>
      </c>
      <c r="AU140" s="194" t="s">
        <v>87</v>
      </c>
      <c r="AY140" s="21" t="s">
        <v>183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21" t="s">
        <v>85</v>
      </c>
      <c r="BK140" s="195">
        <f>ROUND(I140*H140,2)</f>
        <v>0</v>
      </c>
      <c r="BL140" s="21" t="s">
        <v>273</v>
      </c>
      <c r="BM140" s="194" t="s">
        <v>659</v>
      </c>
    </row>
    <row r="141" spans="1:65" s="12" customFormat="1" ht="22.8" customHeight="1">
      <c r="B141" s="167"/>
      <c r="C141" s="168"/>
      <c r="D141" s="169" t="s">
        <v>77</v>
      </c>
      <c r="E141" s="181" t="s">
        <v>2042</v>
      </c>
      <c r="F141" s="181" t="s">
        <v>2043</v>
      </c>
      <c r="G141" s="168"/>
      <c r="H141" s="168"/>
      <c r="I141" s="171"/>
      <c r="J141" s="182">
        <f>BK141</f>
        <v>0</v>
      </c>
      <c r="K141" s="168"/>
      <c r="L141" s="173"/>
      <c r="M141" s="174"/>
      <c r="N141" s="175"/>
      <c r="O141" s="175"/>
      <c r="P141" s="176">
        <f>P142</f>
        <v>0</v>
      </c>
      <c r="Q141" s="175"/>
      <c r="R141" s="176">
        <f>R142</f>
        <v>0</v>
      </c>
      <c r="S141" s="175"/>
      <c r="T141" s="177">
        <f>T142</f>
        <v>0</v>
      </c>
      <c r="AR141" s="178" t="s">
        <v>87</v>
      </c>
      <c r="AT141" s="179" t="s">
        <v>77</v>
      </c>
      <c r="AU141" s="179" t="s">
        <v>85</v>
      </c>
      <c r="AY141" s="178" t="s">
        <v>183</v>
      </c>
      <c r="BK141" s="180">
        <f>BK142</f>
        <v>0</v>
      </c>
    </row>
    <row r="142" spans="1:65" s="2" customFormat="1" ht="16.5" customHeight="1">
      <c r="A142" s="38"/>
      <c r="B142" s="39"/>
      <c r="C142" s="183" t="s">
        <v>448</v>
      </c>
      <c r="D142" s="183" t="s">
        <v>185</v>
      </c>
      <c r="E142" s="184" t="s">
        <v>2044</v>
      </c>
      <c r="F142" s="185" t="s">
        <v>2045</v>
      </c>
      <c r="G142" s="186" t="s">
        <v>430</v>
      </c>
      <c r="H142" s="187">
        <v>2</v>
      </c>
      <c r="I142" s="188"/>
      <c r="J142" s="189">
        <f>ROUND(I142*H142,2)</f>
        <v>0</v>
      </c>
      <c r="K142" s="185" t="s">
        <v>19</v>
      </c>
      <c r="L142" s="43"/>
      <c r="M142" s="260" t="s">
        <v>19</v>
      </c>
      <c r="N142" s="261" t="s">
        <v>49</v>
      </c>
      <c r="O142" s="258"/>
      <c r="P142" s="262">
        <f>O142*H142</f>
        <v>0</v>
      </c>
      <c r="Q142" s="262">
        <v>0</v>
      </c>
      <c r="R142" s="262">
        <f>Q142*H142</f>
        <v>0</v>
      </c>
      <c r="S142" s="262">
        <v>0</v>
      </c>
      <c r="T142" s="26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4" t="s">
        <v>273</v>
      </c>
      <c r="AT142" s="194" t="s">
        <v>185</v>
      </c>
      <c r="AU142" s="194" t="s">
        <v>87</v>
      </c>
      <c r="AY142" s="21" t="s">
        <v>183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21" t="s">
        <v>85</v>
      </c>
      <c r="BK142" s="195">
        <f>ROUND(I142*H142,2)</f>
        <v>0</v>
      </c>
      <c r="BL142" s="21" t="s">
        <v>273</v>
      </c>
      <c r="BM142" s="194" t="s">
        <v>683</v>
      </c>
    </row>
    <row r="143" spans="1:65" s="2" customFormat="1" ht="6.9" customHeight="1">
      <c r="A143" s="38"/>
      <c r="B143" s="51"/>
      <c r="C143" s="52"/>
      <c r="D143" s="52"/>
      <c r="E143" s="52"/>
      <c r="F143" s="52"/>
      <c r="G143" s="52"/>
      <c r="H143" s="52"/>
      <c r="I143" s="52"/>
      <c r="J143" s="52"/>
      <c r="K143" s="52"/>
      <c r="L143" s="43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algorithmName="SHA-512" hashValue="Wj4lPnhm5vmqd5KHIavYx+ju1fKJxUAUjOXXOl6jrsXPXI7IVK79/b3ybNy0tjIaXseWa4UlR3d5Yx8U8LTX+A==" saltValue="Q+K/oXKCe8ypI9Pkhets1AwZHLNKrVr4N5nDo81QcjqcqBNp88ftTpjQ/LVN5Ijj6NVskC3U9uUaxqrICPPpfQ==" spinCount="100000" sheet="1" objects="1" scenarios="1" formatColumns="0" formatRows="0" autoFilter="0"/>
  <autoFilter ref="C91:K142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14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99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1" customFormat="1" ht="12" customHeight="1">
      <c r="B8" s="24"/>
      <c r="D8" s="117" t="s">
        <v>134</v>
      </c>
      <c r="L8" s="24"/>
    </row>
    <row r="9" spans="1:4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26" t="s">
        <v>2046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29" t="s">
        <v>43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ROUND(J90,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ROUND((SUM(BE90:BE113)),  2)</f>
        <v>0</v>
      </c>
      <c r="G35" s="38"/>
      <c r="H35" s="38"/>
      <c r="I35" s="129">
        <v>0.21</v>
      </c>
      <c r="J35" s="128">
        <f>ROUND(((SUM(BE90:BE113))*I35),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ROUND((SUM(BF90:BF113)),  2)</f>
        <v>0</v>
      </c>
      <c r="G36" s="38"/>
      <c r="H36" s="38"/>
      <c r="I36" s="129">
        <v>0.12</v>
      </c>
      <c r="J36" s="128">
        <f>ROUND(((SUM(BF90:BF113))*I36),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ROUND((SUM(BG90:BG113)),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ROUND((SUM(BH90:BH113)),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ROUND((SUM(BI90:BI113)),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1.2 - ÚT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J90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152</v>
      </c>
      <c r="E64" s="148"/>
      <c r="F64" s="148"/>
      <c r="G64" s="148"/>
      <c r="H64" s="148"/>
      <c r="I64" s="148"/>
      <c r="J64" s="149">
        <f>J91</f>
        <v>0</v>
      </c>
      <c r="K64" s="146"/>
      <c r="L64" s="150"/>
    </row>
    <row r="65" spans="1:31" s="10" customFormat="1" ht="19.95" customHeight="1">
      <c r="B65" s="151"/>
      <c r="C65" s="100"/>
      <c r="D65" s="152" t="s">
        <v>1943</v>
      </c>
      <c r="E65" s="153"/>
      <c r="F65" s="153"/>
      <c r="G65" s="153"/>
      <c r="H65" s="153"/>
      <c r="I65" s="153"/>
      <c r="J65" s="154">
        <f>J92</f>
        <v>0</v>
      </c>
      <c r="K65" s="100"/>
      <c r="L65" s="155"/>
    </row>
    <row r="66" spans="1:31" s="10" customFormat="1" ht="19.95" customHeight="1">
      <c r="B66" s="151"/>
      <c r="C66" s="100"/>
      <c r="D66" s="152" t="s">
        <v>1944</v>
      </c>
      <c r="E66" s="153"/>
      <c r="F66" s="153"/>
      <c r="G66" s="153"/>
      <c r="H66" s="153"/>
      <c r="I66" s="153"/>
      <c r="J66" s="154">
        <f>J102</f>
        <v>0</v>
      </c>
      <c r="K66" s="100"/>
      <c r="L66" s="155"/>
    </row>
    <row r="67" spans="1:31" s="10" customFormat="1" ht="19.95" customHeight="1">
      <c r="B67" s="151"/>
      <c r="C67" s="100"/>
      <c r="D67" s="152" t="s">
        <v>2047</v>
      </c>
      <c r="E67" s="153"/>
      <c r="F67" s="153"/>
      <c r="G67" s="153"/>
      <c r="H67" s="153"/>
      <c r="I67" s="153"/>
      <c r="J67" s="154">
        <f>J106</f>
        <v>0</v>
      </c>
      <c r="K67" s="100"/>
      <c r="L67" s="155"/>
    </row>
    <row r="68" spans="1:31" s="10" customFormat="1" ht="19.95" customHeight="1">
      <c r="B68" s="151"/>
      <c r="C68" s="100"/>
      <c r="D68" s="152" t="s">
        <v>166</v>
      </c>
      <c r="E68" s="153"/>
      <c r="F68" s="153"/>
      <c r="G68" s="153"/>
      <c r="H68" s="153"/>
      <c r="I68" s="153"/>
      <c r="J68" s="154">
        <f>J112</f>
        <v>0</v>
      </c>
      <c r="K68" s="100"/>
      <c r="L68" s="155"/>
    </row>
    <row r="69" spans="1:31" s="2" customFormat="1" ht="21.75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1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s="2" customFormat="1" ht="6.9" customHeight="1">
      <c r="A70" s="38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1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pans="1:31" s="2" customFormat="1" ht="6.9" customHeight="1">
      <c r="A74" s="38"/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4.9" customHeight="1">
      <c r="A75" s="38"/>
      <c r="B75" s="39"/>
      <c r="C75" s="27" t="s">
        <v>168</v>
      </c>
      <c r="D75" s="40"/>
      <c r="E75" s="40"/>
      <c r="F75" s="40"/>
      <c r="G75" s="40"/>
      <c r="H75" s="40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6.9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12" customHeight="1">
      <c r="A77" s="38"/>
      <c r="B77" s="39"/>
      <c r="C77" s="33" t="s">
        <v>16</v>
      </c>
      <c r="D77" s="40"/>
      <c r="E77" s="40"/>
      <c r="F77" s="40"/>
      <c r="G77" s="40"/>
      <c r="H77" s="4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6.25" customHeight="1">
      <c r="A78" s="38"/>
      <c r="B78" s="39"/>
      <c r="C78" s="40"/>
      <c r="D78" s="40"/>
      <c r="E78" s="421" t="str">
        <f>E7</f>
        <v>STAVEBNÍ ÚPRAVY A PŘÍSTAVBA OBJEKTU SLOVENSKÁ 984 V KOLÍNĚ II</v>
      </c>
      <c r="F78" s="422"/>
      <c r="G78" s="422"/>
      <c r="H78" s="422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1" customFormat="1" ht="12" customHeight="1">
      <c r="B79" s="25"/>
      <c r="C79" s="33" t="s">
        <v>134</v>
      </c>
      <c r="D79" s="26"/>
      <c r="E79" s="26"/>
      <c r="F79" s="26"/>
      <c r="G79" s="26"/>
      <c r="H79" s="26"/>
      <c r="I79" s="26"/>
      <c r="J79" s="26"/>
      <c r="K79" s="26"/>
      <c r="L79" s="24"/>
    </row>
    <row r="80" spans="1:31" s="2" customFormat="1" ht="16.5" customHeight="1">
      <c r="A80" s="38"/>
      <c r="B80" s="39"/>
      <c r="C80" s="40"/>
      <c r="D80" s="40"/>
      <c r="E80" s="421" t="s">
        <v>135</v>
      </c>
      <c r="F80" s="420"/>
      <c r="G80" s="420"/>
      <c r="H80" s="42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136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6.5" customHeight="1">
      <c r="A82" s="38"/>
      <c r="B82" s="39"/>
      <c r="C82" s="40"/>
      <c r="D82" s="40"/>
      <c r="E82" s="414" t="str">
        <f>E11</f>
        <v>Objekt 1.2 - ÚT</v>
      </c>
      <c r="F82" s="420"/>
      <c r="G82" s="420"/>
      <c r="H82" s="420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6.9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2" customHeight="1">
      <c r="A84" s="38"/>
      <c r="B84" s="39"/>
      <c r="C84" s="33" t="s">
        <v>21</v>
      </c>
      <c r="D84" s="40"/>
      <c r="E84" s="40"/>
      <c r="F84" s="31" t="str">
        <f>F14</f>
        <v>Kolín</v>
      </c>
      <c r="G84" s="40"/>
      <c r="H84" s="40"/>
      <c r="I84" s="33" t="s">
        <v>23</v>
      </c>
      <c r="J84" s="63" t="str">
        <f>IF(J14="","",J14)</f>
        <v>19. 5. 2025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25.65" customHeight="1">
      <c r="A86" s="38"/>
      <c r="B86" s="39"/>
      <c r="C86" s="33" t="s">
        <v>25</v>
      </c>
      <c r="D86" s="40"/>
      <c r="E86" s="40"/>
      <c r="F86" s="31" t="str">
        <f>E17</f>
        <v>MĚSTO KOLÍN, KARLOVO NÁMĚSTÍ 78, 280 12 KOLÍN I</v>
      </c>
      <c r="G86" s="40"/>
      <c r="H86" s="40"/>
      <c r="I86" s="33" t="s">
        <v>34</v>
      </c>
      <c r="J86" s="36" t="str">
        <f>E23</f>
        <v>AZ PROJECTspol. s r.o.</v>
      </c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15.15" customHeight="1">
      <c r="A87" s="38"/>
      <c r="B87" s="39"/>
      <c r="C87" s="33" t="s">
        <v>31</v>
      </c>
      <c r="D87" s="40"/>
      <c r="E87" s="40"/>
      <c r="F87" s="31" t="str">
        <f>IF(E20="","",E20)</f>
        <v>Vyplň údaj</v>
      </c>
      <c r="G87" s="40"/>
      <c r="H87" s="40"/>
      <c r="I87" s="33" t="s">
        <v>38</v>
      </c>
      <c r="J87" s="36" t="str">
        <f>E26</f>
        <v>Ing. Luboš Michalec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10.35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11" customFormat="1" ht="29.25" customHeight="1">
      <c r="A89" s="156"/>
      <c r="B89" s="157"/>
      <c r="C89" s="158" t="s">
        <v>169</v>
      </c>
      <c r="D89" s="159" t="s">
        <v>63</v>
      </c>
      <c r="E89" s="159" t="s">
        <v>59</v>
      </c>
      <c r="F89" s="159" t="s">
        <v>60</v>
      </c>
      <c r="G89" s="159" t="s">
        <v>170</v>
      </c>
      <c r="H89" s="159" t="s">
        <v>171</v>
      </c>
      <c r="I89" s="159" t="s">
        <v>172</v>
      </c>
      <c r="J89" s="159" t="s">
        <v>140</v>
      </c>
      <c r="K89" s="160" t="s">
        <v>173</v>
      </c>
      <c r="L89" s="161"/>
      <c r="M89" s="72" t="s">
        <v>19</v>
      </c>
      <c r="N89" s="73" t="s">
        <v>48</v>
      </c>
      <c r="O89" s="73" t="s">
        <v>174</v>
      </c>
      <c r="P89" s="73" t="s">
        <v>175</v>
      </c>
      <c r="Q89" s="73" t="s">
        <v>176</v>
      </c>
      <c r="R89" s="73" t="s">
        <v>177</v>
      </c>
      <c r="S89" s="73" t="s">
        <v>178</v>
      </c>
      <c r="T89" s="74" t="s">
        <v>179</v>
      </c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</row>
    <row r="90" spans="1:65" s="2" customFormat="1" ht="22.8" customHeight="1">
      <c r="A90" s="38"/>
      <c r="B90" s="39"/>
      <c r="C90" s="79" t="s">
        <v>180</v>
      </c>
      <c r="D90" s="40"/>
      <c r="E90" s="40"/>
      <c r="F90" s="40"/>
      <c r="G90" s="40"/>
      <c r="H90" s="40"/>
      <c r="I90" s="40"/>
      <c r="J90" s="162">
        <f>BK90</f>
        <v>0</v>
      </c>
      <c r="K90" s="40"/>
      <c r="L90" s="43"/>
      <c r="M90" s="75"/>
      <c r="N90" s="163"/>
      <c r="O90" s="76"/>
      <c r="P90" s="164">
        <f>P91</f>
        <v>0</v>
      </c>
      <c r="Q90" s="76"/>
      <c r="R90" s="164">
        <f>R91</f>
        <v>0</v>
      </c>
      <c r="S90" s="76"/>
      <c r="T90" s="165">
        <f>T91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21" t="s">
        <v>77</v>
      </c>
      <c r="AU90" s="21" t="s">
        <v>141</v>
      </c>
      <c r="BK90" s="166">
        <f>BK91</f>
        <v>0</v>
      </c>
    </row>
    <row r="91" spans="1:65" s="12" customFormat="1" ht="25.95" customHeight="1">
      <c r="B91" s="167"/>
      <c r="C91" s="168"/>
      <c r="D91" s="169" t="s">
        <v>77</v>
      </c>
      <c r="E91" s="170" t="s">
        <v>1145</v>
      </c>
      <c r="F91" s="170" t="s">
        <v>1146</v>
      </c>
      <c r="G91" s="168"/>
      <c r="H91" s="168"/>
      <c r="I91" s="171"/>
      <c r="J91" s="172">
        <f>BK91</f>
        <v>0</v>
      </c>
      <c r="K91" s="168"/>
      <c r="L91" s="173"/>
      <c r="M91" s="174"/>
      <c r="N91" s="175"/>
      <c r="O91" s="175"/>
      <c r="P91" s="176">
        <f>P92+P102+P106+P112</f>
        <v>0</v>
      </c>
      <c r="Q91" s="175"/>
      <c r="R91" s="176">
        <f>R92+R102+R106+R112</f>
        <v>0</v>
      </c>
      <c r="S91" s="175"/>
      <c r="T91" s="177">
        <f>T92+T102+T106+T112</f>
        <v>0</v>
      </c>
      <c r="AR91" s="178" t="s">
        <v>87</v>
      </c>
      <c r="AT91" s="179" t="s">
        <v>77</v>
      </c>
      <c r="AU91" s="179" t="s">
        <v>78</v>
      </c>
      <c r="AY91" s="178" t="s">
        <v>183</v>
      </c>
      <c r="BK91" s="180">
        <f>BK92+BK102+BK106+BK112</f>
        <v>0</v>
      </c>
    </row>
    <row r="92" spans="1:65" s="12" customFormat="1" ht="22.8" customHeight="1">
      <c r="B92" s="167"/>
      <c r="C92" s="168"/>
      <c r="D92" s="169" t="s">
        <v>77</v>
      </c>
      <c r="E92" s="181" t="s">
        <v>2038</v>
      </c>
      <c r="F92" s="181" t="s">
        <v>2039</v>
      </c>
      <c r="G92" s="168"/>
      <c r="H92" s="168"/>
      <c r="I92" s="171"/>
      <c r="J92" s="182">
        <f>BK92</f>
        <v>0</v>
      </c>
      <c r="K92" s="168"/>
      <c r="L92" s="173"/>
      <c r="M92" s="174"/>
      <c r="N92" s="175"/>
      <c r="O92" s="175"/>
      <c r="P92" s="176">
        <f>SUM(P93:P101)</f>
        <v>0</v>
      </c>
      <c r="Q92" s="175"/>
      <c r="R92" s="176">
        <f>SUM(R93:R101)</f>
        <v>0</v>
      </c>
      <c r="S92" s="175"/>
      <c r="T92" s="177">
        <f>SUM(T93:T101)</f>
        <v>0</v>
      </c>
      <c r="AR92" s="178" t="s">
        <v>87</v>
      </c>
      <c r="AT92" s="179" t="s">
        <v>77</v>
      </c>
      <c r="AU92" s="179" t="s">
        <v>85</v>
      </c>
      <c r="AY92" s="178" t="s">
        <v>183</v>
      </c>
      <c r="BK92" s="180">
        <f>SUM(BK93:BK101)</f>
        <v>0</v>
      </c>
    </row>
    <row r="93" spans="1:65" s="2" customFormat="1" ht="16.5" customHeight="1">
      <c r="A93" s="38"/>
      <c r="B93" s="39"/>
      <c r="C93" s="183" t="s">
        <v>85</v>
      </c>
      <c r="D93" s="183" t="s">
        <v>185</v>
      </c>
      <c r="E93" s="184" t="s">
        <v>2048</v>
      </c>
      <c r="F93" s="185" t="s">
        <v>2049</v>
      </c>
      <c r="G93" s="186" t="s">
        <v>430</v>
      </c>
      <c r="H93" s="187">
        <v>10</v>
      </c>
      <c r="I93" s="188"/>
      <c r="J93" s="189">
        <f t="shared" ref="J93:J101" si="0">ROUND(I93*H93,2)</f>
        <v>0</v>
      </c>
      <c r="K93" s="185" t="s">
        <v>19</v>
      </c>
      <c r="L93" s="43"/>
      <c r="M93" s="190" t="s">
        <v>19</v>
      </c>
      <c r="N93" s="191" t="s">
        <v>49</v>
      </c>
      <c r="O93" s="68"/>
      <c r="P93" s="192">
        <f t="shared" ref="P93:P101" si="1">O93*H93</f>
        <v>0</v>
      </c>
      <c r="Q93" s="192">
        <v>0</v>
      </c>
      <c r="R93" s="192">
        <f t="shared" ref="R93:R101" si="2">Q93*H93</f>
        <v>0</v>
      </c>
      <c r="S93" s="192">
        <v>0</v>
      </c>
      <c r="T93" s="193">
        <f t="shared" ref="T93:T101" si="3"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273</v>
      </c>
      <c r="AT93" s="194" t="s">
        <v>185</v>
      </c>
      <c r="AU93" s="194" t="s">
        <v>87</v>
      </c>
      <c r="AY93" s="21" t="s">
        <v>183</v>
      </c>
      <c r="BE93" s="195">
        <f t="shared" ref="BE93:BE101" si="4">IF(N93="základní",J93,0)</f>
        <v>0</v>
      </c>
      <c r="BF93" s="195">
        <f t="shared" ref="BF93:BF101" si="5">IF(N93="snížená",J93,0)</f>
        <v>0</v>
      </c>
      <c r="BG93" s="195">
        <f t="shared" ref="BG93:BG101" si="6">IF(N93="zákl. přenesená",J93,0)</f>
        <v>0</v>
      </c>
      <c r="BH93" s="195">
        <f t="shared" ref="BH93:BH101" si="7">IF(N93="sníž. přenesená",J93,0)</f>
        <v>0</v>
      </c>
      <c r="BI93" s="195">
        <f t="shared" ref="BI93:BI101" si="8">IF(N93="nulová",J93,0)</f>
        <v>0</v>
      </c>
      <c r="BJ93" s="21" t="s">
        <v>85</v>
      </c>
      <c r="BK93" s="195">
        <f t="shared" ref="BK93:BK101" si="9">ROUND(I93*H93,2)</f>
        <v>0</v>
      </c>
      <c r="BL93" s="21" t="s">
        <v>273</v>
      </c>
      <c r="BM93" s="194" t="s">
        <v>87</v>
      </c>
    </row>
    <row r="94" spans="1:65" s="2" customFormat="1" ht="16.5" customHeight="1">
      <c r="A94" s="38"/>
      <c r="B94" s="39"/>
      <c r="C94" s="183" t="s">
        <v>87</v>
      </c>
      <c r="D94" s="183" t="s">
        <v>185</v>
      </c>
      <c r="E94" s="184" t="s">
        <v>2050</v>
      </c>
      <c r="F94" s="185" t="s">
        <v>2051</v>
      </c>
      <c r="G94" s="186" t="s">
        <v>430</v>
      </c>
      <c r="H94" s="187">
        <v>10</v>
      </c>
      <c r="I94" s="188"/>
      <c r="J94" s="189">
        <f t="shared" si="0"/>
        <v>0</v>
      </c>
      <c r="K94" s="185" t="s">
        <v>19</v>
      </c>
      <c r="L94" s="43"/>
      <c r="M94" s="190" t="s">
        <v>19</v>
      </c>
      <c r="N94" s="191" t="s">
        <v>49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273</v>
      </c>
      <c r="AT94" s="194" t="s">
        <v>185</v>
      </c>
      <c r="AU94" s="194" t="s">
        <v>87</v>
      </c>
      <c r="AY94" s="21" t="s">
        <v>183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85</v>
      </c>
      <c r="BK94" s="195">
        <f t="shared" si="9"/>
        <v>0</v>
      </c>
      <c r="BL94" s="21" t="s">
        <v>273</v>
      </c>
      <c r="BM94" s="194" t="s">
        <v>190</v>
      </c>
    </row>
    <row r="95" spans="1:65" s="2" customFormat="1" ht="21.75" customHeight="1">
      <c r="A95" s="38"/>
      <c r="B95" s="39"/>
      <c r="C95" s="183" t="s">
        <v>132</v>
      </c>
      <c r="D95" s="183" t="s">
        <v>185</v>
      </c>
      <c r="E95" s="184" t="s">
        <v>2052</v>
      </c>
      <c r="F95" s="185" t="s">
        <v>2053</v>
      </c>
      <c r="G95" s="186" t="s">
        <v>237</v>
      </c>
      <c r="H95" s="187">
        <v>20</v>
      </c>
      <c r="I95" s="188"/>
      <c r="J95" s="189">
        <f t="shared" si="0"/>
        <v>0</v>
      </c>
      <c r="K95" s="185" t="s">
        <v>19</v>
      </c>
      <c r="L95" s="43"/>
      <c r="M95" s="190" t="s">
        <v>19</v>
      </c>
      <c r="N95" s="191" t="s">
        <v>49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273</v>
      </c>
      <c r="AT95" s="194" t="s">
        <v>185</v>
      </c>
      <c r="AU95" s="194" t="s">
        <v>87</v>
      </c>
      <c r="AY95" s="21" t="s">
        <v>183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85</v>
      </c>
      <c r="BK95" s="195">
        <f t="shared" si="9"/>
        <v>0</v>
      </c>
      <c r="BL95" s="21" t="s">
        <v>273</v>
      </c>
      <c r="BM95" s="194" t="s">
        <v>223</v>
      </c>
    </row>
    <row r="96" spans="1:65" s="2" customFormat="1" ht="16.5" customHeight="1">
      <c r="A96" s="38"/>
      <c r="B96" s="39"/>
      <c r="C96" s="183" t="s">
        <v>190</v>
      </c>
      <c r="D96" s="183" t="s">
        <v>185</v>
      </c>
      <c r="E96" s="184" t="s">
        <v>2054</v>
      </c>
      <c r="F96" s="185" t="s">
        <v>2055</v>
      </c>
      <c r="G96" s="186" t="s">
        <v>430</v>
      </c>
      <c r="H96" s="187">
        <v>10</v>
      </c>
      <c r="I96" s="188"/>
      <c r="J96" s="189">
        <f t="shared" si="0"/>
        <v>0</v>
      </c>
      <c r="K96" s="185" t="s">
        <v>19</v>
      </c>
      <c r="L96" s="43"/>
      <c r="M96" s="190" t="s">
        <v>19</v>
      </c>
      <c r="N96" s="191" t="s">
        <v>49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273</v>
      </c>
      <c r="AT96" s="194" t="s">
        <v>185</v>
      </c>
      <c r="AU96" s="194" t="s">
        <v>87</v>
      </c>
      <c r="AY96" s="21" t="s">
        <v>183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85</v>
      </c>
      <c r="BK96" s="195">
        <f t="shared" si="9"/>
        <v>0</v>
      </c>
      <c r="BL96" s="21" t="s">
        <v>273</v>
      </c>
      <c r="BM96" s="194" t="s">
        <v>234</v>
      </c>
    </row>
    <row r="97" spans="1:65" s="2" customFormat="1" ht="24.15" customHeight="1">
      <c r="A97" s="38"/>
      <c r="B97" s="39"/>
      <c r="C97" s="183" t="s">
        <v>214</v>
      </c>
      <c r="D97" s="183" t="s">
        <v>185</v>
      </c>
      <c r="E97" s="184" t="s">
        <v>2056</v>
      </c>
      <c r="F97" s="185" t="s">
        <v>2057</v>
      </c>
      <c r="G97" s="186" t="s">
        <v>237</v>
      </c>
      <c r="H97" s="187">
        <v>20</v>
      </c>
      <c r="I97" s="188"/>
      <c r="J97" s="189">
        <f t="shared" si="0"/>
        <v>0</v>
      </c>
      <c r="K97" s="185" t="s">
        <v>19</v>
      </c>
      <c r="L97" s="43"/>
      <c r="M97" s="190" t="s">
        <v>19</v>
      </c>
      <c r="N97" s="191" t="s">
        <v>49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273</v>
      </c>
      <c r="AT97" s="194" t="s">
        <v>185</v>
      </c>
      <c r="AU97" s="194" t="s">
        <v>87</v>
      </c>
      <c r="AY97" s="21" t="s">
        <v>183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85</v>
      </c>
      <c r="BK97" s="195">
        <f t="shared" si="9"/>
        <v>0</v>
      </c>
      <c r="BL97" s="21" t="s">
        <v>273</v>
      </c>
      <c r="BM97" s="194" t="s">
        <v>245</v>
      </c>
    </row>
    <row r="98" spans="1:65" s="2" customFormat="1" ht="16.5" customHeight="1">
      <c r="A98" s="38"/>
      <c r="B98" s="39"/>
      <c r="C98" s="183" t="s">
        <v>223</v>
      </c>
      <c r="D98" s="183" t="s">
        <v>185</v>
      </c>
      <c r="E98" s="184" t="s">
        <v>2058</v>
      </c>
      <c r="F98" s="185" t="s">
        <v>2059</v>
      </c>
      <c r="G98" s="186" t="s">
        <v>237</v>
      </c>
      <c r="H98" s="187">
        <v>20</v>
      </c>
      <c r="I98" s="188"/>
      <c r="J98" s="189">
        <f t="shared" si="0"/>
        <v>0</v>
      </c>
      <c r="K98" s="185" t="s">
        <v>19</v>
      </c>
      <c r="L98" s="43"/>
      <c r="M98" s="190" t="s">
        <v>19</v>
      </c>
      <c r="N98" s="191" t="s">
        <v>49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273</v>
      </c>
      <c r="AT98" s="194" t="s">
        <v>185</v>
      </c>
      <c r="AU98" s="194" t="s">
        <v>87</v>
      </c>
      <c r="AY98" s="21" t="s">
        <v>183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85</v>
      </c>
      <c r="BK98" s="195">
        <f t="shared" si="9"/>
        <v>0</v>
      </c>
      <c r="BL98" s="21" t="s">
        <v>273</v>
      </c>
      <c r="BM98" s="194" t="s">
        <v>8</v>
      </c>
    </row>
    <row r="99" spans="1:65" s="2" customFormat="1" ht="21.75" customHeight="1">
      <c r="A99" s="38"/>
      <c r="B99" s="39"/>
      <c r="C99" s="183" t="s">
        <v>229</v>
      </c>
      <c r="D99" s="183" t="s">
        <v>185</v>
      </c>
      <c r="E99" s="184" t="s">
        <v>2060</v>
      </c>
      <c r="F99" s="185" t="s">
        <v>2061</v>
      </c>
      <c r="G99" s="186" t="s">
        <v>243</v>
      </c>
      <c r="H99" s="187">
        <v>2.5000000000000001E-2</v>
      </c>
      <c r="I99" s="188"/>
      <c r="J99" s="189">
        <f t="shared" si="0"/>
        <v>0</v>
      </c>
      <c r="K99" s="185" t="s">
        <v>19</v>
      </c>
      <c r="L99" s="43"/>
      <c r="M99" s="190" t="s">
        <v>19</v>
      </c>
      <c r="N99" s="191" t="s">
        <v>49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273</v>
      </c>
      <c r="AT99" s="194" t="s">
        <v>185</v>
      </c>
      <c r="AU99" s="194" t="s">
        <v>87</v>
      </c>
      <c r="AY99" s="21" t="s">
        <v>183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85</v>
      </c>
      <c r="BK99" s="195">
        <f t="shared" si="9"/>
        <v>0</v>
      </c>
      <c r="BL99" s="21" t="s">
        <v>273</v>
      </c>
      <c r="BM99" s="194" t="s">
        <v>261</v>
      </c>
    </row>
    <row r="100" spans="1:65" s="2" customFormat="1" ht="21.75" customHeight="1">
      <c r="A100" s="38"/>
      <c r="B100" s="39"/>
      <c r="C100" s="183" t="s">
        <v>234</v>
      </c>
      <c r="D100" s="183" t="s">
        <v>185</v>
      </c>
      <c r="E100" s="184" t="s">
        <v>2062</v>
      </c>
      <c r="F100" s="185" t="s">
        <v>2063</v>
      </c>
      <c r="G100" s="186" t="s">
        <v>237</v>
      </c>
      <c r="H100" s="187">
        <v>6</v>
      </c>
      <c r="I100" s="188"/>
      <c r="J100" s="189">
        <f t="shared" si="0"/>
        <v>0</v>
      </c>
      <c r="K100" s="185" t="s">
        <v>19</v>
      </c>
      <c r="L100" s="43"/>
      <c r="M100" s="190" t="s">
        <v>19</v>
      </c>
      <c r="N100" s="191" t="s">
        <v>49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273</v>
      </c>
      <c r="AT100" s="194" t="s">
        <v>185</v>
      </c>
      <c r="AU100" s="194" t="s">
        <v>87</v>
      </c>
      <c r="AY100" s="21" t="s">
        <v>183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85</v>
      </c>
      <c r="BK100" s="195">
        <f t="shared" si="9"/>
        <v>0</v>
      </c>
      <c r="BL100" s="21" t="s">
        <v>273</v>
      </c>
      <c r="BM100" s="194" t="s">
        <v>273</v>
      </c>
    </row>
    <row r="101" spans="1:65" s="2" customFormat="1" ht="16.5" customHeight="1">
      <c r="A101" s="38"/>
      <c r="B101" s="39"/>
      <c r="C101" s="224" t="s">
        <v>239</v>
      </c>
      <c r="D101" s="224" t="s">
        <v>240</v>
      </c>
      <c r="E101" s="225" t="s">
        <v>2064</v>
      </c>
      <c r="F101" s="226" t="s">
        <v>2065</v>
      </c>
      <c r="G101" s="227" t="s">
        <v>430</v>
      </c>
      <c r="H101" s="228">
        <v>4</v>
      </c>
      <c r="I101" s="229"/>
      <c r="J101" s="230">
        <f t="shared" si="0"/>
        <v>0</v>
      </c>
      <c r="K101" s="226" t="s">
        <v>19</v>
      </c>
      <c r="L101" s="231"/>
      <c r="M101" s="232" t="s">
        <v>19</v>
      </c>
      <c r="N101" s="233" t="s">
        <v>49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365</v>
      </c>
      <c r="AT101" s="194" t="s">
        <v>240</v>
      </c>
      <c r="AU101" s="194" t="s">
        <v>87</v>
      </c>
      <c r="AY101" s="21" t="s">
        <v>183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85</v>
      </c>
      <c r="BK101" s="195">
        <f t="shared" si="9"/>
        <v>0</v>
      </c>
      <c r="BL101" s="21" t="s">
        <v>273</v>
      </c>
      <c r="BM101" s="194" t="s">
        <v>284</v>
      </c>
    </row>
    <row r="102" spans="1:65" s="12" customFormat="1" ht="22.8" customHeight="1">
      <c r="B102" s="167"/>
      <c r="C102" s="168"/>
      <c r="D102" s="169" t="s">
        <v>77</v>
      </c>
      <c r="E102" s="181" t="s">
        <v>2042</v>
      </c>
      <c r="F102" s="181" t="s">
        <v>2043</v>
      </c>
      <c r="G102" s="168"/>
      <c r="H102" s="168"/>
      <c r="I102" s="171"/>
      <c r="J102" s="182">
        <f>BK102</f>
        <v>0</v>
      </c>
      <c r="K102" s="168"/>
      <c r="L102" s="173"/>
      <c r="M102" s="174"/>
      <c r="N102" s="175"/>
      <c r="O102" s="175"/>
      <c r="P102" s="176">
        <f>SUM(P103:P105)</f>
        <v>0</v>
      </c>
      <c r="Q102" s="175"/>
      <c r="R102" s="176">
        <f>SUM(R103:R105)</f>
        <v>0</v>
      </c>
      <c r="S102" s="175"/>
      <c r="T102" s="177">
        <f>SUM(T103:T105)</f>
        <v>0</v>
      </c>
      <c r="AR102" s="178" t="s">
        <v>87</v>
      </c>
      <c r="AT102" s="179" t="s">
        <v>77</v>
      </c>
      <c r="AU102" s="179" t="s">
        <v>85</v>
      </c>
      <c r="AY102" s="178" t="s">
        <v>183</v>
      </c>
      <c r="BK102" s="180">
        <f>SUM(BK103:BK105)</f>
        <v>0</v>
      </c>
    </row>
    <row r="103" spans="1:65" s="2" customFormat="1" ht="16.5" customHeight="1">
      <c r="A103" s="38"/>
      <c r="B103" s="39"/>
      <c r="C103" s="183" t="s">
        <v>245</v>
      </c>
      <c r="D103" s="183" t="s">
        <v>185</v>
      </c>
      <c r="E103" s="184" t="s">
        <v>2066</v>
      </c>
      <c r="F103" s="185" t="s">
        <v>2067</v>
      </c>
      <c r="G103" s="186" t="s">
        <v>430</v>
      </c>
      <c r="H103" s="187">
        <v>5</v>
      </c>
      <c r="I103" s="188"/>
      <c r="J103" s="189">
        <f>ROUND(I103*H103,2)</f>
        <v>0</v>
      </c>
      <c r="K103" s="185" t="s">
        <v>19</v>
      </c>
      <c r="L103" s="43"/>
      <c r="M103" s="190" t="s">
        <v>19</v>
      </c>
      <c r="N103" s="191" t="s">
        <v>49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273</v>
      </c>
      <c r="AT103" s="194" t="s">
        <v>185</v>
      </c>
      <c r="AU103" s="194" t="s">
        <v>87</v>
      </c>
      <c r="AY103" s="21" t="s">
        <v>183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85</v>
      </c>
      <c r="BK103" s="195">
        <f>ROUND(I103*H103,2)</f>
        <v>0</v>
      </c>
      <c r="BL103" s="21" t="s">
        <v>273</v>
      </c>
      <c r="BM103" s="194" t="s">
        <v>294</v>
      </c>
    </row>
    <row r="104" spans="1:65" s="2" customFormat="1" ht="16.5" customHeight="1">
      <c r="A104" s="38"/>
      <c r="B104" s="39"/>
      <c r="C104" s="183" t="s">
        <v>249</v>
      </c>
      <c r="D104" s="183" t="s">
        <v>185</v>
      </c>
      <c r="E104" s="184" t="s">
        <v>2068</v>
      </c>
      <c r="F104" s="185" t="s">
        <v>2069</v>
      </c>
      <c r="G104" s="186" t="s">
        <v>430</v>
      </c>
      <c r="H104" s="187">
        <v>5</v>
      </c>
      <c r="I104" s="188"/>
      <c r="J104" s="189">
        <f>ROUND(I104*H104,2)</f>
        <v>0</v>
      </c>
      <c r="K104" s="185" t="s">
        <v>19</v>
      </c>
      <c r="L104" s="43"/>
      <c r="M104" s="190" t="s">
        <v>19</v>
      </c>
      <c r="N104" s="191" t="s">
        <v>49</v>
      </c>
      <c r="O104" s="68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273</v>
      </c>
      <c r="AT104" s="194" t="s">
        <v>185</v>
      </c>
      <c r="AU104" s="194" t="s">
        <v>87</v>
      </c>
      <c r="AY104" s="21" t="s">
        <v>183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85</v>
      </c>
      <c r="BK104" s="195">
        <f>ROUND(I104*H104,2)</f>
        <v>0</v>
      </c>
      <c r="BL104" s="21" t="s">
        <v>273</v>
      </c>
      <c r="BM104" s="194" t="s">
        <v>305</v>
      </c>
    </row>
    <row r="105" spans="1:65" s="2" customFormat="1" ht="16.5" customHeight="1">
      <c r="A105" s="38"/>
      <c r="B105" s="39"/>
      <c r="C105" s="183" t="s">
        <v>8</v>
      </c>
      <c r="D105" s="183" t="s">
        <v>185</v>
      </c>
      <c r="E105" s="184" t="s">
        <v>2070</v>
      </c>
      <c r="F105" s="185" t="s">
        <v>2071</v>
      </c>
      <c r="G105" s="186" t="s">
        <v>430</v>
      </c>
      <c r="H105" s="187">
        <v>1</v>
      </c>
      <c r="I105" s="188"/>
      <c r="J105" s="189">
        <f>ROUND(I105*H105,2)</f>
        <v>0</v>
      </c>
      <c r="K105" s="185" t="s">
        <v>19</v>
      </c>
      <c r="L105" s="43"/>
      <c r="M105" s="190" t="s">
        <v>19</v>
      </c>
      <c r="N105" s="191" t="s">
        <v>49</v>
      </c>
      <c r="O105" s="68"/>
      <c r="P105" s="192">
        <f>O105*H105</f>
        <v>0</v>
      </c>
      <c r="Q105" s="192">
        <v>0</v>
      </c>
      <c r="R105" s="192">
        <f>Q105*H105</f>
        <v>0</v>
      </c>
      <c r="S105" s="192">
        <v>0</v>
      </c>
      <c r="T105" s="193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273</v>
      </c>
      <c r="AT105" s="194" t="s">
        <v>185</v>
      </c>
      <c r="AU105" s="194" t="s">
        <v>87</v>
      </c>
      <c r="AY105" s="21" t="s">
        <v>183</v>
      </c>
      <c r="BE105" s="195">
        <f>IF(N105="základní",J105,0)</f>
        <v>0</v>
      </c>
      <c r="BF105" s="195">
        <f>IF(N105="snížená",J105,0)</f>
        <v>0</v>
      </c>
      <c r="BG105" s="195">
        <f>IF(N105="zákl. přenesená",J105,0)</f>
        <v>0</v>
      </c>
      <c r="BH105" s="195">
        <f>IF(N105="sníž. přenesená",J105,0)</f>
        <v>0</v>
      </c>
      <c r="BI105" s="195">
        <f>IF(N105="nulová",J105,0)</f>
        <v>0</v>
      </c>
      <c r="BJ105" s="21" t="s">
        <v>85</v>
      </c>
      <c r="BK105" s="195">
        <f>ROUND(I105*H105,2)</f>
        <v>0</v>
      </c>
      <c r="BL105" s="21" t="s">
        <v>273</v>
      </c>
      <c r="BM105" s="194" t="s">
        <v>317</v>
      </c>
    </row>
    <row r="106" spans="1:65" s="12" customFormat="1" ht="22.8" customHeight="1">
      <c r="B106" s="167"/>
      <c r="C106" s="168"/>
      <c r="D106" s="169" t="s">
        <v>77</v>
      </c>
      <c r="E106" s="181" t="s">
        <v>2072</v>
      </c>
      <c r="F106" s="181" t="s">
        <v>2073</v>
      </c>
      <c r="G106" s="168"/>
      <c r="H106" s="168"/>
      <c r="I106" s="171"/>
      <c r="J106" s="182">
        <f>BK106</f>
        <v>0</v>
      </c>
      <c r="K106" s="168"/>
      <c r="L106" s="173"/>
      <c r="M106" s="174"/>
      <c r="N106" s="175"/>
      <c r="O106" s="175"/>
      <c r="P106" s="176">
        <f>SUM(P107:P111)</f>
        <v>0</v>
      </c>
      <c r="Q106" s="175"/>
      <c r="R106" s="176">
        <f>SUM(R107:R111)</f>
        <v>0</v>
      </c>
      <c r="S106" s="175"/>
      <c r="T106" s="177">
        <f>SUM(T107:T111)</f>
        <v>0</v>
      </c>
      <c r="AR106" s="178" t="s">
        <v>87</v>
      </c>
      <c r="AT106" s="179" t="s">
        <v>77</v>
      </c>
      <c r="AU106" s="179" t="s">
        <v>85</v>
      </c>
      <c r="AY106" s="178" t="s">
        <v>183</v>
      </c>
      <c r="BK106" s="180">
        <f>SUM(BK107:BK111)</f>
        <v>0</v>
      </c>
    </row>
    <row r="107" spans="1:65" s="2" customFormat="1" ht="21.75" customHeight="1">
      <c r="A107" s="38"/>
      <c r="B107" s="39"/>
      <c r="C107" s="183" t="s">
        <v>256</v>
      </c>
      <c r="D107" s="183" t="s">
        <v>185</v>
      </c>
      <c r="E107" s="184" t="s">
        <v>2074</v>
      </c>
      <c r="F107" s="185" t="s">
        <v>2075</v>
      </c>
      <c r="G107" s="186" t="s">
        <v>188</v>
      </c>
      <c r="H107" s="187">
        <v>200</v>
      </c>
      <c r="I107" s="188"/>
      <c r="J107" s="189">
        <f>ROUND(I107*H107,2)</f>
        <v>0</v>
      </c>
      <c r="K107" s="185" t="s">
        <v>19</v>
      </c>
      <c r="L107" s="43"/>
      <c r="M107" s="190" t="s">
        <v>19</v>
      </c>
      <c r="N107" s="191" t="s">
        <v>49</v>
      </c>
      <c r="O107" s="68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273</v>
      </c>
      <c r="AT107" s="194" t="s">
        <v>185</v>
      </c>
      <c r="AU107" s="194" t="s">
        <v>87</v>
      </c>
      <c r="AY107" s="21" t="s">
        <v>183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85</v>
      </c>
      <c r="BK107" s="195">
        <f>ROUND(I107*H107,2)</f>
        <v>0</v>
      </c>
      <c r="BL107" s="21" t="s">
        <v>273</v>
      </c>
      <c r="BM107" s="194" t="s">
        <v>343</v>
      </c>
    </row>
    <row r="108" spans="1:65" s="2" customFormat="1" ht="16.5" customHeight="1">
      <c r="A108" s="38"/>
      <c r="B108" s="39"/>
      <c r="C108" s="224" t="s">
        <v>261</v>
      </c>
      <c r="D108" s="224" t="s">
        <v>240</v>
      </c>
      <c r="E108" s="225" t="s">
        <v>2076</v>
      </c>
      <c r="F108" s="226" t="s">
        <v>2077</v>
      </c>
      <c r="G108" s="227" t="s">
        <v>430</v>
      </c>
      <c r="H108" s="228">
        <v>5</v>
      </c>
      <c r="I108" s="229"/>
      <c r="J108" s="230">
        <f>ROUND(I108*H108,2)</f>
        <v>0</v>
      </c>
      <c r="K108" s="226" t="s">
        <v>19</v>
      </c>
      <c r="L108" s="231"/>
      <c r="M108" s="232" t="s">
        <v>19</v>
      </c>
      <c r="N108" s="233" t="s">
        <v>49</v>
      </c>
      <c r="O108" s="68"/>
      <c r="P108" s="192">
        <f>O108*H108</f>
        <v>0</v>
      </c>
      <c r="Q108" s="192">
        <v>0</v>
      </c>
      <c r="R108" s="192">
        <f>Q108*H108</f>
        <v>0</v>
      </c>
      <c r="S108" s="192">
        <v>0</v>
      </c>
      <c r="T108" s="19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365</v>
      </c>
      <c r="AT108" s="194" t="s">
        <v>240</v>
      </c>
      <c r="AU108" s="194" t="s">
        <v>87</v>
      </c>
      <c r="AY108" s="21" t="s">
        <v>183</v>
      </c>
      <c r="BE108" s="195">
        <f>IF(N108="základní",J108,0)</f>
        <v>0</v>
      </c>
      <c r="BF108" s="195">
        <f>IF(N108="snížená",J108,0)</f>
        <v>0</v>
      </c>
      <c r="BG108" s="195">
        <f>IF(N108="zákl. přenesená",J108,0)</f>
        <v>0</v>
      </c>
      <c r="BH108" s="195">
        <f>IF(N108="sníž. přenesená",J108,0)</f>
        <v>0</v>
      </c>
      <c r="BI108" s="195">
        <f>IF(N108="nulová",J108,0)</f>
        <v>0</v>
      </c>
      <c r="BJ108" s="21" t="s">
        <v>85</v>
      </c>
      <c r="BK108" s="195">
        <f>ROUND(I108*H108,2)</f>
        <v>0</v>
      </c>
      <c r="BL108" s="21" t="s">
        <v>273</v>
      </c>
      <c r="BM108" s="194" t="s">
        <v>353</v>
      </c>
    </row>
    <row r="109" spans="1:65" s="2" customFormat="1" ht="24.15" customHeight="1">
      <c r="A109" s="38"/>
      <c r="B109" s="39"/>
      <c r="C109" s="183" t="s">
        <v>267</v>
      </c>
      <c r="D109" s="183" t="s">
        <v>185</v>
      </c>
      <c r="E109" s="184" t="s">
        <v>2078</v>
      </c>
      <c r="F109" s="185" t="s">
        <v>2079</v>
      </c>
      <c r="G109" s="186" t="s">
        <v>430</v>
      </c>
      <c r="H109" s="187">
        <v>5</v>
      </c>
      <c r="I109" s="188"/>
      <c r="J109" s="189">
        <f>ROUND(I109*H109,2)</f>
        <v>0</v>
      </c>
      <c r="K109" s="185" t="s">
        <v>19</v>
      </c>
      <c r="L109" s="43"/>
      <c r="M109" s="190" t="s">
        <v>19</v>
      </c>
      <c r="N109" s="191" t="s">
        <v>49</v>
      </c>
      <c r="O109" s="68"/>
      <c r="P109" s="192">
        <f>O109*H109</f>
        <v>0</v>
      </c>
      <c r="Q109" s="192">
        <v>0</v>
      </c>
      <c r="R109" s="192">
        <f>Q109*H109</f>
        <v>0</v>
      </c>
      <c r="S109" s="192">
        <v>0</v>
      </c>
      <c r="T109" s="193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273</v>
      </c>
      <c r="AT109" s="194" t="s">
        <v>185</v>
      </c>
      <c r="AU109" s="194" t="s">
        <v>87</v>
      </c>
      <c r="AY109" s="21" t="s">
        <v>183</v>
      </c>
      <c r="BE109" s="195">
        <f>IF(N109="základní",J109,0)</f>
        <v>0</v>
      </c>
      <c r="BF109" s="195">
        <f>IF(N109="snížená",J109,0)</f>
        <v>0</v>
      </c>
      <c r="BG109" s="195">
        <f>IF(N109="zákl. přenesená",J109,0)</f>
        <v>0</v>
      </c>
      <c r="BH109" s="195">
        <f>IF(N109="sníž. přenesená",J109,0)</f>
        <v>0</v>
      </c>
      <c r="BI109" s="195">
        <f>IF(N109="nulová",J109,0)</f>
        <v>0</v>
      </c>
      <c r="BJ109" s="21" t="s">
        <v>85</v>
      </c>
      <c r="BK109" s="195">
        <f>ROUND(I109*H109,2)</f>
        <v>0</v>
      </c>
      <c r="BL109" s="21" t="s">
        <v>273</v>
      </c>
      <c r="BM109" s="194" t="s">
        <v>365</v>
      </c>
    </row>
    <row r="110" spans="1:65" s="2" customFormat="1" ht="24.15" customHeight="1">
      <c r="A110" s="38"/>
      <c r="B110" s="39"/>
      <c r="C110" s="183" t="s">
        <v>273</v>
      </c>
      <c r="D110" s="183" t="s">
        <v>185</v>
      </c>
      <c r="E110" s="184" t="s">
        <v>2080</v>
      </c>
      <c r="F110" s="185" t="s">
        <v>2081</v>
      </c>
      <c r="G110" s="186" t="s">
        <v>430</v>
      </c>
      <c r="H110" s="187">
        <v>5</v>
      </c>
      <c r="I110" s="188"/>
      <c r="J110" s="189">
        <f>ROUND(I110*H110,2)</f>
        <v>0</v>
      </c>
      <c r="K110" s="185" t="s">
        <v>19</v>
      </c>
      <c r="L110" s="43"/>
      <c r="M110" s="190" t="s">
        <v>19</v>
      </c>
      <c r="N110" s="191" t="s">
        <v>49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273</v>
      </c>
      <c r="AT110" s="194" t="s">
        <v>185</v>
      </c>
      <c r="AU110" s="194" t="s">
        <v>87</v>
      </c>
      <c r="AY110" s="21" t="s">
        <v>183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85</v>
      </c>
      <c r="BK110" s="195">
        <f>ROUND(I110*H110,2)</f>
        <v>0</v>
      </c>
      <c r="BL110" s="21" t="s">
        <v>273</v>
      </c>
      <c r="BM110" s="194" t="s">
        <v>381</v>
      </c>
    </row>
    <row r="111" spans="1:65" s="2" customFormat="1" ht="16.5" customHeight="1">
      <c r="A111" s="38"/>
      <c r="B111" s="39"/>
      <c r="C111" s="183" t="s">
        <v>278</v>
      </c>
      <c r="D111" s="183" t="s">
        <v>185</v>
      </c>
      <c r="E111" s="184" t="s">
        <v>2082</v>
      </c>
      <c r="F111" s="185" t="s">
        <v>2083</v>
      </c>
      <c r="G111" s="186" t="s">
        <v>188</v>
      </c>
      <c r="H111" s="187">
        <v>200</v>
      </c>
      <c r="I111" s="188"/>
      <c r="J111" s="189">
        <f>ROUND(I111*H111,2)</f>
        <v>0</v>
      </c>
      <c r="K111" s="185" t="s">
        <v>19</v>
      </c>
      <c r="L111" s="43"/>
      <c r="M111" s="190" t="s">
        <v>19</v>
      </c>
      <c r="N111" s="191" t="s">
        <v>49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273</v>
      </c>
      <c r="AT111" s="194" t="s">
        <v>185</v>
      </c>
      <c r="AU111" s="194" t="s">
        <v>87</v>
      </c>
      <c r="AY111" s="21" t="s">
        <v>183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85</v>
      </c>
      <c r="BK111" s="195">
        <f>ROUND(I111*H111,2)</f>
        <v>0</v>
      </c>
      <c r="BL111" s="21" t="s">
        <v>273</v>
      </c>
      <c r="BM111" s="194" t="s">
        <v>401</v>
      </c>
    </row>
    <row r="112" spans="1:65" s="12" customFormat="1" ht="22.8" customHeight="1">
      <c r="B112" s="167"/>
      <c r="C112" s="168"/>
      <c r="D112" s="169" t="s">
        <v>77</v>
      </c>
      <c r="E112" s="181" t="s">
        <v>1893</v>
      </c>
      <c r="F112" s="181" t="s">
        <v>1894</v>
      </c>
      <c r="G112" s="168"/>
      <c r="H112" s="168"/>
      <c r="I112" s="171"/>
      <c r="J112" s="182">
        <f>BK112</f>
        <v>0</v>
      </c>
      <c r="K112" s="168"/>
      <c r="L112" s="173"/>
      <c r="M112" s="174"/>
      <c r="N112" s="175"/>
      <c r="O112" s="175"/>
      <c r="P112" s="176">
        <f>P113</f>
        <v>0</v>
      </c>
      <c r="Q112" s="175"/>
      <c r="R112" s="176">
        <f>R113</f>
        <v>0</v>
      </c>
      <c r="S112" s="175"/>
      <c r="T112" s="177">
        <f>T113</f>
        <v>0</v>
      </c>
      <c r="AR112" s="178" t="s">
        <v>87</v>
      </c>
      <c r="AT112" s="179" t="s">
        <v>77</v>
      </c>
      <c r="AU112" s="179" t="s">
        <v>85</v>
      </c>
      <c r="AY112" s="178" t="s">
        <v>183</v>
      </c>
      <c r="BK112" s="180">
        <f>BK113</f>
        <v>0</v>
      </c>
    </row>
    <row r="113" spans="1:65" s="2" customFormat="1" ht="16.5" customHeight="1">
      <c r="A113" s="38"/>
      <c r="B113" s="39"/>
      <c r="C113" s="183" t="s">
        <v>284</v>
      </c>
      <c r="D113" s="183" t="s">
        <v>185</v>
      </c>
      <c r="E113" s="184" t="s">
        <v>2084</v>
      </c>
      <c r="F113" s="185" t="s">
        <v>2085</v>
      </c>
      <c r="G113" s="186" t="s">
        <v>237</v>
      </c>
      <c r="H113" s="187">
        <v>5</v>
      </c>
      <c r="I113" s="188"/>
      <c r="J113" s="189">
        <f>ROUND(I113*H113,2)</f>
        <v>0</v>
      </c>
      <c r="K113" s="185" t="s">
        <v>19</v>
      </c>
      <c r="L113" s="43"/>
      <c r="M113" s="260" t="s">
        <v>19</v>
      </c>
      <c r="N113" s="261" t="s">
        <v>49</v>
      </c>
      <c r="O113" s="258"/>
      <c r="P113" s="262">
        <f>O113*H113</f>
        <v>0</v>
      </c>
      <c r="Q113" s="262">
        <v>0</v>
      </c>
      <c r="R113" s="262">
        <f>Q113*H113</f>
        <v>0</v>
      </c>
      <c r="S113" s="262">
        <v>0</v>
      </c>
      <c r="T113" s="26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273</v>
      </c>
      <c r="AT113" s="194" t="s">
        <v>185</v>
      </c>
      <c r="AU113" s="194" t="s">
        <v>87</v>
      </c>
      <c r="AY113" s="21" t="s">
        <v>183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85</v>
      </c>
      <c r="BK113" s="195">
        <f>ROUND(I113*H113,2)</f>
        <v>0</v>
      </c>
      <c r="BL113" s="21" t="s">
        <v>273</v>
      </c>
      <c r="BM113" s="194" t="s">
        <v>420</v>
      </c>
    </row>
    <row r="114" spans="1:65" s="2" customFormat="1" ht="6.9" customHeight="1">
      <c r="A114" s="38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3"/>
      <c r="M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</sheetData>
  <sheetProtection algorithmName="SHA-512" hashValue="o9Dd06Y3VbP54TAhwsY38WvO91dAPjqafckB0F5SwgncG2g4WXLODl28GjmIvZ2T46S6vLNvhXCCvKzrTtnJsQ==" saltValue="p+YXavyb+Rp8E+4vYkdaFPZwCp+iUQlFoy/JGX7ilOb8Lcqqa2pV87YvevHaDfPLvQYgS+re7Nt2dEJpBbXowQ==" spinCount="100000" sheet="1" objects="1" scenarios="1" formatColumns="0" formatRows="0" autoFilter="0"/>
  <autoFilter ref="C89:K113" xr:uid="{00000000-0009-0000-0000-000003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1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102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1" customFormat="1" ht="12" customHeight="1">
      <c r="B8" s="24"/>
      <c r="D8" s="117" t="s">
        <v>134</v>
      </c>
      <c r="L8" s="24"/>
    </row>
    <row r="9" spans="1:4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26" t="s">
        <v>2086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71.25" customHeight="1">
      <c r="A29" s="120"/>
      <c r="B29" s="121"/>
      <c r="C29" s="120"/>
      <c r="D29" s="120"/>
      <c r="E29" s="429" t="s">
        <v>43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ROUND(J93,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ROUND((SUM(BE93:BE140)),  2)</f>
        <v>0</v>
      </c>
      <c r="G35" s="38"/>
      <c r="H35" s="38"/>
      <c r="I35" s="129">
        <v>0.21</v>
      </c>
      <c r="J35" s="128">
        <f>ROUND(((SUM(BE93:BE140))*I35),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ROUND((SUM(BF93:BF140)),  2)</f>
        <v>0</v>
      </c>
      <c r="G36" s="38"/>
      <c r="H36" s="38"/>
      <c r="I36" s="129">
        <v>0.12</v>
      </c>
      <c r="J36" s="128">
        <f>ROUND(((SUM(BF93:BF140))*I36),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ROUND((SUM(BG93:BG140)),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ROUND((SUM(BH93:BH140)),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ROUND((SUM(BI93:BI140)),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1.3 - VZT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J93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152</v>
      </c>
      <c r="E64" s="148"/>
      <c r="F64" s="148"/>
      <c r="G64" s="148"/>
      <c r="H64" s="148"/>
      <c r="I64" s="148"/>
      <c r="J64" s="149">
        <f>J94</f>
        <v>0</v>
      </c>
      <c r="K64" s="146"/>
      <c r="L64" s="150"/>
    </row>
    <row r="65" spans="1:31" s="10" customFormat="1" ht="19.95" customHeight="1">
      <c r="B65" s="151"/>
      <c r="C65" s="100"/>
      <c r="D65" s="152" t="s">
        <v>2087</v>
      </c>
      <c r="E65" s="153"/>
      <c r="F65" s="153"/>
      <c r="G65" s="153"/>
      <c r="H65" s="153"/>
      <c r="I65" s="153"/>
      <c r="J65" s="154">
        <f>J95</f>
        <v>0</v>
      </c>
      <c r="K65" s="100"/>
      <c r="L65" s="155"/>
    </row>
    <row r="66" spans="1:31" s="10" customFormat="1" ht="14.85" customHeight="1">
      <c r="B66" s="151"/>
      <c r="C66" s="100"/>
      <c r="D66" s="152" t="s">
        <v>2088</v>
      </c>
      <c r="E66" s="153"/>
      <c r="F66" s="153"/>
      <c r="G66" s="153"/>
      <c r="H66" s="153"/>
      <c r="I66" s="153"/>
      <c r="J66" s="154">
        <f>J96</f>
        <v>0</v>
      </c>
      <c r="K66" s="100"/>
      <c r="L66" s="155"/>
    </row>
    <row r="67" spans="1:31" s="10" customFormat="1" ht="14.85" customHeight="1">
      <c r="B67" s="151"/>
      <c r="C67" s="100"/>
      <c r="D67" s="152" t="s">
        <v>2089</v>
      </c>
      <c r="E67" s="153"/>
      <c r="F67" s="153"/>
      <c r="G67" s="153"/>
      <c r="H67" s="153"/>
      <c r="I67" s="153"/>
      <c r="J67" s="154">
        <f>J103</f>
        <v>0</v>
      </c>
      <c r="K67" s="100"/>
      <c r="L67" s="155"/>
    </row>
    <row r="68" spans="1:31" s="10" customFormat="1" ht="14.85" customHeight="1">
      <c r="B68" s="151"/>
      <c r="C68" s="100"/>
      <c r="D68" s="152" t="s">
        <v>2090</v>
      </c>
      <c r="E68" s="153"/>
      <c r="F68" s="153"/>
      <c r="G68" s="153"/>
      <c r="H68" s="153"/>
      <c r="I68" s="153"/>
      <c r="J68" s="154">
        <f>J112</f>
        <v>0</v>
      </c>
      <c r="K68" s="100"/>
      <c r="L68" s="155"/>
    </row>
    <row r="69" spans="1:31" s="10" customFormat="1" ht="14.85" customHeight="1">
      <c r="B69" s="151"/>
      <c r="C69" s="100"/>
      <c r="D69" s="152" t="s">
        <v>2091</v>
      </c>
      <c r="E69" s="153"/>
      <c r="F69" s="153"/>
      <c r="G69" s="153"/>
      <c r="H69" s="153"/>
      <c r="I69" s="153"/>
      <c r="J69" s="154">
        <f>J118</f>
        <v>0</v>
      </c>
      <c r="K69" s="100"/>
      <c r="L69" s="155"/>
    </row>
    <row r="70" spans="1:31" s="10" customFormat="1" ht="14.85" customHeight="1">
      <c r="B70" s="151"/>
      <c r="C70" s="100"/>
      <c r="D70" s="152" t="s">
        <v>2092</v>
      </c>
      <c r="E70" s="153"/>
      <c r="F70" s="153"/>
      <c r="G70" s="153"/>
      <c r="H70" s="153"/>
      <c r="I70" s="153"/>
      <c r="J70" s="154">
        <f>J129</f>
        <v>0</v>
      </c>
      <c r="K70" s="100"/>
      <c r="L70" s="155"/>
    </row>
    <row r="71" spans="1:31" s="10" customFormat="1" ht="14.85" customHeight="1">
      <c r="B71" s="151"/>
      <c r="C71" s="100"/>
      <c r="D71" s="152" t="s">
        <v>2093</v>
      </c>
      <c r="E71" s="153"/>
      <c r="F71" s="153"/>
      <c r="G71" s="153"/>
      <c r="H71" s="153"/>
      <c r="I71" s="153"/>
      <c r="J71" s="154">
        <f>J135</f>
        <v>0</v>
      </c>
      <c r="K71" s="100"/>
      <c r="L71" s="155"/>
    </row>
    <row r="72" spans="1:31" s="2" customFormat="1" ht="21.7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pans="1:31" s="2" customFormat="1" ht="6.9" customHeight="1">
      <c r="A77" s="38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24.9" customHeight="1">
      <c r="A78" s="38"/>
      <c r="B78" s="39"/>
      <c r="C78" s="27" t="s">
        <v>168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6.9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2" customHeight="1">
      <c r="A80" s="38"/>
      <c r="B80" s="39"/>
      <c r="C80" s="33" t="s">
        <v>16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26.25" customHeight="1">
      <c r="A81" s="38"/>
      <c r="B81" s="39"/>
      <c r="C81" s="40"/>
      <c r="D81" s="40"/>
      <c r="E81" s="421" t="str">
        <f>E7</f>
        <v>STAVEBNÍ ÚPRAVY A PŘÍSTAVBA OBJEKTU SLOVENSKÁ 984 V KOLÍNĚ II</v>
      </c>
      <c r="F81" s="422"/>
      <c r="G81" s="422"/>
      <c r="H81" s="422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1" customFormat="1" ht="12" customHeight="1">
      <c r="B82" s="25"/>
      <c r="C82" s="33" t="s">
        <v>134</v>
      </c>
      <c r="D82" s="26"/>
      <c r="E82" s="26"/>
      <c r="F82" s="26"/>
      <c r="G82" s="26"/>
      <c r="H82" s="26"/>
      <c r="I82" s="26"/>
      <c r="J82" s="26"/>
      <c r="K82" s="26"/>
      <c r="L82" s="24"/>
    </row>
    <row r="83" spans="1:63" s="2" customFormat="1" ht="16.5" customHeight="1">
      <c r="A83" s="38"/>
      <c r="B83" s="39"/>
      <c r="C83" s="40"/>
      <c r="D83" s="40"/>
      <c r="E83" s="421" t="s">
        <v>135</v>
      </c>
      <c r="F83" s="420"/>
      <c r="G83" s="420"/>
      <c r="H83" s="42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3" s="2" customFormat="1" ht="12" customHeight="1">
      <c r="A84" s="38"/>
      <c r="B84" s="39"/>
      <c r="C84" s="33" t="s">
        <v>136</v>
      </c>
      <c r="D84" s="40"/>
      <c r="E84" s="40"/>
      <c r="F84" s="40"/>
      <c r="G84" s="40"/>
      <c r="H84" s="4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3" s="2" customFormat="1" ht="16.5" customHeight="1">
      <c r="A85" s="38"/>
      <c r="B85" s="39"/>
      <c r="C85" s="40"/>
      <c r="D85" s="40"/>
      <c r="E85" s="414" t="str">
        <f>E11</f>
        <v>Objekt 1.3 - VZT</v>
      </c>
      <c r="F85" s="420"/>
      <c r="G85" s="420"/>
      <c r="H85" s="42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6.9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12" customHeight="1">
      <c r="A87" s="38"/>
      <c r="B87" s="39"/>
      <c r="C87" s="33" t="s">
        <v>21</v>
      </c>
      <c r="D87" s="40"/>
      <c r="E87" s="40"/>
      <c r="F87" s="31" t="str">
        <f>F14</f>
        <v>Kolín</v>
      </c>
      <c r="G87" s="40"/>
      <c r="H87" s="40"/>
      <c r="I87" s="33" t="s">
        <v>23</v>
      </c>
      <c r="J87" s="63" t="str">
        <f>IF(J14="","",J14)</f>
        <v>19. 5. 2025</v>
      </c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25.65" customHeight="1">
      <c r="A89" s="38"/>
      <c r="B89" s="39"/>
      <c r="C89" s="33" t="s">
        <v>25</v>
      </c>
      <c r="D89" s="40"/>
      <c r="E89" s="40"/>
      <c r="F89" s="31" t="str">
        <f>E17</f>
        <v>MĚSTO KOLÍN, KARLOVO NÁMĚSTÍ 78, 280 12 KOLÍN I</v>
      </c>
      <c r="G89" s="40"/>
      <c r="H89" s="40"/>
      <c r="I89" s="33" t="s">
        <v>34</v>
      </c>
      <c r="J89" s="36" t="str">
        <f>E23</f>
        <v>AZ PROJECTspol. s r.o.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15.15" customHeight="1">
      <c r="A90" s="38"/>
      <c r="B90" s="39"/>
      <c r="C90" s="33" t="s">
        <v>31</v>
      </c>
      <c r="D90" s="40"/>
      <c r="E90" s="40"/>
      <c r="F90" s="31" t="str">
        <f>IF(E20="","",E20)</f>
        <v>Vyplň údaj</v>
      </c>
      <c r="G90" s="40"/>
      <c r="H90" s="40"/>
      <c r="I90" s="33" t="s">
        <v>38</v>
      </c>
      <c r="J90" s="36" t="str">
        <f>E26</f>
        <v>Ing. Luboš Michalec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10.35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11" customFormat="1" ht="29.25" customHeight="1">
      <c r="A92" s="156"/>
      <c r="B92" s="157"/>
      <c r="C92" s="158" t="s">
        <v>169</v>
      </c>
      <c r="D92" s="159" t="s">
        <v>63</v>
      </c>
      <c r="E92" s="159" t="s">
        <v>59</v>
      </c>
      <c r="F92" s="159" t="s">
        <v>60</v>
      </c>
      <c r="G92" s="159" t="s">
        <v>170</v>
      </c>
      <c r="H92" s="159" t="s">
        <v>171</v>
      </c>
      <c r="I92" s="159" t="s">
        <v>172</v>
      </c>
      <c r="J92" s="159" t="s">
        <v>140</v>
      </c>
      <c r="K92" s="160" t="s">
        <v>173</v>
      </c>
      <c r="L92" s="161"/>
      <c r="M92" s="72" t="s">
        <v>19</v>
      </c>
      <c r="N92" s="73" t="s">
        <v>48</v>
      </c>
      <c r="O92" s="73" t="s">
        <v>174</v>
      </c>
      <c r="P92" s="73" t="s">
        <v>175</v>
      </c>
      <c r="Q92" s="73" t="s">
        <v>176</v>
      </c>
      <c r="R92" s="73" t="s">
        <v>177</v>
      </c>
      <c r="S92" s="73" t="s">
        <v>178</v>
      </c>
      <c r="T92" s="74" t="s">
        <v>179</v>
      </c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</row>
    <row r="93" spans="1:63" s="2" customFormat="1" ht="22.8" customHeight="1">
      <c r="A93" s="38"/>
      <c r="B93" s="39"/>
      <c r="C93" s="79" t="s">
        <v>180</v>
      </c>
      <c r="D93" s="40"/>
      <c r="E93" s="40"/>
      <c r="F93" s="40"/>
      <c r="G93" s="40"/>
      <c r="H93" s="40"/>
      <c r="I93" s="40"/>
      <c r="J93" s="162">
        <f>BK93</f>
        <v>0</v>
      </c>
      <c r="K93" s="40"/>
      <c r="L93" s="43"/>
      <c r="M93" s="75"/>
      <c r="N93" s="163"/>
      <c r="O93" s="76"/>
      <c r="P93" s="164">
        <f>P94</f>
        <v>0</v>
      </c>
      <c r="Q93" s="76"/>
      <c r="R93" s="164">
        <f>R94</f>
        <v>0</v>
      </c>
      <c r="S93" s="76"/>
      <c r="T93" s="165">
        <f>T94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21" t="s">
        <v>77</v>
      </c>
      <c r="AU93" s="21" t="s">
        <v>141</v>
      </c>
      <c r="BK93" s="166">
        <f>BK94</f>
        <v>0</v>
      </c>
    </row>
    <row r="94" spans="1:63" s="12" customFormat="1" ht="25.95" customHeight="1">
      <c r="B94" s="167"/>
      <c r="C94" s="168"/>
      <c r="D94" s="169" t="s">
        <v>77</v>
      </c>
      <c r="E94" s="170" t="s">
        <v>1145</v>
      </c>
      <c r="F94" s="170" t="s">
        <v>1146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</f>
        <v>0</v>
      </c>
      <c r="Q94" s="175"/>
      <c r="R94" s="176">
        <f>R95</f>
        <v>0</v>
      </c>
      <c r="S94" s="175"/>
      <c r="T94" s="177">
        <f>T95</f>
        <v>0</v>
      </c>
      <c r="AR94" s="178" t="s">
        <v>87</v>
      </c>
      <c r="AT94" s="179" t="s">
        <v>77</v>
      </c>
      <c r="AU94" s="179" t="s">
        <v>78</v>
      </c>
      <c r="AY94" s="178" t="s">
        <v>183</v>
      </c>
      <c r="BK94" s="180">
        <f>BK95</f>
        <v>0</v>
      </c>
    </row>
    <row r="95" spans="1:63" s="12" customFormat="1" ht="22.8" customHeight="1">
      <c r="B95" s="167"/>
      <c r="C95" s="168"/>
      <c r="D95" s="169" t="s">
        <v>77</v>
      </c>
      <c r="E95" s="181" t="s">
        <v>2094</v>
      </c>
      <c r="F95" s="181" t="s">
        <v>2095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P96+P103+P112+P118+P129+P135</f>
        <v>0</v>
      </c>
      <c r="Q95" s="175"/>
      <c r="R95" s="176">
        <f>R96+R103+R112+R118+R129+R135</f>
        <v>0</v>
      </c>
      <c r="S95" s="175"/>
      <c r="T95" s="177">
        <f>T96+T103+T112+T118+T129+T135</f>
        <v>0</v>
      </c>
      <c r="AR95" s="178" t="s">
        <v>87</v>
      </c>
      <c r="AT95" s="179" t="s">
        <v>77</v>
      </c>
      <c r="AU95" s="179" t="s">
        <v>85</v>
      </c>
      <c r="AY95" s="178" t="s">
        <v>183</v>
      </c>
      <c r="BK95" s="180">
        <f>BK96+BK103+BK112+BK118+BK129+BK135</f>
        <v>0</v>
      </c>
    </row>
    <row r="96" spans="1:63" s="12" customFormat="1" ht="20.85" customHeight="1">
      <c r="B96" s="167"/>
      <c r="C96" s="168"/>
      <c r="D96" s="169" t="s">
        <v>77</v>
      </c>
      <c r="E96" s="181" t="s">
        <v>2096</v>
      </c>
      <c r="F96" s="181" t="s">
        <v>2097</v>
      </c>
      <c r="G96" s="168"/>
      <c r="H96" s="168"/>
      <c r="I96" s="171"/>
      <c r="J96" s="182">
        <f>BK96</f>
        <v>0</v>
      </c>
      <c r="K96" s="168"/>
      <c r="L96" s="173"/>
      <c r="M96" s="174"/>
      <c r="N96" s="175"/>
      <c r="O96" s="175"/>
      <c r="P96" s="176">
        <f>SUM(P97:P102)</f>
        <v>0</v>
      </c>
      <c r="Q96" s="175"/>
      <c r="R96" s="176">
        <f>SUM(R97:R102)</f>
        <v>0</v>
      </c>
      <c r="S96" s="175"/>
      <c r="T96" s="177">
        <f>SUM(T97:T102)</f>
        <v>0</v>
      </c>
      <c r="AR96" s="178" t="s">
        <v>85</v>
      </c>
      <c r="AT96" s="179" t="s">
        <v>77</v>
      </c>
      <c r="AU96" s="179" t="s">
        <v>87</v>
      </c>
      <c r="AY96" s="178" t="s">
        <v>183</v>
      </c>
      <c r="BK96" s="180">
        <f>SUM(BK97:BK102)</f>
        <v>0</v>
      </c>
    </row>
    <row r="97" spans="1:65" s="2" customFormat="1" ht="44.25" customHeight="1">
      <c r="A97" s="38"/>
      <c r="B97" s="39"/>
      <c r="C97" s="183" t="s">
        <v>85</v>
      </c>
      <c r="D97" s="183" t="s">
        <v>185</v>
      </c>
      <c r="E97" s="184" t="s">
        <v>2098</v>
      </c>
      <c r="F97" s="185" t="s">
        <v>2099</v>
      </c>
      <c r="G97" s="186" t="s">
        <v>1362</v>
      </c>
      <c r="H97" s="187">
        <v>1</v>
      </c>
      <c r="I97" s="188"/>
      <c r="J97" s="189">
        <f t="shared" ref="J97:J102" si="0">ROUND(I97*H97,2)</f>
        <v>0</v>
      </c>
      <c r="K97" s="185" t="s">
        <v>19</v>
      </c>
      <c r="L97" s="43"/>
      <c r="M97" s="190" t="s">
        <v>19</v>
      </c>
      <c r="N97" s="191" t="s">
        <v>49</v>
      </c>
      <c r="O97" s="68"/>
      <c r="P97" s="192">
        <f t="shared" ref="P97:P102" si="1">O97*H97</f>
        <v>0</v>
      </c>
      <c r="Q97" s="192">
        <v>0</v>
      </c>
      <c r="R97" s="192">
        <f t="shared" ref="R97:R102" si="2">Q97*H97</f>
        <v>0</v>
      </c>
      <c r="S97" s="192">
        <v>0</v>
      </c>
      <c r="T97" s="193">
        <f t="shared" ref="T97:T102" si="3"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273</v>
      </c>
      <c r="AT97" s="194" t="s">
        <v>185</v>
      </c>
      <c r="AU97" s="194" t="s">
        <v>132</v>
      </c>
      <c r="AY97" s="21" t="s">
        <v>183</v>
      </c>
      <c r="BE97" s="195">
        <f t="shared" ref="BE97:BE102" si="4">IF(N97="základní",J97,0)</f>
        <v>0</v>
      </c>
      <c r="BF97" s="195">
        <f t="shared" ref="BF97:BF102" si="5">IF(N97="snížená",J97,0)</f>
        <v>0</v>
      </c>
      <c r="BG97" s="195">
        <f t="shared" ref="BG97:BG102" si="6">IF(N97="zákl. přenesená",J97,0)</f>
        <v>0</v>
      </c>
      <c r="BH97" s="195">
        <f t="shared" ref="BH97:BH102" si="7">IF(N97="sníž. přenesená",J97,0)</f>
        <v>0</v>
      </c>
      <c r="BI97" s="195">
        <f t="shared" ref="BI97:BI102" si="8">IF(N97="nulová",J97,0)</f>
        <v>0</v>
      </c>
      <c r="BJ97" s="21" t="s">
        <v>85</v>
      </c>
      <c r="BK97" s="195">
        <f t="shared" ref="BK97:BK102" si="9">ROUND(I97*H97,2)</f>
        <v>0</v>
      </c>
      <c r="BL97" s="21" t="s">
        <v>273</v>
      </c>
      <c r="BM97" s="194" t="s">
        <v>87</v>
      </c>
    </row>
    <row r="98" spans="1:65" s="2" customFormat="1" ht="37.799999999999997" customHeight="1">
      <c r="A98" s="38"/>
      <c r="B98" s="39"/>
      <c r="C98" s="183" t="s">
        <v>87</v>
      </c>
      <c r="D98" s="183" t="s">
        <v>185</v>
      </c>
      <c r="E98" s="184" t="s">
        <v>2100</v>
      </c>
      <c r="F98" s="185" t="s">
        <v>2101</v>
      </c>
      <c r="G98" s="186" t="s">
        <v>1362</v>
      </c>
      <c r="H98" s="187">
        <v>1</v>
      </c>
      <c r="I98" s="188"/>
      <c r="J98" s="189">
        <f t="shared" si="0"/>
        <v>0</v>
      </c>
      <c r="K98" s="185" t="s">
        <v>19</v>
      </c>
      <c r="L98" s="43"/>
      <c r="M98" s="190" t="s">
        <v>19</v>
      </c>
      <c r="N98" s="191" t="s">
        <v>49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273</v>
      </c>
      <c r="AT98" s="194" t="s">
        <v>185</v>
      </c>
      <c r="AU98" s="194" t="s">
        <v>132</v>
      </c>
      <c r="AY98" s="21" t="s">
        <v>183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85</v>
      </c>
      <c r="BK98" s="195">
        <f t="shared" si="9"/>
        <v>0</v>
      </c>
      <c r="BL98" s="21" t="s">
        <v>273</v>
      </c>
      <c r="BM98" s="194" t="s">
        <v>190</v>
      </c>
    </row>
    <row r="99" spans="1:65" s="2" customFormat="1" ht="24.15" customHeight="1">
      <c r="A99" s="38"/>
      <c r="B99" s="39"/>
      <c r="C99" s="183" t="s">
        <v>132</v>
      </c>
      <c r="D99" s="183" t="s">
        <v>185</v>
      </c>
      <c r="E99" s="184" t="s">
        <v>2102</v>
      </c>
      <c r="F99" s="185" t="s">
        <v>2103</v>
      </c>
      <c r="G99" s="186" t="s">
        <v>1362</v>
      </c>
      <c r="H99" s="187">
        <v>1</v>
      </c>
      <c r="I99" s="188"/>
      <c r="J99" s="189">
        <f t="shared" si="0"/>
        <v>0</v>
      </c>
      <c r="K99" s="185" t="s">
        <v>19</v>
      </c>
      <c r="L99" s="43"/>
      <c r="M99" s="190" t="s">
        <v>19</v>
      </c>
      <c r="N99" s="191" t="s">
        <v>49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273</v>
      </c>
      <c r="AT99" s="194" t="s">
        <v>185</v>
      </c>
      <c r="AU99" s="194" t="s">
        <v>132</v>
      </c>
      <c r="AY99" s="21" t="s">
        <v>183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85</v>
      </c>
      <c r="BK99" s="195">
        <f t="shared" si="9"/>
        <v>0</v>
      </c>
      <c r="BL99" s="21" t="s">
        <v>273</v>
      </c>
      <c r="BM99" s="194" t="s">
        <v>223</v>
      </c>
    </row>
    <row r="100" spans="1:65" s="2" customFormat="1" ht="55.5" customHeight="1">
      <c r="A100" s="38"/>
      <c r="B100" s="39"/>
      <c r="C100" s="183" t="s">
        <v>190</v>
      </c>
      <c r="D100" s="183" t="s">
        <v>185</v>
      </c>
      <c r="E100" s="184" t="s">
        <v>2104</v>
      </c>
      <c r="F100" s="185" t="s">
        <v>2105</v>
      </c>
      <c r="G100" s="186" t="s">
        <v>1362</v>
      </c>
      <c r="H100" s="187">
        <v>1</v>
      </c>
      <c r="I100" s="188"/>
      <c r="J100" s="189">
        <f t="shared" si="0"/>
        <v>0</v>
      </c>
      <c r="K100" s="185" t="s">
        <v>19</v>
      </c>
      <c r="L100" s="43"/>
      <c r="M100" s="190" t="s">
        <v>19</v>
      </c>
      <c r="N100" s="191" t="s">
        <v>49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273</v>
      </c>
      <c r="AT100" s="194" t="s">
        <v>185</v>
      </c>
      <c r="AU100" s="194" t="s">
        <v>132</v>
      </c>
      <c r="AY100" s="21" t="s">
        <v>183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85</v>
      </c>
      <c r="BK100" s="195">
        <f t="shared" si="9"/>
        <v>0</v>
      </c>
      <c r="BL100" s="21" t="s">
        <v>273</v>
      </c>
      <c r="BM100" s="194" t="s">
        <v>234</v>
      </c>
    </row>
    <row r="101" spans="1:65" s="2" customFormat="1" ht="44.25" customHeight="1">
      <c r="A101" s="38"/>
      <c r="B101" s="39"/>
      <c r="C101" s="183" t="s">
        <v>214</v>
      </c>
      <c r="D101" s="183" t="s">
        <v>185</v>
      </c>
      <c r="E101" s="184" t="s">
        <v>2106</v>
      </c>
      <c r="F101" s="185" t="s">
        <v>2107</v>
      </c>
      <c r="G101" s="186" t="s">
        <v>1362</v>
      </c>
      <c r="H101" s="187">
        <v>5</v>
      </c>
      <c r="I101" s="188"/>
      <c r="J101" s="189">
        <f t="shared" si="0"/>
        <v>0</v>
      </c>
      <c r="K101" s="185" t="s">
        <v>19</v>
      </c>
      <c r="L101" s="43"/>
      <c r="M101" s="190" t="s">
        <v>19</v>
      </c>
      <c r="N101" s="191" t="s">
        <v>49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273</v>
      </c>
      <c r="AT101" s="194" t="s">
        <v>185</v>
      </c>
      <c r="AU101" s="194" t="s">
        <v>132</v>
      </c>
      <c r="AY101" s="21" t="s">
        <v>183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85</v>
      </c>
      <c r="BK101" s="195">
        <f t="shared" si="9"/>
        <v>0</v>
      </c>
      <c r="BL101" s="21" t="s">
        <v>273</v>
      </c>
      <c r="BM101" s="194" t="s">
        <v>245</v>
      </c>
    </row>
    <row r="102" spans="1:65" s="2" customFormat="1" ht="37.799999999999997" customHeight="1">
      <c r="A102" s="38"/>
      <c r="B102" s="39"/>
      <c r="C102" s="183" t="s">
        <v>223</v>
      </c>
      <c r="D102" s="183" t="s">
        <v>185</v>
      </c>
      <c r="E102" s="184" t="s">
        <v>2108</v>
      </c>
      <c r="F102" s="185" t="s">
        <v>2109</v>
      </c>
      <c r="G102" s="186" t="s">
        <v>188</v>
      </c>
      <c r="H102" s="187">
        <v>56</v>
      </c>
      <c r="I102" s="188"/>
      <c r="J102" s="189">
        <f t="shared" si="0"/>
        <v>0</v>
      </c>
      <c r="K102" s="185" t="s">
        <v>19</v>
      </c>
      <c r="L102" s="43"/>
      <c r="M102" s="190" t="s">
        <v>19</v>
      </c>
      <c r="N102" s="191" t="s">
        <v>49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273</v>
      </c>
      <c r="AT102" s="194" t="s">
        <v>185</v>
      </c>
      <c r="AU102" s="194" t="s">
        <v>132</v>
      </c>
      <c r="AY102" s="21" t="s">
        <v>183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85</v>
      </c>
      <c r="BK102" s="195">
        <f t="shared" si="9"/>
        <v>0</v>
      </c>
      <c r="BL102" s="21" t="s">
        <v>273</v>
      </c>
      <c r="BM102" s="194" t="s">
        <v>261</v>
      </c>
    </row>
    <row r="103" spans="1:65" s="12" customFormat="1" ht="20.85" customHeight="1">
      <c r="B103" s="167"/>
      <c r="C103" s="168"/>
      <c r="D103" s="169" t="s">
        <v>77</v>
      </c>
      <c r="E103" s="181" t="s">
        <v>2110</v>
      </c>
      <c r="F103" s="181" t="s">
        <v>2111</v>
      </c>
      <c r="G103" s="168"/>
      <c r="H103" s="168"/>
      <c r="I103" s="171"/>
      <c r="J103" s="182">
        <f>BK103</f>
        <v>0</v>
      </c>
      <c r="K103" s="168"/>
      <c r="L103" s="173"/>
      <c r="M103" s="174"/>
      <c r="N103" s="175"/>
      <c r="O103" s="175"/>
      <c r="P103" s="176">
        <f>SUM(P104:P111)</f>
        <v>0</v>
      </c>
      <c r="Q103" s="175"/>
      <c r="R103" s="176">
        <f>SUM(R104:R111)</f>
        <v>0</v>
      </c>
      <c r="S103" s="175"/>
      <c r="T103" s="177">
        <f>SUM(T104:T111)</f>
        <v>0</v>
      </c>
      <c r="AR103" s="178" t="s">
        <v>85</v>
      </c>
      <c r="AT103" s="179" t="s">
        <v>77</v>
      </c>
      <c r="AU103" s="179" t="s">
        <v>87</v>
      </c>
      <c r="AY103" s="178" t="s">
        <v>183</v>
      </c>
      <c r="BK103" s="180">
        <f>SUM(BK104:BK111)</f>
        <v>0</v>
      </c>
    </row>
    <row r="104" spans="1:65" s="2" customFormat="1" ht="66.75" customHeight="1">
      <c r="A104" s="38"/>
      <c r="B104" s="39"/>
      <c r="C104" s="183" t="s">
        <v>229</v>
      </c>
      <c r="D104" s="183" t="s">
        <v>185</v>
      </c>
      <c r="E104" s="184" t="s">
        <v>2112</v>
      </c>
      <c r="F104" s="185" t="s">
        <v>2113</v>
      </c>
      <c r="G104" s="186" t="s">
        <v>1362</v>
      </c>
      <c r="H104" s="187">
        <v>1</v>
      </c>
      <c r="I104" s="188"/>
      <c r="J104" s="189">
        <f t="shared" ref="J104:J111" si="10">ROUND(I104*H104,2)</f>
        <v>0</v>
      </c>
      <c r="K104" s="185" t="s">
        <v>19</v>
      </c>
      <c r="L104" s="43"/>
      <c r="M104" s="190" t="s">
        <v>19</v>
      </c>
      <c r="N104" s="191" t="s">
        <v>49</v>
      </c>
      <c r="O104" s="68"/>
      <c r="P104" s="192">
        <f t="shared" ref="P104:P111" si="11">O104*H104</f>
        <v>0</v>
      </c>
      <c r="Q104" s="192">
        <v>0</v>
      </c>
      <c r="R104" s="192">
        <f t="shared" ref="R104:R111" si="12">Q104*H104</f>
        <v>0</v>
      </c>
      <c r="S104" s="192">
        <v>0</v>
      </c>
      <c r="T104" s="193">
        <f t="shared" ref="T104:T111" si="13"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273</v>
      </c>
      <c r="AT104" s="194" t="s">
        <v>185</v>
      </c>
      <c r="AU104" s="194" t="s">
        <v>132</v>
      </c>
      <c r="AY104" s="21" t="s">
        <v>183</v>
      </c>
      <c r="BE104" s="195">
        <f t="shared" ref="BE104:BE111" si="14">IF(N104="základní",J104,0)</f>
        <v>0</v>
      </c>
      <c r="BF104" s="195">
        <f t="shared" ref="BF104:BF111" si="15">IF(N104="snížená",J104,0)</f>
        <v>0</v>
      </c>
      <c r="BG104" s="195">
        <f t="shared" ref="BG104:BG111" si="16">IF(N104="zákl. přenesená",J104,0)</f>
        <v>0</v>
      </c>
      <c r="BH104" s="195">
        <f t="shared" ref="BH104:BH111" si="17">IF(N104="sníž. přenesená",J104,0)</f>
        <v>0</v>
      </c>
      <c r="BI104" s="195">
        <f t="shared" ref="BI104:BI111" si="18">IF(N104="nulová",J104,0)</f>
        <v>0</v>
      </c>
      <c r="BJ104" s="21" t="s">
        <v>85</v>
      </c>
      <c r="BK104" s="195">
        <f t="shared" ref="BK104:BK111" si="19">ROUND(I104*H104,2)</f>
        <v>0</v>
      </c>
      <c r="BL104" s="21" t="s">
        <v>273</v>
      </c>
      <c r="BM104" s="194" t="s">
        <v>305</v>
      </c>
    </row>
    <row r="105" spans="1:65" s="2" customFormat="1" ht="62.7" customHeight="1">
      <c r="A105" s="38"/>
      <c r="B105" s="39"/>
      <c r="C105" s="183" t="s">
        <v>234</v>
      </c>
      <c r="D105" s="183" t="s">
        <v>185</v>
      </c>
      <c r="E105" s="184" t="s">
        <v>2114</v>
      </c>
      <c r="F105" s="185" t="s">
        <v>2115</v>
      </c>
      <c r="G105" s="186" t="s">
        <v>1362</v>
      </c>
      <c r="H105" s="187">
        <v>1</v>
      </c>
      <c r="I105" s="188"/>
      <c r="J105" s="189">
        <f t="shared" si="10"/>
        <v>0</v>
      </c>
      <c r="K105" s="185" t="s">
        <v>19</v>
      </c>
      <c r="L105" s="43"/>
      <c r="M105" s="190" t="s">
        <v>19</v>
      </c>
      <c r="N105" s="191" t="s">
        <v>49</v>
      </c>
      <c r="O105" s="68"/>
      <c r="P105" s="192">
        <f t="shared" si="11"/>
        <v>0</v>
      </c>
      <c r="Q105" s="192">
        <v>0</v>
      </c>
      <c r="R105" s="192">
        <f t="shared" si="12"/>
        <v>0</v>
      </c>
      <c r="S105" s="192">
        <v>0</v>
      </c>
      <c r="T105" s="193">
        <f t="shared" si="1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273</v>
      </c>
      <c r="AT105" s="194" t="s">
        <v>185</v>
      </c>
      <c r="AU105" s="194" t="s">
        <v>132</v>
      </c>
      <c r="AY105" s="21" t="s">
        <v>183</v>
      </c>
      <c r="BE105" s="195">
        <f t="shared" si="14"/>
        <v>0</v>
      </c>
      <c r="BF105" s="195">
        <f t="shared" si="15"/>
        <v>0</v>
      </c>
      <c r="BG105" s="195">
        <f t="shared" si="16"/>
        <v>0</v>
      </c>
      <c r="BH105" s="195">
        <f t="shared" si="17"/>
        <v>0</v>
      </c>
      <c r="BI105" s="195">
        <f t="shared" si="18"/>
        <v>0</v>
      </c>
      <c r="BJ105" s="21" t="s">
        <v>85</v>
      </c>
      <c r="BK105" s="195">
        <f t="shared" si="19"/>
        <v>0</v>
      </c>
      <c r="BL105" s="21" t="s">
        <v>273</v>
      </c>
      <c r="BM105" s="194" t="s">
        <v>317</v>
      </c>
    </row>
    <row r="106" spans="1:65" s="2" customFormat="1" ht="55.5" customHeight="1">
      <c r="A106" s="38"/>
      <c r="B106" s="39"/>
      <c r="C106" s="183" t="s">
        <v>239</v>
      </c>
      <c r="D106" s="183" t="s">
        <v>185</v>
      </c>
      <c r="E106" s="184" t="s">
        <v>2116</v>
      </c>
      <c r="F106" s="185" t="s">
        <v>2117</v>
      </c>
      <c r="G106" s="186" t="s">
        <v>1362</v>
      </c>
      <c r="H106" s="187">
        <v>1</v>
      </c>
      <c r="I106" s="188"/>
      <c r="J106" s="189">
        <f t="shared" si="10"/>
        <v>0</v>
      </c>
      <c r="K106" s="185" t="s">
        <v>19</v>
      </c>
      <c r="L106" s="43"/>
      <c r="M106" s="190" t="s">
        <v>19</v>
      </c>
      <c r="N106" s="191" t="s">
        <v>49</v>
      </c>
      <c r="O106" s="68"/>
      <c r="P106" s="192">
        <f t="shared" si="11"/>
        <v>0</v>
      </c>
      <c r="Q106" s="192">
        <v>0</v>
      </c>
      <c r="R106" s="192">
        <f t="shared" si="12"/>
        <v>0</v>
      </c>
      <c r="S106" s="192">
        <v>0</v>
      </c>
      <c r="T106" s="193">
        <f t="shared" si="1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273</v>
      </c>
      <c r="AT106" s="194" t="s">
        <v>185</v>
      </c>
      <c r="AU106" s="194" t="s">
        <v>132</v>
      </c>
      <c r="AY106" s="21" t="s">
        <v>183</v>
      </c>
      <c r="BE106" s="195">
        <f t="shared" si="14"/>
        <v>0</v>
      </c>
      <c r="BF106" s="195">
        <f t="shared" si="15"/>
        <v>0</v>
      </c>
      <c r="BG106" s="195">
        <f t="shared" si="16"/>
        <v>0</v>
      </c>
      <c r="BH106" s="195">
        <f t="shared" si="17"/>
        <v>0</v>
      </c>
      <c r="BI106" s="195">
        <f t="shared" si="18"/>
        <v>0</v>
      </c>
      <c r="BJ106" s="21" t="s">
        <v>85</v>
      </c>
      <c r="BK106" s="195">
        <f t="shared" si="19"/>
        <v>0</v>
      </c>
      <c r="BL106" s="21" t="s">
        <v>273</v>
      </c>
      <c r="BM106" s="194" t="s">
        <v>332</v>
      </c>
    </row>
    <row r="107" spans="1:65" s="2" customFormat="1" ht="37.799999999999997" customHeight="1">
      <c r="A107" s="38"/>
      <c r="B107" s="39"/>
      <c r="C107" s="183" t="s">
        <v>245</v>
      </c>
      <c r="D107" s="183" t="s">
        <v>185</v>
      </c>
      <c r="E107" s="184" t="s">
        <v>2118</v>
      </c>
      <c r="F107" s="185" t="s">
        <v>2119</v>
      </c>
      <c r="G107" s="186" t="s">
        <v>1362</v>
      </c>
      <c r="H107" s="187">
        <v>1</v>
      </c>
      <c r="I107" s="188"/>
      <c r="J107" s="189">
        <f t="shared" si="10"/>
        <v>0</v>
      </c>
      <c r="K107" s="185" t="s">
        <v>19</v>
      </c>
      <c r="L107" s="43"/>
      <c r="M107" s="190" t="s">
        <v>19</v>
      </c>
      <c r="N107" s="191" t="s">
        <v>49</v>
      </c>
      <c r="O107" s="68"/>
      <c r="P107" s="192">
        <f t="shared" si="11"/>
        <v>0</v>
      </c>
      <c r="Q107" s="192">
        <v>0</v>
      </c>
      <c r="R107" s="192">
        <f t="shared" si="12"/>
        <v>0</v>
      </c>
      <c r="S107" s="192">
        <v>0</v>
      </c>
      <c r="T107" s="193">
        <f t="shared" si="1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273</v>
      </c>
      <c r="AT107" s="194" t="s">
        <v>185</v>
      </c>
      <c r="AU107" s="194" t="s">
        <v>132</v>
      </c>
      <c r="AY107" s="21" t="s">
        <v>183</v>
      </c>
      <c r="BE107" s="195">
        <f t="shared" si="14"/>
        <v>0</v>
      </c>
      <c r="BF107" s="195">
        <f t="shared" si="15"/>
        <v>0</v>
      </c>
      <c r="BG107" s="195">
        <f t="shared" si="16"/>
        <v>0</v>
      </c>
      <c r="BH107" s="195">
        <f t="shared" si="17"/>
        <v>0</v>
      </c>
      <c r="BI107" s="195">
        <f t="shared" si="18"/>
        <v>0</v>
      </c>
      <c r="BJ107" s="21" t="s">
        <v>85</v>
      </c>
      <c r="BK107" s="195">
        <f t="shared" si="19"/>
        <v>0</v>
      </c>
      <c r="BL107" s="21" t="s">
        <v>273</v>
      </c>
      <c r="BM107" s="194" t="s">
        <v>343</v>
      </c>
    </row>
    <row r="108" spans="1:65" s="2" customFormat="1" ht="55.5" customHeight="1">
      <c r="A108" s="38"/>
      <c r="B108" s="39"/>
      <c r="C108" s="183" t="s">
        <v>249</v>
      </c>
      <c r="D108" s="183" t="s">
        <v>185</v>
      </c>
      <c r="E108" s="184" t="s">
        <v>2120</v>
      </c>
      <c r="F108" s="185" t="s">
        <v>2121</v>
      </c>
      <c r="G108" s="186" t="s">
        <v>1362</v>
      </c>
      <c r="H108" s="187">
        <v>1</v>
      </c>
      <c r="I108" s="188"/>
      <c r="J108" s="189">
        <f t="shared" si="10"/>
        <v>0</v>
      </c>
      <c r="K108" s="185" t="s">
        <v>19</v>
      </c>
      <c r="L108" s="43"/>
      <c r="M108" s="190" t="s">
        <v>19</v>
      </c>
      <c r="N108" s="191" t="s">
        <v>49</v>
      </c>
      <c r="O108" s="68"/>
      <c r="P108" s="192">
        <f t="shared" si="11"/>
        <v>0</v>
      </c>
      <c r="Q108" s="192">
        <v>0</v>
      </c>
      <c r="R108" s="192">
        <f t="shared" si="12"/>
        <v>0</v>
      </c>
      <c r="S108" s="192">
        <v>0</v>
      </c>
      <c r="T108" s="193">
        <f t="shared" si="1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273</v>
      </c>
      <c r="AT108" s="194" t="s">
        <v>185</v>
      </c>
      <c r="AU108" s="194" t="s">
        <v>132</v>
      </c>
      <c r="AY108" s="21" t="s">
        <v>183</v>
      </c>
      <c r="BE108" s="195">
        <f t="shared" si="14"/>
        <v>0</v>
      </c>
      <c r="BF108" s="195">
        <f t="shared" si="15"/>
        <v>0</v>
      </c>
      <c r="BG108" s="195">
        <f t="shared" si="16"/>
        <v>0</v>
      </c>
      <c r="BH108" s="195">
        <f t="shared" si="17"/>
        <v>0</v>
      </c>
      <c r="BI108" s="195">
        <f t="shared" si="18"/>
        <v>0</v>
      </c>
      <c r="BJ108" s="21" t="s">
        <v>85</v>
      </c>
      <c r="BK108" s="195">
        <f t="shared" si="19"/>
        <v>0</v>
      </c>
      <c r="BL108" s="21" t="s">
        <v>273</v>
      </c>
      <c r="BM108" s="194" t="s">
        <v>353</v>
      </c>
    </row>
    <row r="109" spans="1:65" s="2" customFormat="1" ht="44.25" customHeight="1">
      <c r="A109" s="38"/>
      <c r="B109" s="39"/>
      <c r="C109" s="183" t="s">
        <v>8</v>
      </c>
      <c r="D109" s="183" t="s">
        <v>185</v>
      </c>
      <c r="E109" s="184" t="s">
        <v>2122</v>
      </c>
      <c r="F109" s="185" t="s">
        <v>2123</v>
      </c>
      <c r="G109" s="186" t="s">
        <v>2124</v>
      </c>
      <c r="H109" s="187">
        <v>21</v>
      </c>
      <c r="I109" s="188"/>
      <c r="J109" s="189">
        <f t="shared" si="10"/>
        <v>0</v>
      </c>
      <c r="K109" s="185" t="s">
        <v>19</v>
      </c>
      <c r="L109" s="43"/>
      <c r="M109" s="190" t="s">
        <v>19</v>
      </c>
      <c r="N109" s="191" t="s">
        <v>49</v>
      </c>
      <c r="O109" s="68"/>
      <c r="P109" s="192">
        <f t="shared" si="11"/>
        <v>0</v>
      </c>
      <c r="Q109" s="192">
        <v>0</v>
      </c>
      <c r="R109" s="192">
        <f t="shared" si="12"/>
        <v>0</v>
      </c>
      <c r="S109" s="192">
        <v>0</v>
      </c>
      <c r="T109" s="193">
        <f t="shared" si="1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273</v>
      </c>
      <c r="AT109" s="194" t="s">
        <v>185</v>
      </c>
      <c r="AU109" s="194" t="s">
        <v>132</v>
      </c>
      <c r="AY109" s="21" t="s">
        <v>183</v>
      </c>
      <c r="BE109" s="195">
        <f t="shared" si="14"/>
        <v>0</v>
      </c>
      <c r="BF109" s="195">
        <f t="shared" si="15"/>
        <v>0</v>
      </c>
      <c r="BG109" s="195">
        <f t="shared" si="16"/>
        <v>0</v>
      </c>
      <c r="BH109" s="195">
        <f t="shared" si="17"/>
        <v>0</v>
      </c>
      <c r="BI109" s="195">
        <f t="shared" si="18"/>
        <v>0</v>
      </c>
      <c r="BJ109" s="21" t="s">
        <v>85</v>
      </c>
      <c r="BK109" s="195">
        <f t="shared" si="19"/>
        <v>0</v>
      </c>
      <c r="BL109" s="21" t="s">
        <v>273</v>
      </c>
      <c r="BM109" s="194" t="s">
        <v>401</v>
      </c>
    </row>
    <row r="110" spans="1:65" s="2" customFormat="1" ht="44.25" customHeight="1">
      <c r="A110" s="38"/>
      <c r="B110" s="39"/>
      <c r="C110" s="183" t="s">
        <v>256</v>
      </c>
      <c r="D110" s="183" t="s">
        <v>185</v>
      </c>
      <c r="E110" s="184" t="s">
        <v>2125</v>
      </c>
      <c r="F110" s="185" t="s">
        <v>2126</v>
      </c>
      <c r="G110" s="186" t="s">
        <v>1362</v>
      </c>
      <c r="H110" s="187">
        <v>3</v>
      </c>
      <c r="I110" s="188"/>
      <c r="J110" s="189">
        <f t="shared" si="10"/>
        <v>0</v>
      </c>
      <c r="K110" s="185" t="s">
        <v>19</v>
      </c>
      <c r="L110" s="43"/>
      <c r="M110" s="190" t="s">
        <v>19</v>
      </c>
      <c r="N110" s="191" t="s">
        <v>49</v>
      </c>
      <c r="O110" s="68"/>
      <c r="P110" s="192">
        <f t="shared" si="11"/>
        <v>0</v>
      </c>
      <c r="Q110" s="192">
        <v>0</v>
      </c>
      <c r="R110" s="192">
        <f t="shared" si="12"/>
        <v>0</v>
      </c>
      <c r="S110" s="192">
        <v>0</v>
      </c>
      <c r="T110" s="193">
        <f t="shared" si="1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273</v>
      </c>
      <c r="AT110" s="194" t="s">
        <v>185</v>
      </c>
      <c r="AU110" s="194" t="s">
        <v>132</v>
      </c>
      <c r="AY110" s="21" t="s">
        <v>183</v>
      </c>
      <c r="BE110" s="195">
        <f t="shared" si="14"/>
        <v>0</v>
      </c>
      <c r="BF110" s="195">
        <f t="shared" si="15"/>
        <v>0</v>
      </c>
      <c r="BG110" s="195">
        <f t="shared" si="16"/>
        <v>0</v>
      </c>
      <c r="BH110" s="195">
        <f t="shared" si="17"/>
        <v>0</v>
      </c>
      <c r="BI110" s="195">
        <f t="shared" si="18"/>
        <v>0</v>
      </c>
      <c r="BJ110" s="21" t="s">
        <v>85</v>
      </c>
      <c r="BK110" s="195">
        <f t="shared" si="19"/>
        <v>0</v>
      </c>
      <c r="BL110" s="21" t="s">
        <v>273</v>
      </c>
      <c r="BM110" s="194" t="s">
        <v>420</v>
      </c>
    </row>
    <row r="111" spans="1:65" s="2" customFormat="1" ht="55.5" customHeight="1">
      <c r="A111" s="38"/>
      <c r="B111" s="39"/>
      <c r="C111" s="183" t="s">
        <v>261</v>
      </c>
      <c r="D111" s="183" t="s">
        <v>185</v>
      </c>
      <c r="E111" s="184" t="s">
        <v>2127</v>
      </c>
      <c r="F111" s="185" t="s">
        <v>2128</v>
      </c>
      <c r="G111" s="186" t="s">
        <v>188</v>
      </c>
      <c r="H111" s="187">
        <v>13</v>
      </c>
      <c r="I111" s="188"/>
      <c r="J111" s="189">
        <f t="shared" si="10"/>
        <v>0</v>
      </c>
      <c r="K111" s="185" t="s">
        <v>19</v>
      </c>
      <c r="L111" s="43"/>
      <c r="M111" s="190" t="s">
        <v>19</v>
      </c>
      <c r="N111" s="191" t="s">
        <v>49</v>
      </c>
      <c r="O111" s="68"/>
      <c r="P111" s="192">
        <f t="shared" si="11"/>
        <v>0</v>
      </c>
      <c r="Q111" s="192">
        <v>0</v>
      </c>
      <c r="R111" s="192">
        <f t="shared" si="12"/>
        <v>0</v>
      </c>
      <c r="S111" s="192">
        <v>0</v>
      </c>
      <c r="T111" s="193">
        <f t="shared" si="1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273</v>
      </c>
      <c r="AT111" s="194" t="s">
        <v>185</v>
      </c>
      <c r="AU111" s="194" t="s">
        <v>132</v>
      </c>
      <c r="AY111" s="21" t="s">
        <v>183</v>
      </c>
      <c r="BE111" s="195">
        <f t="shared" si="14"/>
        <v>0</v>
      </c>
      <c r="BF111" s="195">
        <f t="shared" si="15"/>
        <v>0</v>
      </c>
      <c r="BG111" s="195">
        <f t="shared" si="16"/>
        <v>0</v>
      </c>
      <c r="BH111" s="195">
        <f t="shared" si="17"/>
        <v>0</v>
      </c>
      <c r="BI111" s="195">
        <f t="shared" si="18"/>
        <v>0</v>
      </c>
      <c r="BJ111" s="21" t="s">
        <v>85</v>
      </c>
      <c r="BK111" s="195">
        <f t="shared" si="19"/>
        <v>0</v>
      </c>
      <c r="BL111" s="21" t="s">
        <v>273</v>
      </c>
      <c r="BM111" s="194" t="s">
        <v>433</v>
      </c>
    </row>
    <row r="112" spans="1:65" s="12" customFormat="1" ht="20.85" customHeight="1">
      <c r="B112" s="167"/>
      <c r="C112" s="168"/>
      <c r="D112" s="169" t="s">
        <v>77</v>
      </c>
      <c r="E112" s="181" t="s">
        <v>2129</v>
      </c>
      <c r="F112" s="181" t="s">
        <v>2130</v>
      </c>
      <c r="G112" s="168"/>
      <c r="H112" s="168"/>
      <c r="I112" s="171"/>
      <c r="J112" s="182">
        <f>BK112</f>
        <v>0</v>
      </c>
      <c r="K112" s="168"/>
      <c r="L112" s="173"/>
      <c r="M112" s="174"/>
      <c r="N112" s="175"/>
      <c r="O112" s="175"/>
      <c r="P112" s="176">
        <f>SUM(P113:P117)</f>
        <v>0</v>
      </c>
      <c r="Q112" s="175"/>
      <c r="R112" s="176">
        <f>SUM(R113:R117)</f>
        <v>0</v>
      </c>
      <c r="S112" s="175"/>
      <c r="T112" s="177">
        <f>SUM(T113:T117)</f>
        <v>0</v>
      </c>
      <c r="AR112" s="178" t="s">
        <v>85</v>
      </c>
      <c r="AT112" s="179" t="s">
        <v>77</v>
      </c>
      <c r="AU112" s="179" t="s">
        <v>87</v>
      </c>
      <c r="AY112" s="178" t="s">
        <v>183</v>
      </c>
      <c r="BK112" s="180">
        <f>SUM(BK113:BK117)</f>
        <v>0</v>
      </c>
    </row>
    <row r="113" spans="1:65" s="2" customFormat="1" ht="114.9" customHeight="1">
      <c r="A113" s="38"/>
      <c r="B113" s="39"/>
      <c r="C113" s="183" t="s">
        <v>267</v>
      </c>
      <c r="D113" s="183" t="s">
        <v>185</v>
      </c>
      <c r="E113" s="184" t="s">
        <v>2131</v>
      </c>
      <c r="F113" s="185" t="s">
        <v>2132</v>
      </c>
      <c r="G113" s="186" t="s">
        <v>1362</v>
      </c>
      <c r="H113" s="187">
        <v>4</v>
      </c>
      <c r="I113" s="188"/>
      <c r="J113" s="189">
        <f>ROUND(I113*H113,2)</f>
        <v>0</v>
      </c>
      <c r="K113" s="185" t="s">
        <v>19</v>
      </c>
      <c r="L113" s="43"/>
      <c r="M113" s="190" t="s">
        <v>19</v>
      </c>
      <c r="N113" s="191" t="s">
        <v>49</v>
      </c>
      <c r="O113" s="68"/>
      <c r="P113" s="192">
        <f>O113*H113</f>
        <v>0</v>
      </c>
      <c r="Q113" s="192">
        <v>0</v>
      </c>
      <c r="R113" s="192">
        <f>Q113*H113</f>
        <v>0</v>
      </c>
      <c r="S113" s="192">
        <v>0</v>
      </c>
      <c r="T113" s="193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190</v>
      </c>
      <c r="AT113" s="194" t="s">
        <v>185</v>
      </c>
      <c r="AU113" s="194" t="s">
        <v>132</v>
      </c>
      <c r="AY113" s="21" t="s">
        <v>183</v>
      </c>
      <c r="BE113" s="195">
        <f>IF(N113="základní",J113,0)</f>
        <v>0</v>
      </c>
      <c r="BF113" s="195">
        <f>IF(N113="snížená",J113,0)</f>
        <v>0</v>
      </c>
      <c r="BG113" s="195">
        <f>IF(N113="zákl. přenesená",J113,0)</f>
        <v>0</v>
      </c>
      <c r="BH113" s="195">
        <f>IF(N113="sníž. přenesená",J113,0)</f>
        <v>0</v>
      </c>
      <c r="BI113" s="195">
        <f>IF(N113="nulová",J113,0)</f>
        <v>0</v>
      </c>
      <c r="BJ113" s="21" t="s">
        <v>85</v>
      </c>
      <c r="BK113" s="195">
        <f>ROUND(I113*H113,2)</f>
        <v>0</v>
      </c>
      <c r="BL113" s="21" t="s">
        <v>190</v>
      </c>
      <c r="BM113" s="194" t="s">
        <v>2133</v>
      </c>
    </row>
    <row r="114" spans="1:65" s="2" customFormat="1" ht="90" customHeight="1">
      <c r="A114" s="38"/>
      <c r="B114" s="39"/>
      <c r="C114" s="183" t="s">
        <v>273</v>
      </c>
      <c r="D114" s="183" t="s">
        <v>185</v>
      </c>
      <c r="E114" s="184" t="s">
        <v>2134</v>
      </c>
      <c r="F114" s="185" t="s">
        <v>2135</v>
      </c>
      <c r="G114" s="186" t="s">
        <v>1362</v>
      </c>
      <c r="H114" s="187">
        <v>4</v>
      </c>
      <c r="I114" s="188"/>
      <c r="J114" s="189">
        <f>ROUND(I114*H114,2)</f>
        <v>0</v>
      </c>
      <c r="K114" s="185" t="s">
        <v>19</v>
      </c>
      <c r="L114" s="43"/>
      <c r="M114" s="190" t="s">
        <v>19</v>
      </c>
      <c r="N114" s="191" t="s">
        <v>49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190</v>
      </c>
      <c r="AT114" s="194" t="s">
        <v>185</v>
      </c>
      <c r="AU114" s="194" t="s">
        <v>132</v>
      </c>
      <c r="AY114" s="21" t="s">
        <v>183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85</v>
      </c>
      <c r="BK114" s="195">
        <f>ROUND(I114*H114,2)</f>
        <v>0</v>
      </c>
      <c r="BL114" s="21" t="s">
        <v>190</v>
      </c>
      <c r="BM114" s="194" t="s">
        <v>2136</v>
      </c>
    </row>
    <row r="115" spans="1:65" s="2" customFormat="1" ht="55.5" customHeight="1">
      <c r="A115" s="38"/>
      <c r="B115" s="39"/>
      <c r="C115" s="183" t="s">
        <v>278</v>
      </c>
      <c r="D115" s="183" t="s">
        <v>185</v>
      </c>
      <c r="E115" s="184" t="s">
        <v>2137</v>
      </c>
      <c r="F115" s="185" t="s">
        <v>2138</v>
      </c>
      <c r="G115" s="186" t="s">
        <v>1362</v>
      </c>
      <c r="H115" s="187">
        <v>8</v>
      </c>
      <c r="I115" s="188"/>
      <c r="J115" s="189">
        <f>ROUND(I115*H115,2)</f>
        <v>0</v>
      </c>
      <c r="K115" s="185" t="s">
        <v>19</v>
      </c>
      <c r="L115" s="43"/>
      <c r="M115" s="190" t="s">
        <v>19</v>
      </c>
      <c r="N115" s="191" t="s">
        <v>49</v>
      </c>
      <c r="O115" s="68"/>
      <c r="P115" s="192">
        <f>O115*H115</f>
        <v>0</v>
      </c>
      <c r="Q115" s="192">
        <v>0</v>
      </c>
      <c r="R115" s="192">
        <f>Q115*H115</f>
        <v>0</v>
      </c>
      <c r="S115" s="192">
        <v>0</v>
      </c>
      <c r="T115" s="193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190</v>
      </c>
      <c r="AT115" s="194" t="s">
        <v>185</v>
      </c>
      <c r="AU115" s="194" t="s">
        <v>132</v>
      </c>
      <c r="AY115" s="21" t="s">
        <v>183</v>
      </c>
      <c r="BE115" s="195">
        <f>IF(N115="základní",J115,0)</f>
        <v>0</v>
      </c>
      <c r="BF115" s="195">
        <f>IF(N115="snížená",J115,0)</f>
        <v>0</v>
      </c>
      <c r="BG115" s="195">
        <f>IF(N115="zákl. přenesená",J115,0)</f>
        <v>0</v>
      </c>
      <c r="BH115" s="195">
        <f>IF(N115="sníž. přenesená",J115,0)</f>
        <v>0</v>
      </c>
      <c r="BI115" s="195">
        <f>IF(N115="nulová",J115,0)</f>
        <v>0</v>
      </c>
      <c r="BJ115" s="21" t="s">
        <v>85</v>
      </c>
      <c r="BK115" s="195">
        <f>ROUND(I115*H115,2)</f>
        <v>0</v>
      </c>
      <c r="BL115" s="21" t="s">
        <v>190</v>
      </c>
      <c r="BM115" s="194" t="s">
        <v>2139</v>
      </c>
    </row>
    <row r="116" spans="1:65" s="2" customFormat="1" ht="44.25" customHeight="1">
      <c r="A116" s="38"/>
      <c r="B116" s="39"/>
      <c r="C116" s="183" t="s">
        <v>284</v>
      </c>
      <c r="D116" s="183" t="s">
        <v>185</v>
      </c>
      <c r="E116" s="184" t="s">
        <v>2140</v>
      </c>
      <c r="F116" s="185" t="s">
        <v>2141</v>
      </c>
      <c r="G116" s="186" t="s">
        <v>237</v>
      </c>
      <c r="H116" s="187">
        <v>9</v>
      </c>
      <c r="I116" s="188"/>
      <c r="J116" s="189">
        <f>ROUND(I116*H116,2)</f>
        <v>0</v>
      </c>
      <c r="K116" s="185" t="s">
        <v>19</v>
      </c>
      <c r="L116" s="43"/>
      <c r="M116" s="190" t="s">
        <v>19</v>
      </c>
      <c r="N116" s="191" t="s">
        <v>49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190</v>
      </c>
      <c r="AT116" s="194" t="s">
        <v>185</v>
      </c>
      <c r="AU116" s="194" t="s">
        <v>132</v>
      </c>
      <c r="AY116" s="21" t="s">
        <v>183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85</v>
      </c>
      <c r="BK116" s="195">
        <f>ROUND(I116*H116,2)</f>
        <v>0</v>
      </c>
      <c r="BL116" s="21" t="s">
        <v>190</v>
      </c>
      <c r="BM116" s="194" t="s">
        <v>2142</v>
      </c>
    </row>
    <row r="117" spans="1:65" s="2" customFormat="1" ht="44.25" customHeight="1">
      <c r="A117" s="38"/>
      <c r="B117" s="39"/>
      <c r="C117" s="183" t="s">
        <v>289</v>
      </c>
      <c r="D117" s="183" t="s">
        <v>185</v>
      </c>
      <c r="E117" s="184" t="s">
        <v>2143</v>
      </c>
      <c r="F117" s="185" t="s">
        <v>2144</v>
      </c>
      <c r="G117" s="186" t="s">
        <v>1362</v>
      </c>
      <c r="H117" s="187">
        <v>8</v>
      </c>
      <c r="I117" s="188"/>
      <c r="J117" s="189">
        <f>ROUND(I117*H117,2)</f>
        <v>0</v>
      </c>
      <c r="K117" s="185" t="s">
        <v>19</v>
      </c>
      <c r="L117" s="43"/>
      <c r="M117" s="190" t="s">
        <v>19</v>
      </c>
      <c r="N117" s="191" t="s">
        <v>49</v>
      </c>
      <c r="O117" s="68"/>
      <c r="P117" s="192">
        <f>O117*H117</f>
        <v>0</v>
      </c>
      <c r="Q117" s="192">
        <v>0</v>
      </c>
      <c r="R117" s="192">
        <f>Q117*H117</f>
        <v>0</v>
      </c>
      <c r="S117" s="192">
        <v>0</v>
      </c>
      <c r="T117" s="19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190</v>
      </c>
      <c r="AT117" s="194" t="s">
        <v>185</v>
      </c>
      <c r="AU117" s="194" t="s">
        <v>132</v>
      </c>
      <c r="AY117" s="21" t="s">
        <v>183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85</v>
      </c>
      <c r="BK117" s="195">
        <f>ROUND(I117*H117,2)</f>
        <v>0</v>
      </c>
      <c r="BL117" s="21" t="s">
        <v>190</v>
      </c>
      <c r="BM117" s="194" t="s">
        <v>2145</v>
      </c>
    </row>
    <row r="118" spans="1:65" s="12" customFormat="1" ht="20.85" customHeight="1">
      <c r="B118" s="167"/>
      <c r="C118" s="168"/>
      <c r="D118" s="169" t="s">
        <v>77</v>
      </c>
      <c r="E118" s="181" t="s">
        <v>2146</v>
      </c>
      <c r="F118" s="181" t="s">
        <v>2147</v>
      </c>
      <c r="G118" s="168"/>
      <c r="H118" s="168"/>
      <c r="I118" s="171"/>
      <c r="J118" s="182">
        <f>BK118</f>
        <v>0</v>
      </c>
      <c r="K118" s="168"/>
      <c r="L118" s="173"/>
      <c r="M118" s="174"/>
      <c r="N118" s="175"/>
      <c r="O118" s="175"/>
      <c r="P118" s="176">
        <f>SUM(P119:P128)</f>
        <v>0</v>
      </c>
      <c r="Q118" s="175"/>
      <c r="R118" s="176">
        <f>SUM(R119:R128)</f>
        <v>0</v>
      </c>
      <c r="S118" s="175"/>
      <c r="T118" s="177">
        <f>SUM(T119:T128)</f>
        <v>0</v>
      </c>
      <c r="AR118" s="178" t="s">
        <v>85</v>
      </c>
      <c r="AT118" s="179" t="s">
        <v>77</v>
      </c>
      <c r="AU118" s="179" t="s">
        <v>87</v>
      </c>
      <c r="AY118" s="178" t="s">
        <v>183</v>
      </c>
      <c r="BK118" s="180">
        <f>SUM(BK119:BK128)</f>
        <v>0</v>
      </c>
    </row>
    <row r="119" spans="1:65" s="2" customFormat="1" ht="37.799999999999997" customHeight="1">
      <c r="A119" s="38"/>
      <c r="B119" s="39"/>
      <c r="C119" s="183" t="s">
        <v>294</v>
      </c>
      <c r="D119" s="183" t="s">
        <v>185</v>
      </c>
      <c r="E119" s="184" t="s">
        <v>2148</v>
      </c>
      <c r="F119" s="185" t="s">
        <v>2149</v>
      </c>
      <c r="G119" s="186" t="s">
        <v>1362</v>
      </c>
      <c r="H119" s="187">
        <v>8</v>
      </c>
      <c r="I119" s="188"/>
      <c r="J119" s="189">
        <f t="shared" ref="J119:J128" si="20">ROUND(I119*H119,2)</f>
        <v>0</v>
      </c>
      <c r="K119" s="185" t="s">
        <v>19</v>
      </c>
      <c r="L119" s="43"/>
      <c r="M119" s="190" t="s">
        <v>19</v>
      </c>
      <c r="N119" s="191" t="s">
        <v>49</v>
      </c>
      <c r="O119" s="68"/>
      <c r="P119" s="192">
        <f t="shared" ref="P119:P128" si="21">O119*H119</f>
        <v>0</v>
      </c>
      <c r="Q119" s="192">
        <v>0</v>
      </c>
      <c r="R119" s="192">
        <f t="shared" ref="R119:R128" si="22">Q119*H119</f>
        <v>0</v>
      </c>
      <c r="S119" s="192">
        <v>0</v>
      </c>
      <c r="T119" s="193">
        <f t="shared" ref="T119:T128" si="23"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273</v>
      </c>
      <c r="AT119" s="194" t="s">
        <v>185</v>
      </c>
      <c r="AU119" s="194" t="s">
        <v>132</v>
      </c>
      <c r="AY119" s="21" t="s">
        <v>183</v>
      </c>
      <c r="BE119" s="195">
        <f t="shared" ref="BE119:BE128" si="24">IF(N119="základní",J119,0)</f>
        <v>0</v>
      </c>
      <c r="BF119" s="195">
        <f t="shared" ref="BF119:BF128" si="25">IF(N119="snížená",J119,0)</f>
        <v>0</v>
      </c>
      <c r="BG119" s="195">
        <f t="shared" ref="BG119:BG128" si="26">IF(N119="zákl. přenesená",J119,0)</f>
        <v>0</v>
      </c>
      <c r="BH119" s="195">
        <f t="shared" ref="BH119:BH128" si="27">IF(N119="sníž. přenesená",J119,0)</f>
        <v>0</v>
      </c>
      <c r="BI119" s="195">
        <f t="shared" ref="BI119:BI128" si="28">IF(N119="nulová",J119,0)</f>
        <v>0</v>
      </c>
      <c r="BJ119" s="21" t="s">
        <v>85</v>
      </c>
      <c r="BK119" s="195">
        <f t="shared" ref="BK119:BK128" si="29">ROUND(I119*H119,2)</f>
        <v>0</v>
      </c>
      <c r="BL119" s="21" t="s">
        <v>273</v>
      </c>
      <c r="BM119" s="194" t="s">
        <v>570</v>
      </c>
    </row>
    <row r="120" spans="1:65" s="2" customFormat="1" ht="114.9" customHeight="1">
      <c r="A120" s="38"/>
      <c r="B120" s="39"/>
      <c r="C120" s="183" t="s">
        <v>7</v>
      </c>
      <c r="D120" s="183" t="s">
        <v>185</v>
      </c>
      <c r="E120" s="184" t="s">
        <v>2150</v>
      </c>
      <c r="F120" s="185" t="s">
        <v>2151</v>
      </c>
      <c r="G120" s="186" t="s">
        <v>1362</v>
      </c>
      <c r="H120" s="187">
        <v>4</v>
      </c>
      <c r="I120" s="188"/>
      <c r="J120" s="189">
        <f t="shared" si="20"/>
        <v>0</v>
      </c>
      <c r="K120" s="185" t="s">
        <v>19</v>
      </c>
      <c r="L120" s="43"/>
      <c r="M120" s="190" t="s">
        <v>19</v>
      </c>
      <c r="N120" s="191" t="s">
        <v>49</v>
      </c>
      <c r="O120" s="68"/>
      <c r="P120" s="192">
        <f t="shared" si="21"/>
        <v>0</v>
      </c>
      <c r="Q120" s="192">
        <v>0</v>
      </c>
      <c r="R120" s="192">
        <f t="shared" si="22"/>
        <v>0</v>
      </c>
      <c r="S120" s="192">
        <v>0</v>
      </c>
      <c r="T120" s="193">
        <f t="shared" si="2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273</v>
      </c>
      <c r="AT120" s="194" t="s">
        <v>185</v>
      </c>
      <c r="AU120" s="194" t="s">
        <v>132</v>
      </c>
      <c r="AY120" s="21" t="s">
        <v>183</v>
      </c>
      <c r="BE120" s="195">
        <f t="shared" si="24"/>
        <v>0</v>
      </c>
      <c r="BF120" s="195">
        <f t="shared" si="25"/>
        <v>0</v>
      </c>
      <c r="BG120" s="195">
        <f t="shared" si="26"/>
        <v>0</v>
      </c>
      <c r="BH120" s="195">
        <f t="shared" si="27"/>
        <v>0</v>
      </c>
      <c r="BI120" s="195">
        <f t="shared" si="28"/>
        <v>0</v>
      </c>
      <c r="BJ120" s="21" t="s">
        <v>85</v>
      </c>
      <c r="BK120" s="195">
        <f t="shared" si="29"/>
        <v>0</v>
      </c>
      <c r="BL120" s="21" t="s">
        <v>273</v>
      </c>
      <c r="BM120" s="194" t="s">
        <v>443</v>
      </c>
    </row>
    <row r="121" spans="1:65" s="2" customFormat="1" ht="90" customHeight="1">
      <c r="A121" s="38"/>
      <c r="B121" s="39"/>
      <c r="C121" s="183" t="s">
        <v>305</v>
      </c>
      <c r="D121" s="183" t="s">
        <v>185</v>
      </c>
      <c r="E121" s="184" t="s">
        <v>2152</v>
      </c>
      <c r="F121" s="185" t="s">
        <v>2135</v>
      </c>
      <c r="G121" s="186" t="s">
        <v>1362</v>
      </c>
      <c r="H121" s="187">
        <v>4</v>
      </c>
      <c r="I121" s="188"/>
      <c r="J121" s="189">
        <f t="shared" si="20"/>
        <v>0</v>
      </c>
      <c r="K121" s="185" t="s">
        <v>19</v>
      </c>
      <c r="L121" s="43"/>
      <c r="M121" s="190" t="s">
        <v>19</v>
      </c>
      <c r="N121" s="191" t="s">
        <v>49</v>
      </c>
      <c r="O121" s="68"/>
      <c r="P121" s="192">
        <f t="shared" si="21"/>
        <v>0</v>
      </c>
      <c r="Q121" s="192">
        <v>0</v>
      </c>
      <c r="R121" s="192">
        <f t="shared" si="22"/>
        <v>0</v>
      </c>
      <c r="S121" s="192">
        <v>0</v>
      </c>
      <c r="T121" s="193">
        <f t="shared" si="2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273</v>
      </c>
      <c r="AT121" s="194" t="s">
        <v>185</v>
      </c>
      <c r="AU121" s="194" t="s">
        <v>132</v>
      </c>
      <c r="AY121" s="21" t="s">
        <v>183</v>
      </c>
      <c r="BE121" s="195">
        <f t="shared" si="24"/>
        <v>0</v>
      </c>
      <c r="BF121" s="195">
        <f t="shared" si="25"/>
        <v>0</v>
      </c>
      <c r="BG121" s="195">
        <f t="shared" si="26"/>
        <v>0</v>
      </c>
      <c r="BH121" s="195">
        <f t="shared" si="27"/>
        <v>0</v>
      </c>
      <c r="BI121" s="195">
        <f t="shared" si="28"/>
        <v>0</v>
      </c>
      <c r="BJ121" s="21" t="s">
        <v>85</v>
      </c>
      <c r="BK121" s="195">
        <f t="shared" si="29"/>
        <v>0</v>
      </c>
      <c r="BL121" s="21" t="s">
        <v>273</v>
      </c>
      <c r="BM121" s="194" t="s">
        <v>455</v>
      </c>
    </row>
    <row r="122" spans="1:65" s="2" customFormat="1" ht="55.5" customHeight="1">
      <c r="A122" s="38"/>
      <c r="B122" s="39"/>
      <c r="C122" s="183" t="s">
        <v>312</v>
      </c>
      <c r="D122" s="183" t="s">
        <v>185</v>
      </c>
      <c r="E122" s="184" t="s">
        <v>2153</v>
      </c>
      <c r="F122" s="185" t="s">
        <v>2138</v>
      </c>
      <c r="G122" s="186" t="s">
        <v>1362</v>
      </c>
      <c r="H122" s="187">
        <v>8</v>
      </c>
      <c r="I122" s="188"/>
      <c r="J122" s="189">
        <f t="shared" si="20"/>
        <v>0</v>
      </c>
      <c r="K122" s="185" t="s">
        <v>19</v>
      </c>
      <c r="L122" s="43"/>
      <c r="M122" s="190" t="s">
        <v>19</v>
      </c>
      <c r="N122" s="191" t="s">
        <v>49</v>
      </c>
      <c r="O122" s="68"/>
      <c r="P122" s="192">
        <f t="shared" si="21"/>
        <v>0</v>
      </c>
      <c r="Q122" s="192">
        <v>0</v>
      </c>
      <c r="R122" s="192">
        <f t="shared" si="22"/>
        <v>0</v>
      </c>
      <c r="S122" s="192">
        <v>0</v>
      </c>
      <c r="T122" s="193">
        <f t="shared" si="2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273</v>
      </c>
      <c r="AT122" s="194" t="s">
        <v>185</v>
      </c>
      <c r="AU122" s="194" t="s">
        <v>132</v>
      </c>
      <c r="AY122" s="21" t="s">
        <v>183</v>
      </c>
      <c r="BE122" s="195">
        <f t="shared" si="24"/>
        <v>0</v>
      </c>
      <c r="BF122" s="195">
        <f t="shared" si="25"/>
        <v>0</v>
      </c>
      <c r="BG122" s="195">
        <f t="shared" si="26"/>
        <v>0</v>
      </c>
      <c r="BH122" s="195">
        <f t="shared" si="27"/>
        <v>0</v>
      </c>
      <c r="BI122" s="195">
        <f t="shared" si="28"/>
        <v>0</v>
      </c>
      <c r="BJ122" s="21" t="s">
        <v>85</v>
      </c>
      <c r="BK122" s="195">
        <f t="shared" si="29"/>
        <v>0</v>
      </c>
      <c r="BL122" s="21" t="s">
        <v>273</v>
      </c>
      <c r="BM122" s="194" t="s">
        <v>467</v>
      </c>
    </row>
    <row r="123" spans="1:65" s="2" customFormat="1" ht="44.25" customHeight="1">
      <c r="A123" s="38"/>
      <c r="B123" s="39"/>
      <c r="C123" s="183" t="s">
        <v>317</v>
      </c>
      <c r="D123" s="183" t="s">
        <v>185</v>
      </c>
      <c r="E123" s="184" t="s">
        <v>2154</v>
      </c>
      <c r="F123" s="185" t="s">
        <v>2141</v>
      </c>
      <c r="G123" s="186" t="s">
        <v>2124</v>
      </c>
      <c r="H123" s="187">
        <v>9</v>
      </c>
      <c r="I123" s="188"/>
      <c r="J123" s="189">
        <f t="shared" si="20"/>
        <v>0</v>
      </c>
      <c r="K123" s="185" t="s">
        <v>19</v>
      </c>
      <c r="L123" s="43"/>
      <c r="M123" s="190" t="s">
        <v>19</v>
      </c>
      <c r="N123" s="191" t="s">
        <v>49</v>
      </c>
      <c r="O123" s="68"/>
      <c r="P123" s="192">
        <f t="shared" si="21"/>
        <v>0</v>
      </c>
      <c r="Q123" s="192">
        <v>0</v>
      </c>
      <c r="R123" s="192">
        <f t="shared" si="22"/>
        <v>0</v>
      </c>
      <c r="S123" s="192">
        <v>0</v>
      </c>
      <c r="T123" s="193">
        <f t="shared" si="2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273</v>
      </c>
      <c r="AT123" s="194" t="s">
        <v>185</v>
      </c>
      <c r="AU123" s="194" t="s">
        <v>132</v>
      </c>
      <c r="AY123" s="21" t="s">
        <v>183</v>
      </c>
      <c r="BE123" s="195">
        <f t="shared" si="24"/>
        <v>0</v>
      </c>
      <c r="BF123" s="195">
        <f t="shared" si="25"/>
        <v>0</v>
      </c>
      <c r="BG123" s="195">
        <f t="shared" si="26"/>
        <v>0</v>
      </c>
      <c r="BH123" s="195">
        <f t="shared" si="27"/>
        <v>0</v>
      </c>
      <c r="BI123" s="195">
        <f t="shared" si="28"/>
        <v>0</v>
      </c>
      <c r="BJ123" s="21" t="s">
        <v>85</v>
      </c>
      <c r="BK123" s="195">
        <f t="shared" si="29"/>
        <v>0</v>
      </c>
      <c r="BL123" s="21" t="s">
        <v>273</v>
      </c>
      <c r="BM123" s="194" t="s">
        <v>499</v>
      </c>
    </row>
    <row r="124" spans="1:65" s="2" customFormat="1" ht="44.25" customHeight="1">
      <c r="A124" s="38"/>
      <c r="B124" s="39"/>
      <c r="C124" s="183" t="s">
        <v>323</v>
      </c>
      <c r="D124" s="183" t="s">
        <v>185</v>
      </c>
      <c r="E124" s="184" t="s">
        <v>2155</v>
      </c>
      <c r="F124" s="185" t="s">
        <v>2144</v>
      </c>
      <c r="G124" s="186" t="s">
        <v>1362</v>
      </c>
      <c r="H124" s="187">
        <v>8</v>
      </c>
      <c r="I124" s="188"/>
      <c r="J124" s="189">
        <f t="shared" si="20"/>
        <v>0</v>
      </c>
      <c r="K124" s="185" t="s">
        <v>19</v>
      </c>
      <c r="L124" s="43"/>
      <c r="M124" s="190" t="s">
        <v>19</v>
      </c>
      <c r="N124" s="191" t="s">
        <v>49</v>
      </c>
      <c r="O124" s="68"/>
      <c r="P124" s="192">
        <f t="shared" si="21"/>
        <v>0</v>
      </c>
      <c r="Q124" s="192">
        <v>0</v>
      </c>
      <c r="R124" s="192">
        <f t="shared" si="22"/>
        <v>0</v>
      </c>
      <c r="S124" s="192">
        <v>0</v>
      </c>
      <c r="T124" s="193">
        <f t="shared" si="2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273</v>
      </c>
      <c r="AT124" s="194" t="s">
        <v>185</v>
      </c>
      <c r="AU124" s="194" t="s">
        <v>132</v>
      </c>
      <c r="AY124" s="21" t="s">
        <v>183</v>
      </c>
      <c r="BE124" s="195">
        <f t="shared" si="24"/>
        <v>0</v>
      </c>
      <c r="BF124" s="195">
        <f t="shared" si="25"/>
        <v>0</v>
      </c>
      <c r="BG124" s="195">
        <f t="shared" si="26"/>
        <v>0</v>
      </c>
      <c r="BH124" s="195">
        <f t="shared" si="27"/>
        <v>0</v>
      </c>
      <c r="BI124" s="195">
        <f t="shared" si="28"/>
        <v>0</v>
      </c>
      <c r="BJ124" s="21" t="s">
        <v>85</v>
      </c>
      <c r="BK124" s="195">
        <f t="shared" si="29"/>
        <v>0</v>
      </c>
      <c r="BL124" s="21" t="s">
        <v>273</v>
      </c>
      <c r="BM124" s="194" t="s">
        <v>509</v>
      </c>
    </row>
    <row r="125" spans="1:65" s="2" customFormat="1" ht="37.799999999999997" customHeight="1">
      <c r="A125" s="38"/>
      <c r="B125" s="39"/>
      <c r="C125" s="183" t="s">
        <v>332</v>
      </c>
      <c r="D125" s="183" t="s">
        <v>185</v>
      </c>
      <c r="E125" s="184" t="s">
        <v>2156</v>
      </c>
      <c r="F125" s="185" t="s">
        <v>2157</v>
      </c>
      <c r="G125" s="186" t="s">
        <v>1362</v>
      </c>
      <c r="H125" s="187">
        <v>4</v>
      </c>
      <c r="I125" s="188"/>
      <c r="J125" s="189">
        <f t="shared" si="20"/>
        <v>0</v>
      </c>
      <c r="K125" s="185" t="s">
        <v>19</v>
      </c>
      <c r="L125" s="43"/>
      <c r="M125" s="190" t="s">
        <v>19</v>
      </c>
      <c r="N125" s="191" t="s">
        <v>49</v>
      </c>
      <c r="O125" s="68"/>
      <c r="P125" s="192">
        <f t="shared" si="21"/>
        <v>0</v>
      </c>
      <c r="Q125" s="192">
        <v>0</v>
      </c>
      <c r="R125" s="192">
        <f t="shared" si="22"/>
        <v>0</v>
      </c>
      <c r="S125" s="192">
        <v>0</v>
      </c>
      <c r="T125" s="193">
        <f t="shared" si="2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273</v>
      </c>
      <c r="AT125" s="194" t="s">
        <v>185</v>
      </c>
      <c r="AU125" s="194" t="s">
        <v>132</v>
      </c>
      <c r="AY125" s="21" t="s">
        <v>183</v>
      </c>
      <c r="BE125" s="195">
        <f t="shared" si="24"/>
        <v>0</v>
      </c>
      <c r="BF125" s="195">
        <f t="shared" si="25"/>
        <v>0</v>
      </c>
      <c r="BG125" s="195">
        <f t="shared" si="26"/>
        <v>0</v>
      </c>
      <c r="BH125" s="195">
        <f t="shared" si="27"/>
        <v>0</v>
      </c>
      <c r="BI125" s="195">
        <f t="shared" si="28"/>
        <v>0</v>
      </c>
      <c r="BJ125" s="21" t="s">
        <v>85</v>
      </c>
      <c r="BK125" s="195">
        <f t="shared" si="29"/>
        <v>0</v>
      </c>
      <c r="BL125" s="21" t="s">
        <v>273</v>
      </c>
      <c r="BM125" s="194" t="s">
        <v>521</v>
      </c>
    </row>
    <row r="126" spans="1:65" s="2" customFormat="1" ht="90" customHeight="1">
      <c r="A126" s="38"/>
      <c r="B126" s="39"/>
      <c r="C126" s="183" t="s">
        <v>338</v>
      </c>
      <c r="D126" s="183" t="s">
        <v>185</v>
      </c>
      <c r="E126" s="184" t="s">
        <v>2158</v>
      </c>
      <c r="F126" s="185" t="s">
        <v>2159</v>
      </c>
      <c r="G126" s="186" t="s">
        <v>1362</v>
      </c>
      <c r="H126" s="187">
        <v>4</v>
      </c>
      <c r="I126" s="188"/>
      <c r="J126" s="189">
        <f t="shared" si="20"/>
        <v>0</v>
      </c>
      <c r="K126" s="185" t="s">
        <v>19</v>
      </c>
      <c r="L126" s="43"/>
      <c r="M126" s="190" t="s">
        <v>19</v>
      </c>
      <c r="N126" s="191" t="s">
        <v>49</v>
      </c>
      <c r="O126" s="68"/>
      <c r="P126" s="192">
        <f t="shared" si="21"/>
        <v>0</v>
      </c>
      <c r="Q126" s="192">
        <v>0</v>
      </c>
      <c r="R126" s="192">
        <f t="shared" si="22"/>
        <v>0</v>
      </c>
      <c r="S126" s="192">
        <v>0</v>
      </c>
      <c r="T126" s="193">
        <f t="shared" si="2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273</v>
      </c>
      <c r="AT126" s="194" t="s">
        <v>185</v>
      </c>
      <c r="AU126" s="194" t="s">
        <v>132</v>
      </c>
      <c r="AY126" s="21" t="s">
        <v>183</v>
      </c>
      <c r="BE126" s="195">
        <f t="shared" si="24"/>
        <v>0</v>
      </c>
      <c r="BF126" s="195">
        <f t="shared" si="25"/>
        <v>0</v>
      </c>
      <c r="BG126" s="195">
        <f t="shared" si="26"/>
        <v>0</v>
      </c>
      <c r="BH126" s="195">
        <f t="shared" si="27"/>
        <v>0</v>
      </c>
      <c r="BI126" s="195">
        <f t="shared" si="28"/>
        <v>0</v>
      </c>
      <c r="BJ126" s="21" t="s">
        <v>85</v>
      </c>
      <c r="BK126" s="195">
        <f t="shared" si="29"/>
        <v>0</v>
      </c>
      <c r="BL126" s="21" t="s">
        <v>273</v>
      </c>
      <c r="BM126" s="194" t="s">
        <v>534</v>
      </c>
    </row>
    <row r="127" spans="1:65" s="2" customFormat="1" ht="49.05" customHeight="1">
      <c r="A127" s="38"/>
      <c r="B127" s="39"/>
      <c r="C127" s="183" t="s">
        <v>343</v>
      </c>
      <c r="D127" s="183" t="s">
        <v>185</v>
      </c>
      <c r="E127" s="184" t="s">
        <v>2160</v>
      </c>
      <c r="F127" s="185" t="s">
        <v>2161</v>
      </c>
      <c r="G127" s="186" t="s">
        <v>1362</v>
      </c>
      <c r="H127" s="187">
        <v>8</v>
      </c>
      <c r="I127" s="188"/>
      <c r="J127" s="189">
        <f t="shared" si="20"/>
        <v>0</v>
      </c>
      <c r="K127" s="185" t="s">
        <v>19</v>
      </c>
      <c r="L127" s="43"/>
      <c r="M127" s="190" t="s">
        <v>19</v>
      </c>
      <c r="N127" s="191" t="s">
        <v>49</v>
      </c>
      <c r="O127" s="68"/>
      <c r="P127" s="192">
        <f t="shared" si="21"/>
        <v>0</v>
      </c>
      <c r="Q127" s="192">
        <v>0</v>
      </c>
      <c r="R127" s="192">
        <f t="shared" si="22"/>
        <v>0</v>
      </c>
      <c r="S127" s="192">
        <v>0</v>
      </c>
      <c r="T127" s="193">
        <f t="shared" si="2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273</v>
      </c>
      <c r="AT127" s="194" t="s">
        <v>185</v>
      </c>
      <c r="AU127" s="194" t="s">
        <v>132</v>
      </c>
      <c r="AY127" s="21" t="s">
        <v>183</v>
      </c>
      <c r="BE127" s="195">
        <f t="shared" si="24"/>
        <v>0</v>
      </c>
      <c r="BF127" s="195">
        <f t="shared" si="25"/>
        <v>0</v>
      </c>
      <c r="BG127" s="195">
        <f t="shared" si="26"/>
        <v>0</v>
      </c>
      <c r="BH127" s="195">
        <f t="shared" si="27"/>
        <v>0</v>
      </c>
      <c r="BI127" s="195">
        <f t="shared" si="28"/>
        <v>0</v>
      </c>
      <c r="BJ127" s="21" t="s">
        <v>85</v>
      </c>
      <c r="BK127" s="195">
        <f t="shared" si="29"/>
        <v>0</v>
      </c>
      <c r="BL127" s="21" t="s">
        <v>273</v>
      </c>
      <c r="BM127" s="194" t="s">
        <v>546</v>
      </c>
    </row>
    <row r="128" spans="1:65" s="2" customFormat="1" ht="37.799999999999997" customHeight="1">
      <c r="A128" s="38"/>
      <c r="B128" s="39"/>
      <c r="C128" s="183" t="s">
        <v>348</v>
      </c>
      <c r="D128" s="183" t="s">
        <v>185</v>
      </c>
      <c r="E128" s="184" t="s">
        <v>2162</v>
      </c>
      <c r="F128" s="185" t="s">
        <v>2163</v>
      </c>
      <c r="G128" s="186" t="s">
        <v>2124</v>
      </c>
      <c r="H128" s="187">
        <v>11</v>
      </c>
      <c r="I128" s="188"/>
      <c r="J128" s="189">
        <f t="shared" si="20"/>
        <v>0</v>
      </c>
      <c r="K128" s="185" t="s">
        <v>19</v>
      </c>
      <c r="L128" s="43"/>
      <c r="M128" s="190" t="s">
        <v>19</v>
      </c>
      <c r="N128" s="191" t="s">
        <v>49</v>
      </c>
      <c r="O128" s="68"/>
      <c r="P128" s="192">
        <f t="shared" si="21"/>
        <v>0</v>
      </c>
      <c r="Q128" s="192">
        <v>0</v>
      </c>
      <c r="R128" s="192">
        <f t="shared" si="22"/>
        <v>0</v>
      </c>
      <c r="S128" s="192">
        <v>0</v>
      </c>
      <c r="T128" s="193">
        <f t="shared" si="2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273</v>
      </c>
      <c r="AT128" s="194" t="s">
        <v>185</v>
      </c>
      <c r="AU128" s="194" t="s">
        <v>132</v>
      </c>
      <c r="AY128" s="21" t="s">
        <v>183</v>
      </c>
      <c r="BE128" s="195">
        <f t="shared" si="24"/>
        <v>0</v>
      </c>
      <c r="BF128" s="195">
        <f t="shared" si="25"/>
        <v>0</v>
      </c>
      <c r="BG128" s="195">
        <f t="shared" si="26"/>
        <v>0</v>
      </c>
      <c r="BH128" s="195">
        <f t="shared" si="27"/>
        <v>0</v>
      </c>
      <c r="BI128" s="195">
        <f t="shared" si="28"/>
        <v>0</v>
      </c>
      <c r="BJ128" s="21" t="s">
        <v>85</v>
      </c>
      <c r="BK128" s="195">
        <f t="shared" si="29"/>
        <v>0</v>
      </c>
      <c r="BL128" s="21" t="s">
        <v>273</v>
      </c>
      <c r="BM128" s="194" t="s">
        <v>563</v>
      </c>
    </row>
    <row r="129" spans="1:65" s="12" customFormat="1" ht="20.85" customHeight="1">
      <c r="B129" s="167"/>
      <c r="C129" s="168"/>
      <c r="D129" s="169" t="s">
        <v>77</v>
      </c>
      <c r="E129" s="181" t="s">
        <v>2164</v>
      </c>
      <c r="F129" s="181" t="s">
        <v>2165</v>
      </c>
      <c r="G129" s="168"/>
      <c r="H129" s="168"/>
      <c r="I129" s="171"/>
      <c r="J129" s="182">
        <f>BK129</f>
        <v>0</v>
      </c>
      <c r="K129" s="168"/>
      <c r="L129" s="173"/>
      <c r="M129" s="174"/>
      <c r="N129" s="175"/>
      <c r="O129" s="175"/>
      <c r="P129" s="176">
        <f>SUM(P130:P134)</f>
        <v>0</v>
      </c>
      <c r="Q129" s="175"/>
      <c r="R129" s="176">
        <f>SUM(R130:R134)</f>
        <v>0</v>
      </c>
      <c r="S129" s="175"/>
      <c r="T129" s="177">
        <f>SUM(T130:T134)</f>
        <v>0</v>
      </c>
      <c r="AR129" s="178" t="s">
        <v>85</v>
      </c>
      <c r="AT129" s="179" t="s">
        <v>77</v>
      </c>
      <c r="AU129" s="179" t="s">
        <v>87</v>
      </c>
      <c r="AY129" s="178" t="s">
        <v>183</v>
      </c>
      <c r="BK129" s="180">
        <f>SUM(BK130:BK134)</f>
        <v>0</v>
      </c>
    </row>
    <row r="130" spans="1:65" s="2" customFormat="1" ht="24.15" customHeight="1">
      <c r="A130" s="38"/>
      <c r="B130" s="39"/>
      <c r="C130" s="183" t="s">
        <v>353</v>
      </c>
      <c r="D130" s="183" t="s">
        <v>185</v>
      </c>
      <c r="E130" s="184" t="s">
        <v>2166</v>
      </c>
      <c r="F130" s="185" t="s">
        <v>2167</v>
      </c>
      <c r="G130" s="186" t="s">
        <v>301</v>
      </c>
      <c r="H130" s="187">
        <v>34</v>
      </c>
      <c r="I130" s="188"/>
      <c r="J130" s="189">
        <f>ROUND(I130*H130,2)</f>
        <v>0</v>
      </c>
      <c r="K130" s="185" t="s">
        <v>19</v>
      </c>
      <c r="L130" s="43"/>
      <c r="M130" s="190" t="s">
        <v>19</v>
      </c>
      <c r="N130" s="191" t="s">
        <v>49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273</v>
      </c>
      <c r="AT130" s="194" t="s">
        <v>185</v>
      </c>
      <c r="AU130" s="194" t="s">
        <v>132</v>
      </c>
      <c r="AY130" s="21" t="s">
        <v>183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1" t="s">
        <v>85</v>
      </c>
      <c r="BK130" s="195">
        <f>ROUND(I130*H130,2)</f>
        <v>0</v>
      </c>
      <c r="BL130" s="21" t="s">
        <v>273</v>
      </c>
      <c r="BM130" s="194" t="s">
        <v>576</v>
      </c>
    </row>
    <row r="131" spans="1:65" s="2" customFormat="1" ht="37.799999999999997" customHeight="1">
      <c r="A131" s="38"/>
      <c r="B131" s="39"/>
      <c r="C131" s="183" t="s">
        <v>358</v>
      </c>
      <c r="D131" s="183" t="s">
        <v>185</v>
      </c>
      <c r="E131" s="184" t="s">
        <v>2168</v>
      </c>
      <c r="F131" s="185" t="s">
        <v>2169</v>
      </c>
      <c r="G131" s="186" t="s">
        <v>1997</v>
      </c>
      <c r="H131" s="187">
        <v>48</v>
      </c>
      <c r="I131" s="188"/>
      <c r="J131" s="189">
        <f>ROUND(I131*H131,2)</f>
        <v>0</v>
      </c>
      <c r="K131" s="185" t="s">
        <v>19</v>
      </c>
      <c r="L131" s="43"/>
      <c r="M131" s="190" t="s">
        <v>19</v>
      </c>
      <c r="N131" s="191" t="s">
        <v>49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273</v>
      </c>
      <c r="AT131" s="194" t="s">
        <v>185</v>
      </c>
      <c r="AU131" s="194" t="s">
        <v>132</v>
      </c>
      <c r="AY131" s="21" t="s">
        <v>183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21" t="s">
        <v>85</v>
      </c>
      <c r="BK131" s="195">
        <f>ROUND(I131*H131,2)</f>
        <v>0</v>
      </c>
      <c r="BL131" s="21" t="s">
        <v>273</v>
      </c>
      <c r="BM131" s="194" t="s">
        <v>590</v>
      </c>
    </row>
    <row r="132" spans="1:65" s="2" customFormat="1" ht="16.5" customHeight="1">
      <c r="A132" s="38"/>
      <c r="B132" s="39"/>
      <c r="C132" s="183" t="s">
        <v>365</v>
      </c>
      <c r="D132" s="183" t="s">
        <v>185</v>
      </c>
      <c r="E132" s="184" t="s">
        <v>2170</v>
      </c>
      <c r="F132" s="185" t="s">
        <v>2171</v>
      </c>
      <c r="G132" s="186" t="s">
        <v>301</v>
      </c>
      <c r="H132" s="187">
        <v>62</v>
      </c>
      <c r="I132" s="188"/>
      <c r="J132" s="189">
        <f>ROUND(I132*H132,2)</f>
        <v>0</v>
      </c>
      <c r="K132" s="185" t="s">
        <v>19</v>
      </c>
      <c r="L132" s="43"/>
      <c r="M132" s="190" t="s">
        <v>19</v>
      </c>
      <c r="N132" s="191" t="s">
        <v>49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273</v>
      </c>
      <c r="AT132" s="194" t="s">
        <v>185</v>
      </c>
      <c r="AU132" s="194" t="s">
        <v>132</v>
      </c>
      <c r="AY132" s="21" t="s">
        <v>183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1" t="s">
        <v>85</v>
      </c>
      <c r="BK132" s="195">
        <f>ROUND(I132*H132,2)</f>
        <v>0</v>
      </c>
      <c r="BL132" s="21" t="s">
        <v>273</v>
      </c>
      <c r="BM132" s="194" t="s">
        <v>604</v>
      </c>
    </row>
    <row r="133" spans="1:65" s="2" customFormat="1" ht="33" customHeight="1">
      <c r="A133" s="38"/>
      <c r="B133" s="39"/>
      <c r="C133" s="183" t="s">
        <v>371</v>
      </c>
      <c r="D133" s="183" t="s">
        <v>185</v>
      </c>
      <c r="E133" s="184" t="s">
        <v>2172</v>
      </c>
      <c r="F133" s="185" t="s">
        <v>2173</v>
      </c>
      <c r="G133" s="186" t="s">
        <v>1362</v>
      </c>
      <c r="H133" s="187">
        <v>8</v>
      </c>
      <c r="I133" s="188"/>
      <c r="J133" s="189">
        <f>ROUND(I133*H133,2)</f>
        <v>0</v>
      </c>
      <c r="K133" s="185" t="s">
        <v>19</v>
      </c>
      <c r="L133" s="43"/>
      <c r="M133" s="190" t="s">
        <v>19</v>
      </c>
      <c r="N133" s="191" t="s">
        <v>49</v>
      </c>
      <c r="O133" s="68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273</v>
      </c>
      <c r="AT133" s="194" t="s">
        <v>185</v>
      </c>
      <c r="AU133" s="194" t="s">
        <v>132</v>
      </c>
      <c r="AY133" s="21" t="s">
        <v>183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21" t="s">
        <v>85</v>
      </c>
      <c r="BK133" s="195">
        <f>ROUND(I133*H133,2)</f>
        <v>0</v>
      </c>
      <c r="BL133" s="21" t="s">
        <v>273</v>
      </c>
      <c r="BM133" s="194" t="s">
        <v>616</v>
      </c>
    </row>
    <row r="134" spans="1:65" s="2" customFormat="1" ht="16.5" customHeight="1">
      <c r="A134" s="38"/>
      <c r="B134" s="39"/>
      <c r="C134" s="183" t="s">
        <v>381</v>
      </c>
      <c r="D134" s="183" t="s">
        <v>185</v>
      </c>
      <c r="E134" s="184" t="s">
        <v>2174</v>
      </c>
      <c r="F134" s="185" t="s">
        <v>2175</v>
      </c>
      <c r="G134" s="186" t="s">
        <v>1362</v>
      </c>
      <c r="H134" s="187">
        <v>3</v>
      </c>
      <c r="I134" s="188"/>
      <c r="J134" s="189">
        <f>ROUND(I134*H134,2)</f>
        <v>0</v>
      </c>
      <c r="K134" s="185" t="s">
        <v>19</v>
      </c>
      <c r="L134" s="43"/>
      <c r="M134" s="190" t="s">
        <v>19</v>
      </c>
      <c r="N134" s="191" t="s">
        <v>49</v>
      </c>
      <c r="O134" s="68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273</v>
      </c>
      <c r="AT134" s="194" t="s">
        <v>185</v>
      </c>
      <c r="AU134" s="194" t="s">
        <v>132</v>
      </c>
      <c r="AY134" s="21" t="s">
        <v>183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21" t="s">
        <v>85</v>
      </c>
      <c r="BK134" s="195">
        <f>ROUND(I134*H134,2)</f>
        <v>0</v>
      </c>
      <c r="BL134" s="21" t="s">
        <v>273</v>
      </c>
      <c r="BM134" s="194" t="s">
        <v>627</v>
      </c>
    </row>
    <row r="135" spans="1:65" s="12" customFormat="1" ht="20.85" customHeight="1">
      <c r="B135" s="167"/>
      <c r="C135" s="168"/>
      <c r="D135" s="169" t="s">
        <v>77</v>
      </c>
      <c r="E135" s="181" t="s">
        <v>2176</v>
      </c>
      <c r="F135" s="181" t="s">
        <v>2177</v>
      </c>
      <c r="G135" s="168"/>
      <c r="H135" s="168"/>
      <c r="I135" s="171"/>
      <c r="J135" s="182">
        <f>BK135</f>
        <v>0</v>
      </c>
      <c r="K135" s="168"/>
      <c r="L135" s="173"/>
      <c r="M135" s="174"/>
      <c r="N135" s="175"/>
      <c r="O135" s="175"/>
      <c r="P135" s="176">
        <f>SUM(P136:P140)</f>
        <v>0</v>
      </c>
      <c r="Q135" s="175"/>
      <c r="R135" s="176">
        <f>SUM(R136:R140)</f>
        <v>0</v>
      </c>
      <c r="S135" s="175"/>
      <c r="T135" s="177">
        <f>SUM(T136:T140)</f>
        <v>0</v>
      </c>
      <c r="AR135" s="178" t="s">
        <v>190</v>
      </c>
      <c r="AT135" s="179" t="s">
        <v>77</v>
      </c>
      <c r="AU135" s="179" t="s">
        <v>87</v>
      </c>
      <c r="AY135" s="178" t="s">
        <v>183</v>
      </c>
      <c r="BK135" s="180">
        <f>SUM(BK136:BK140)</f>
        <v>0</v>
      </c>
    </row>
    <row r="136" spans="1:65" s="2" customFormat="1" ht="16.5" customHeight="1">
      <c r="A136" s="38"/>
      <c r="B136" s="39"/>
      <c r="C136" s="183" t="s">
        <v>387</v>
      </c>
      <c r="D136" s="183" t="s">
        <v>185</v>
      </c>
      <c r="E136" s="184" t="s">
        <v>2178</v>
      </c>
      <c r="F136" s="185" t="s">
        <v>2179</v>
      </c>
      <c r="G136" s="186" t="s">
        <v>2180</v>
      </c>
      <c r="H136" s="187">
        <v>1</v>
      </c>
      <c r="I136" s="188"/>
      <c r="J136" s="189">
        <f>ROUND(I136*H136,2)</f>
        <v>0</v>
      </c>
      <c r="K136" s="185" t="s">
        <v>19</v>
      </c>
      <c r="L136" s="43"/>
      <c r="M136" s="190" t="s">
        <v>19</v>
      </c>
      <c r="N136" s="191" t="s">
        <v>49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2181</v>
      </c>
      <c r="AT136" s="194" t="s">
        <v>185</v>
      </c>
      <c r="AU136" s="194" t="s">
        <v>132</v>
      </c>
      <c r="AY136" s="21" t="s">
        <v>183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1" t="s">
        <v>85</v>
      </c>
      <c r="BK136" s="195">
        <f>ROUND(I136*H136,2)</f>
        <v>0</v>
      </c>
      <c r="BL136" s="21" t="s">
        <v>2181</v>
      </c>
      <c r="BM136" s="194" t="s">
        <v>2182</v>
      </c>
    </row>
    <row r="137" spans="1:65" s="2" customFormat="1" ht="16.5" customHeight="1">
      <c r="A137" s="38"/>
      <c r="B137" s="39"/>
      <c r="C137" s="183" t="s">
        <v>401</v>
      </c>
      <c r="D137" s="183" t="s">
        <v>185</v>
      </c>
      <c r="E137" s="184" t="s">
        <v>2183</v>
      </c>
      <c r="F137" s="185" t="s">
        <v>2184</v>
      </c>
      <c r="G137" s="186" t="s">
        <v>2180</v>
      </c>
      <c r="H137" s="187">
        <v>1</v>
      </c>
      <c r="I137" s="188"/>
      <c r="J137" s="189">
        <f>ROUND(I137*H137,2)</f>
        <v>0</v>
      </c>
      <c r="K137" s="185" t="s">
        <v>19</v>
      </c>
      <c r="L137" s="43"/>
      <c r="M137" s="190" t="s">
        <v>19</v>
      </c>
      <c r="N137" s="191" t="s">
        <v>49</v>
      </c>
      <c r="O137" s="68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2181</v>
      </c>
      <c r="AT137" s="194" t="s">
        <v>185</v>
      </c>
      <c r="AU137" s="194" t="s">
        <v>132</v>
      </c>
      <c r="AY137" s="21" t="s">
        <v>183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21" t="s">
        <v>85</v>
      </c>
      <c r="BK137" s="195">
        <f>ROUND(I137*H137,2)</f>
        <v>0</v>
      </c>
      <c r="BL137" s="21" t="s">
        <v>2181</v>
      </c>
      <c r="BM137" s="194" t="s">
        <v>2185</v>
      </c>
    </row>
    <row r="138" spans="1:65" s="2" customFormat="1" ht="21.75" customHeight="1">
      <c r="A138" s="38"/>
      <c r="B138" s="39"/>
      <c r="C138" s="183" t="s">
        <v>414</v>
      </c>
      <c r="D138" s="183" t="s">
        <v>185</v>
      </c>
      <c r="E138" s="184" t="s">
        <v>2186</v>
      </c>
      <c r="F138" s="185" t="s">
        <v>2187</v>
      </c>
      <c r="G138" s="186" t="s">
        <v>2180</v>
      </c>
      <c r="H138" s="187">
        <v>1</v>
      </c>
      <c r="I138" s="188"/>
      <c r="J138" s="189">
        <f>ROUND(I138*H138,2)</f>
        <v>0</v>
      </c>
      <c r="K138" s="185" t="s">
        <v>19</v>
      </c>
      <c r="L138" s="43"/>
      <c r="M138" s="190" t="s">
        <v>19</v>
      </c>
      <c r="N138" s="191" t="s">
        <v>49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2181</v>
      </c>
      <c r="AT138" s="194" t="s">
        <v>185</v>
      </c>
      <c r="AU138" s="194" t="s">
        <v>132</v>
      </c>
      <c r="AY138" s="21" t="s">
        <v>183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1" t="s">
        <v>85</v>
      </c>
      <c r="BK138" s="195">
        <f>ROUND(I138*H138,2)</f>
        <v>0</v>
      </c>
      <c r="BL138" s="21" t="s">
        <v>2181</v>
      </c>
      <c r="BM138" s="194" t="s">
        <v>2188</v>
      </c>
    </row>
    <row r="139" spans="1:65" s="2" customFormat="1" ht="16.5" customHeight="1">
      <c r="A139" s="38"/>
      <c r="B139" s="39"/>
      <c r="C139" s="183" t="s">
        <v>420</v>
      </c>
      <c r="D139" s="183" t="s">
        <v>185</v>
      </c>
      <c r="E139" s="184" t="s">
        <v>2189</v>
      </c>
      <c r="F139" s="185" t="s">
        <v>2190</v>
      </c>
      <c r="G139" s="186" t="s">
        <v>2180</v>
      </c>
      <c r="H139" s="187">
        <v>1</v>
      </c>
      <c r="I139" s="188"/>
      <c r="J139" s="189">
        <f>ROUND(I139*H139,2)</f>
        <v>0</v>
      </c>
      <c r="K139" s="185" t="s">
        <v>19</v>
      </c>
      <c r="L139" s="43"/>
      <c r="M139" s="190" t="s">
        <v>19</v>
      </c>
      <c r="N139" s="191" t="s">
        <v>49</v>
      </c>
      <c r="O139" s="68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2181</v>
      </c>
      <c r="AT139" s="194" t="s">
        <v>185</v>
      </c>
      <c r="AU139" s="194" t="s">
        <v>132</v>
      </c>
      <c r="AY139" s="21" t="s">
        <v>183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21" t="s">
        <v>85</v>
      </c>
      <c r="BK139" s="195">
        <f>ROUND(I139*H139,2)</f>
        <v>0</v>
      </c>
      <c r="BL139" s="21" t="s">
        <v>2181</v>
      </c>
      <c r="BM139" s="194" t="s">
        <v>2191</v>
      </c>
    </row>
    <row r="140" spans="1:65" s="2" customFormat="1" ht="16.5" customHeight="1">
      <c r="A140" s="38"/>
      <c r="B140" s="39"/>
      <c r="C140" s="183" t="s">
        <v>427</v>
      </c>
      <c r="D140" s="183" t="s">
        <v>185</v>
      </c>
      <c r="E140" s="184" t="s">
        <v>2192</v>
      </c>
      <c r="F140" s="185" t="s">
        <v>2193</v>
      </c>
      <c r="G140" s="186" t="s">
        <v>2180</v>
      </c>
      <c r="H140" s="187">
        <v>1</v>
      </c>
      <c r="I140" s="188"/>
      <c r="J140" s="189">
        <f>ROUND(I140*H140,2)</f>
        <v>0</v>
      </c>
      <c r="K140" s="185" t="s">
        <v>19</v>
      </c>
      <c r="L140" s="43"/>
      <c r="M140" s="260" t="s">
        <v>19</v>
      </c>
      <c r="N140" s="261" t="s">
        <v>49</v>
      </c>
      <c r="O140" s="258"/>
      <c r="P140" s="262">
        <f>O140*H140</f>
        <v>0</v>
      </c>
      <c r="Q140" s="262">
        <v>0</v>
      </c>
      <c r="R140" s="262">
        <f>Q140*H140</f>
        <v>0</v>
      </c>
      <c r="S140" s="262">
        <v>0</v>
      </c>
      <c r="T140" s="26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2181</v>
      </c>
      <c r="AT140" s="194" t="s">
        <v>185</v>
      </c>
      <c r="AU140" s="194" t="s">
        <v>132</v>
      </c>
      <c r="AY140" s="21" t="s">
        <v>183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21" t="s">
        <v>85</v>
      </c>
      <c r="BK140" s="195">
        <f>ROUND(I140*H140,2)</f>
        <v>0</v>
      </c>
      <c r="BL140" s="21" t="s">
        <v>2181</v>
      </c>
      <c r="BM140" s="194" t="s">
        <v>2194</v>
      </c>
    </row>
    <row r="141" spans="1:65" s="2" customFormat="1" ht="6.9" customHeight="1">
      <c r="A141" s="38"/>
      <c r="B141" s="51"/>
      <c r="C141" s="52"/>
      <c r="D141" s="52"/>
      <c r="E141" s="52"/>
      <c r="F141" s="52"/>
      <c r="G141" s="52"/>
      <c r="H141" s="52"/>
      <c r="I141" s="52"/>
      <c r="J141" s="52"/>
      <c r="K141" s="52"/>
      <c r="L141" s="43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algorithmName="SHA-512" hashValue="SVgM66qdBFhYlKjQIOEAh3BRfVXzYVuAXv7AJQSDcnT0SrFhQh49necU3he2EkdwM/4CMSjQzhtAGcwUIOAC7Q==" saltValue="8kW+3ZkO5vY5/4AHFOIQMXogiGwJhV4+4tTawvIBkb81FxaABc+3MsKIjweaR5FUperbMr278KvCrsy5rxqr/g==" spinCount="100000" sheet="1" objects="1" scenarios="1" formatColumns="0" formatRows="0" autoFilter="0"/>
  <autoFilter ref="C92:K140" xr:uid="{00000000-0009-0000-0000-000004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52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105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1" customFormat="1" ht="12" customHeight="1">
      <c r="B8" s="24"/>
      <c r="D8" s="117" t="s">
        <v>134</v>
      </c>
      <c r="L8" s="24"/>
    </row>
    <row r="9" spans="1:4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26" t="s">
        <v>2195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29" t="s">
        <v>19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ROUND(J94,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ROUND((SUM(BE94:BE251)),  2)</f>
        <v>0</v>
      </c>
      <c r="G35" s="38"/>
      <c r="H35" s="38"/>
      <c r="I35" s="129">
        <v>0.21</v>
      </c>
      <c r="J35" s="128">
        <f>ROUND(((SUM(BE94:BE251))*I35),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ROUND((SUM(BF94:BF251)),  2)</f>
        <v>0</v>
      </c>
      <c r="G36" s="38"/>
      <c r="H36" s="38"/>
      <c r="I36" s="129">
        <v>0.12</v>
      </c>
      <c r="J36" s="128">
        <f>ROUND(((SUM(BF94:BF251))*I36),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ROUND((SUM(BG94:BG251)),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ROUND((SUM(BH94:BH251)),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ROUND((SUM(BI94:BI251)),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1.4 - ELEKTROINSTALACE SILNOPROUD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J94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2196</v>
      </c>
      <c r="E64" s="148"/>
      <c r="F64" s="148"/>
      <c r="G64" s="148"/>
      <c r="H64" s="148"/>
      <c r="I64" s="148"/>
      <c r="J64" s="149">
        <f>J95</f>
        <v>0</v>
      </c>
      <c r="K64" s="146"/>
      <c r="L64" s="150"/>
    </row>
    <row r="65" spans="1:31" s="10" customFormat="1" ht="19.95" customHeight="1">
      <c r="B65" s="151"/>
      <c r="C65" s="100"/>
      <c r="D65" s="152" t="s">
        <v>2197</v>
      </c>
      <c r="E65" s="153"/>
      <c r="F65" s="153"/>
      <c r="G65" s="153"/>
      <c r="H65" s="153"/>
      <c r="I65" s="153"/>
      <c r="J65" s="154">
        <f>J96</f>
        <v>0</v>
      </c>
      <c r="K65" s="100"/>
      <c r="L65" s="155"/>
    </row>
    <row r="66" spans="1:31" s="10" customFormat="1" ht="14.85" customHeight="1">
      <c r="B66" s="151"/>
      <c r="C66" s="100"/>
      <c r="D66" s="152" t="s">
        <v>2198</v>
      </c>
      <c r="E66" s="153"/>
      <c r="F66" s="153"/>
      <c r="G66" s="153"/>
      <c r="H66" s="153"/>
      <c r="I66" s="153"/>
      <c r="J66" s="154">
        <f>J97</f>
        <v>0</v>
      </c>
      <c r="K66" s="100"/>
      <c r="L66" s="155"/>
    </row>
    <row r="67" spans="1:31" s="10" customFormat="1" ht="14.85" customHeight="1">
      <c r="B67" s="151"/>
      <c r="C67" s="100"/>
      <c r="D67" s="152" t="s">
        <v>2199</v>
      </c>
      <c r="E67" s="153"/>
      <c r="F67" s="153"/>
      <c r="G67" s="153"/>
      <c r="H67" s="153"/>
      <c r="I67" s="153"/>
      <c r="J67" s="154">
        <f>J149</f>
        <v>0</v>
      </c>
      <c r="K67" s="100"/>
      <c r="L67" s="155"/>
    </row>
    <row r="68" spans="1:31" s="10" customFormat="1" ht="14.85" customHeight="1">
      <c r="B68" s="151"/>
      <c r="C68" s="100"/>
      <c r="D68" s="152" t="s">
        <v>2200</v>
      </c>
      <c r="E68" s="153"/>
      <c r="F68" s="153"/>
      <c r="G68" s="153"/>
      <c r="H68" s="153"/>
      <c r="I68" s="153"/>
      <c r="J68" s="154">
        <f>J220</f>
        <v>0</v>
      </c>
      <c r="K68" s="100"/>
      <c r="L68" s="155"/>
    </row>
    <row r="69" spans="1:31" s="10" customFormat="1" ht="14.85" customHeight="1">
      <c r="B69" s="151"/>
      <c r="C69" s="100"/>
      <c r="D69" s="152" t="s">
        <v>2201</v>
      </c>
      <c r="E69" s="153"/>
      <c r="F69" s="153"/>
      <c r="G69" s="153"/>
      <c r="H69" s="153"/>
      <c r="I69" s="153"/>
      <c r="J69" s="154">
        <f>J230</f>
        <v>0</v>
      </c>
      <c r="K69" s="100"/>
      <c r="L69" s="155"/>
    </row>
    <row r="70" spans="1:31" s="10" customFormat="1" ht="14.85" customHeight="1">
      <c r="B70" s="151"/>
      <c r="C70" s="100"/>
      <c r="D70" s="152" t="s">
        <v>2202</v>
      </c>
      <c r="E70" s="153"/>
      <c r="F70" s="153"/>
      <c r="G70" s="153"/>
      <c r="H70" s="153"/>
      <c r="I70" s="153"/>
      <c r="J70" s="154">
        <f>J239</f>
        <v>0</v>
      </c>
      <c r="K70" s="100"/>
      <c r="L70" s="155"/>
    </row>
    <row r="71" spans="1:31" s="10" customFormat="1" ht="14.85" customHeight="1">
      <c r="B71" s="151"/>
      <c r="C71" s="100"/>
      <c r="D71" s="152" t="s">
        <v>2203</v>
      </c>
      <c r="E71" s="153"/>
      <c r="F71" s="153"/>
      <c r="G71" s="153"/>
      <c r="H71" s="153"/>
      <c r="I71" s="153"/>
      <c r="J71" s="154">
        <f>J242</f>
        <v>0</v>
      </c>
      <c r="K71" s="100"/>
      <c r="L71" s="155"/>
    </row>
    <row r="72" spans="1:31" s="10" customFormat="1" ht="14.85" customHeight="1">
      <c r="B72" s="151"/>
      <c r="C72" s="100"/>
      <c r="D72" s="152" t="s">
        <v>2204</v>
      </c>
      <c r="E72" s="153"/>
      <c r="F72" s="153"/>
      <c r="G72" s="153"/>
      <c r="H72" s="153"/>
      <c r="I72" s="153"/>
      <c r="J72" s="154">
        <f>J248</f>
        <v>0</v>
      </c>
      <c r="K72" s="100"/>
      <c r="L72" s="155"/>
    </row>
    <row r="73" spans="1:31" s="2" customFormat="1" ht="21.7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pans="1:31" s="2" customFormat="1" ht="6.9" customHeight="1">
      <c r="A78" s="38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24.9" customHeight="1">
      <c r="A79" s="38"/>
      <c r="B79" s="39"/>
      <c r="C79" s="27" t="s">
        <v>168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12" customHeight="1">
      <c r="A81" s="38"/>
      <c r="B81" s="39"/>
      <c r="C81" s="33" t="s">
        <v>16</v>
      </c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2" customFormat="1" ht="26.25" customHeight="1">
      <c r="A82" s="38"/>
      <c r="B82" s="39"/>
      <c r="C82" s="40"/>
      <c r="D82" s="40"/>
      <c r="E82" s="421" t="str">
        <f>E7</f>
        <v>STAVEBNÍ ÚPRAVY A PŘÍSTAVBA OBJEKTU SLOVENSKÁ 984 V KOLÍNĚ II</v>
      </c>
      <c r="F82" s="422"/>
      <c r="G82" s="422"/>
      <c r="H82" s="422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3" s="1" customFormat="1" ht="12" customHeight="1">
      <c r="B83" s="25"/>
      <c r="C83" s="33" t="s">
        <v>134</v>
      </c>
      <c r="D83" s="26"/>
      <c r="E83" s="26"/>
      <c r="F83" s="26"/>
      <c r="G83" s="26"/>
      <c r="H83" s="26"/>
      <c r="I83" s="26"/>
      <c r="J83" s="26"/>
      <c r="K83" s="26"/>
      <c r="L83" s="24"/>
    </row>
    <row r="84" spans="1:63" s="2" customFormat="1" ht="16.5" customHeight="1">
      <c r="A84" s="38"/>
      <c r="B84" s="39"/>
      <c r="C84" s="40"/>
      <c r="D84" s="40"/>
      <c r="E84" s="421" t="s">
        <v>135</v>
      </c>
      <c r="F84" s="420"/>
      <c r="G84" s="420"/>
      <c r="H84" s="420"/>
      <c r="I84" s="40"/>
      <c r="J84" s="40"/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3" s="2" customFormat="1" ht="12" customHeight="1">
      <c r="A85" s="38"/>
      <c r="B85" s="39"/>
      <c r="C85" s="33" t="s">
        <v>136</v>
      </c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16.5" customHeight="1">
      <c r="A86" s="38"/>
      <c r="B86" s="39"/>
      <c r="C86" s="40"/>
      <c r="D86" s="40"/>
      <c r="E86" s="414" t="str">
        <f>E11</f>
        <v>Objekt 1.4 - ELEKTROINSTALACE SILNOPROUD</v>
      </c>
      <c r="F86" s="420"/>
      <c r="G86" s="420"/>
      <c r="H86" s="42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6.9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12" customHeight="1">
      <c r="A88" s="38"/>
      <c r="B88" s="39"/>
      <c r="C88" s="33" t="s">
        <v>21</v>
      </c>
      <c r="D88" s="40"/>
      <c r="E88" s="40"/>
      <c r="F88" s="31" t="str">
        <f>F14</f>
        <v>Kolín</v>
      </c>
      <c r="G88" s="40"/>
      <c r="H88" s="40"/>
      <c r="I88" s="33" t="s">
        <v>23</v>
      </c>
      <c r="J88" s="63" t="str">
        <f>IF(J14="","",J14)</f>
        <v>19. 5. 2025</v>
      </c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6.9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25.65" customHeight="1">
      <c r="A90" s="38"/>
      <c r="B90" s="39"/>
      <c r="C90" s="33" t="s">
        <v>25</v>
      </c>
      <c r="D90" s="40"/>
      <c r="E90" s="40"/>
      <c r="F90" s="31" t="str">
        <f>E17</f>
        <v>MĚSTO KOLÍN, KARLOVO NÁMĚSTÍ 78, 280 12 KOLÍN I</v>
      </c>
      <c r="G90" s="40"/>
      <c r="H90" s="40"/>
      <c r="I90" s="33" t="s">
        <v>34</v>
      </c>
      <c r="J90" s="36" t="str">
        <f>E23</f>
        <v>AZ PROJECTspol. s r.o.</v>
      </c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15.15" customHeight="1">
      <c r="A91" s="38"/>
      <c r="B91" s="39"/>
      <c r="C91" s="33" t="s">
        <v>31</v>
      </c>
      <c r="D91" s="40"/>
      <c r="E91" s="40"/>
      <c r="F91" s="31" t="str">
        <f>IF(E20="","",E20)</f>
        <v>Vyplň údaj</v>
      </c>
      <c r="G91" s="40"/>
      <c r="H91" s="40"/>
      <c r="I91" s="33" t="s">
        <v>38</v>
      </c>
      <c r="J91" s="36" t="str">
        <f>E26</f>
        <v>Ing. Luboš Michalec</v>
      </c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2" customFormat="1" ht="10.35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1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63" s="11" customFormat="1" ht="29.25" customHeight="1">
      <c r="A93" s="156"/>
      <c r="B93" s="157"/>
      <c r="C93" s="158" t="s">
        <v>169</v>
      </c>
      <c r="D93" s="159" t="s">
        <v>63</v>
      </c>
      <c r="E93" s="159" t="s">
        <v>59</v>
      </c>
      <c r="F93" s="159" t="s">
        <v>60</v>
      </c>
      <c r="G93" s="159" t="s">
        <v>170</v>
      </c>
      <c r="H93" s="159" t="s">
        <v>171</v>
      </c>
      <c r="I93" s="159" t="s">
        <v>172</v>
      </c>
      <c r="J93" s="159" t="s">
        <v>140</v>
      </c>
      <c r="K93" s="160" t="s">
        <v>173</v>
      </c>
      <c r="L93" s="161"/>
      <c r="M93" s="72" t="s">
        <v>19</v>
      </c>
      <c r="N93" s="73" t="s">
        <v>48</v>
      </c>
      <c r="O93" s="73" t="s">
        <v>174</v>
      </c>
      <c r="P93" s="73" t="s">
        <v>175</v>
      </c>
      <c r="Q93" s="73" t="s">
        <v>176</v>
      </c>
      <c r="R93" s="73" t="s">
        <v>177</v>
      </c>
      <c r="S93" s="73" t="s">
        <v>178</v>
      </c>
      <c r="T93" s="74" t="s">
        <v>179</v>
      </c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</row>
    <row r="94" spans="1:63" s="2" customFormat="1" ht="22.8" customHeight="1">
      <c r="A94" s="38"/>
      <c r="B94" s="39"/>
      <c r="C94" s="79" t="s">
        <v>180</v>
      </c>
      <c r="D94" s="40"/>
      <c r="E94" s="40"/>
      <c r="F94" s="40"/>
      <c r="G94" s="40"/>
      <c r="H94" s="40"/>
      <c r="I94" s="40"/>
      <c r="J94" s="162">
        <f>BK94</f>
        <v>0</v>
      </c>
      <c r="K94" s="40"/>
      <c r="L94" s="43"/>
      <c r="M94" s="75"/>
      <c r="N94" s="163"/>
      <c r="O94" s="76"/>
      <c r="P94" s="164">
        <f>P95</f>
        <v>0</v>
      </c>
      <c r="Q94" s="76"/>
      <c r="R94" s="164">
        <f>R95</f>
        <v>0</v>
      </c>
      <c r="S94" s="76"/>
      <c r="T94" s="165">
        <f>T95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21" t="s">
        <v>77</v>
      </c>
      <c r="AU94" s="21" t="s">
        <v>141</v>
      </c>
      <c r="BK94" s="166">
        <f>BK95</f>
        <v>0</v>
      </c>
    </row>
    <row r="95" spans="1:63" s="12" customFormat="1" ht="25.95" customHeight="1">
      <c r="B95" s="167"/>
      <c r="C95" s="168"/>
      <c r="D95" s="169" t="s">
        <v>77</v>
      </c>
      <c r="E95" s="170" t="s">
        <v>1145</v>
      </c>
      <c r="F95" s="170" t="s">
        <v>1145</v>
      </c>
      <c r="G95" s="168"/>
      <c r="H95" s="168"/>
      <c r="I95" s="171"/>
      <c r="J95" s="172">
        <f>BK95</f>
        <v>0</v>
      </c>
      <c r="K95" s="168"/>
      <c r="L95" s="173"/>
      <c r="M95" s="174"/>
      <c r="N95" s="175"/>
      <c r="O95" s="175"/>
      <c r="P95" s="176">
        <f>P96</f>
        <v>0</v>
      </c>
      <c r="Q95" s="175"/>
      <c r="R95" s="176">
        <f>R96</f>
        <v>0</v>
      </c>
      <c r="S95" s="175"/>
      <c r="T95" s="177">
        <f>T96</f>
        <v>0</v>
      </c>
      <c r="AR95" s="178" t="s">
        <v>87</v>
      </c>
      <c r="AT95" s="179" t="s">
        <v>77</v>
      </c>
      <c r="AU95" s="179" t="s">
        <v>78</v>
      </c>
      <c r="AY95" s="178" t="s">
        <v>183</v>
      </c>
      <c r="BK95" s="180">
        <f>BK96</f>
        <v>0</v>
      </c>
    </row>
    <row r="96" spans="1:63" s="12" customFormat="1" ht="22.8" customHeight="1">
      <c r="B96" s="167"/>
      <c r="C96" s="168"/>
      <c r="D96" s="169" t="s">
        <v>77</v>
      </c>
      <c r="E96" s="181" t="s">
        <v>2205</v>
      </c>
      <c r="F96" s="181" t="s">
        <v>2206</v>
      </c>
      <c r="G96" s="168"/>
      <c r="H96" s="168"/>
      <c r="I96" s="171"/>
      <c r="J96" s="182">
        <f>BK96</f>
        <v>0</v>
      </c>
      <c r="K96" s="168"/>
      <c r="L96" s="173"/>
      <c r="M96" s="174"/>
      <c r="N96" s="175"/>
      <c r="O96" s="175"/>
      <c r="P96" s="176">
        <f>P97+P149+P220+P230+P239+P242+P248</f>
        <v>0</v>
      </c>
      <c r="Q96" s="175"/>
      <c r="R96" s="176">
        <f>R97+R149+R220+R230+R239+R242+R248</f>
        <v>0</v>
      </c>
      <c r="S96" s="175"/>
      <c r="T96" s="177">
        <f>T97+T149+T220+T230+T239+T242+T248</f>
        <v>0</v>
      </c>
      <c r="AR96" s="178" t="s">
        <v>87</v>
      </c>
      <c r="AT96" s="179" t="s">
        <v>77</v>
      </c>
      <c r="AU96" s="179" t="s">
        <v>85</v>
      </c>
      <c r="AY96" s="178" t="s">
        <v>183</v>
      </c>
      <c r="BK96" s="180">
        <f>BK97+BK149+BK220+BK230+BK239+BK242+BK248</f>
        <v>0</v>
      </c>
    </row>
    <row r="97" spans="1:65" s="12" customFormat="1" ht="20.85" customHeight="1">
      <c r="B97" s="167"/>
      <c r="C97" s="168"/>
      <c r="D97" s="169" t="s">
        <v>77</v>
      </c>
      <c r="E97" s="181" t="s">
        <v>2207</v>
      </c>
      <c r="F97" s="181" t="s">
        <v>2208</v>
      </c>
      <c r="G97" s="168"/>
      <c r="H97" s="168"/>
      <c r="I97" s="171"/>
      <c r="J97" s="182">
        <f>BK97</f>
        <v>0</v>
      </c>
      <c r="K97" s="168"/>
      <c r="L97" s="173"/>
      <c r="M97" s="174"/>
      <c r="N97" s="175"/>
      <c r="O97" s="175"/>
      <c r="P97" s="176">
        <f>SUM(P98:P148)</f>
        <v>0</v>
      </c>
      <c r="Q97" s="175"/>
      <c r="R97" s="176">
        <f>SUM(R98:R148)</f>
        <v>0</v>
      </c>
      <c r="S97" s="175"/>
      <c r="T97" s="177">
        <f>SUM(T98:T148)</f>
        <v>0</v>
      </c>
      <c r="AR97" s="178" t="s">
        <v>87</v>
      </c>
      <c r="AT97" s="179" t="s">
        <v>77</v>
      </c>
      <c r="AU97" s="179" t="s">
        <v>87</v>
      </c>
      <c r="AY97" s="178" t="s">
        <v>183</v>
      </c>
      <c r="BK97" s="180">
        <f>SUM(BK98:BK148)</f>
        <v>0</v>
      </c>
    </row>
    <row r="98" spans="1:65" s="2" customFormat="1" ht="16.5" customHeight="1">
      <c r="A98" s="38"/>
      <c r="B98" s="39"/>
      <c r="C98" s="183" t="s">
        <v>85</v>
      </c>
      <c r="D98" s="183" t="s">
        <v>185</v>
      </c>
      <c r="E98" s="184" t="s">
        <v>2209</v>
      </c>
      <c r="F98" s="185" t="s">
        <v>2210</v>
      </c>
      <c r="G98" s="186" t="s">
        <v>1362</v>
      </c>
      <c r="H98" s="187">
        <v>50</v>
      </c>
      <c r="I98" s="188"/>
      <c r="J98" s="189">
        <f t="shared" ref="J98:J129" si="0">ROUND(I98*H98,2)</f>
        <v>0</v>
      </c>
      <c r="K98" s="185" t="s">
        <v>19</v>
      </c>
      <c r="L98" s="43"/>
      <c r="M98" s="190" t="s">
        <v>19</v>
      </c>
      <c r="N98" s="191" t="s">
        <v>49</v>
      </c>
      <c r="O98" s="68"/>
      <c r="P98" s="192">
        <f t="shared" ref="P98:P129" si="1">O98*H98</f>
        <v>0</v>
      </c>
      <c r="Q98" s="192">
        <v>0</v>
      </c>
      <c r="R98" s="192">
        <f t="shared" ref="R98:R129" si="2">Q98*H98</f>
        <v>0</v>
      </c>
      <c r="S98" s="192">
        <v>0</v>
      </c>
      <c r="T98" s="193">
        <f t="shared" ref="T98:T129" si="3"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273</v>
      </c>
      <c r="AT98" s="194" t="s">
        <v>185</v>
      </c>
      <c r="AU98" s="194" t="s">
        <v>132</v>
      </c>
      <c r="AY98" s="21" t="s">
        <v>183</v>
      </c>
      <c r="BE98" s="195">
        <f t="shared" ref="BE98:BE129" si="4">IF(N98="základní",J98,0)</f>
        <v>0</v>
      </c>
      <c r="BF98" s="195">
        <f t="shared" ref="BF98:BF129" si="5">IF(N98="snížená",J98,0)</f>
        <v>0</v>
      </c>
      <c r="BG98" s="195">
        <f t="shared" ref="BG98:BG129" si="6">IF(N98="zákl. přenesená",J98,0)</f>
        <v>0</v>
      </c>
      <c r="BH98" s="195">
        <f t="shared" ref="BH98:BH129" si="7">IF(N98="sníž. přenesená",J98,0)</f>
        <v>0</v>
      </c>
      <c r="BI98" s="195">
        <f t="shared" ref="BI98:BI129" si="8">IF(N98="nulová",J98,0)</f>
        <v>0</v>
      </c>
      <c r="BJ98" s="21" t="s">
        <v>85</v>
      </c>
      <c r="BK98" s="195">
        <f t="shared" ref="BK98:BK129" si="9">ROUND(I98*H98,2)</f>
        <v>0</v>
      </c>
      <c r="BL98" s="21" t="s">
        <v>273</v>
      </c>
      <c r="BM98" s="194" t="s">
        <v>2211</v>
      </c>
    </row>
    <row r="99" spans="1:65" s="2" customFormat="1" ht="16.5" customHeight="1">
      <c r="A99" s="38"/>
      <c r="B99" s="39"/>
      <c r="C99" s="183" t="s">
        <v>87</v>
      </c>
      <c r="D99" s="183" t="s">
        <v>185</v>
      </c>
      <c r="E99" s="184" t="s">
        <v>2212</v>
      </c>
      <c r="F99" s="185" t="s">
        <v>2213</v>
      </c>
      <c r="G99" s="186" t="s">
        <v>1362</v>
      </c>
      <c r="H99" s="187">
        <v>25</v>
      </c>
      <c r="I99" s="188"/>
      <c r="J99" s="189">
        <f t="shared" si="0"/>
        <v>0</v>
      </c>
      <c r="K99" s="185" t="s">
        <v>19</v>
      </c>
      <c r="L99" s="43"/>
      <c r="M99" s="190" t="s">
        <v>19</v>
      </c>
      <c r="N99" s="191" t="s">
        <v>49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273</v>
      </c>
      <c r="AT99" s="194" t="s">
        <v>185</v>
      </c>
      <c r="AU99" s="194" t="s">
        <v>132</v>
      </c>
      <c r="AY99" s="21" t="s">
        <v>183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85</v>
      </c>
      <c r="BK99" s="195">
        <f t="shared" si="9"/>
        <v>0</v>
      </c>
      <c r="BL99" s="21" t="s">
        <v>273</v>
      </c>
      <c r="BM99" s="194" t="s">
        <v>2214</v>
      </c>
    </row>
    <row r="100" spans="1:65" s="2" customFormat="1" ht="16.5" customHeight="1">
      <c r="A100" s="38"/>
      <c r="B100" s="39"/>
      <c r="C100" s="183" t="s">
        <v>132</v>
      </c>
      <c r="D100" s="183" t="s">
        <v>185</v>
      </c>
      <c r="E100" s="184" t="s">
        <v>2215</v>
      </c>
      <c r="F100" s="185" t="s">
        <v>2216</v>
      </c>
      <c r="G100" s="186" t="s">
        <v>1362</v>
      </c>
      <c r="H100" s="187">
        <v>25</v>
      </c>
      <c r="I100" s="188"/>
      <c r="J100" s="189">
        <f t="shared" si="0"/>
        <v>0</v>
      </c>
      <c r="K100" s="185" t="s">
        <v>19</v>
      </c>
      <c r="L100" s="43"/>
      <c r="M100" s="190" t="s">
        <v>19</v>
      </c>
      <c r="N100" s="191" t="s">
        <v>49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273</v>
      </c>
      <c r="AT100" s="194" t="s">
        <v>185</v>
      </c>
      <c r="AU100" s="194" t="s">
        <v>132</v>
      </c>
      <c r="AY100" s="21" t="s">
        <v>183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85</v>
      </c>
      <c r="BK100" s="195">
        <f t="shared" si="9"/>
        <v>0</v>
      </c>
      <c r="BL100" s="21" t="s">
        <v>273</v>
      </c>
      <c r="BM100" s="194" t="s">
        <v>2217</v>
      </c>
    </row>
    <row r="101" spans="1:65" s="2" customFormat="1" ht="21.75" customHeight="1">
      <c r="A101" s="38"/>
      <c r="B101" s="39"/>
      <c r="C101" s="183" t="s">
        <v>190</v>
      </c>
      <c r="D101" s="183" t="s">
        <v>185</v>
      </c>
      <c r="E101" s="184" t="s">
        <v>2218</v>
      </c>
      <c r="F101" s="185" t="s">
        <v>2219</v>
      </c>
      <c r="G101" s="186" t="s">
        <v>1362</v>
      </c>
      <c r="H101" s="187">
        <v>1500</v>
      </c>
      <c r="I101" s="188"/>
      <c r="J101" s="189">
        <f t="shared" si="0"/>
        <v>0</v>
      </c>
      <c r="K101" s="185" t="s">
        <v>19</v>
      </c>
      <c r="L101" s="43"/>
      <c r="M101" s="190" t="s">
        <v>19</v>
      </c>
      <c r="N101" s="191" t="s">
        <v>49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273</v>
      </c>
      <c r="AT101" s="194" t="s">
        <v>185</v>
      </c>
      <c r="AU101" s="194" t="s">
        <v>132</v>
      </c>
      <c r="AY101" s="21" t="s">
        <v>183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85</v>
      </c>
      <c r="BK101" s="195">
        <f t="shared" si="9"/>
        <v>0</v>
      </c>
      <c r="BL101" s="21" t="s">
        <v>273</v>
      </c>
      <c r="BM101" s="194" t="s">
        <v>2220</v>
      </c>
    </row>
    <row r="102" spans="1:65" s="2" customFormat="1" ht="24.15" customHeight="1">
      <c r="A102" s="38"/>
      <c r="B102" s="39"/>
      <c r="C102" s="183" t="s">
        <v>214</v>
      </c>
      <c r="D102" s="183" t="s">
        <v>185</v>
      </c>
      <c r="E102" s="184" t="s">
        <v>2221</v>
      </c>
      <c r="F102" s="185" t="s">
        <v>2222</v>
      </c>
      <c r="G102" s="186" t="s">
        <v>1362</v>
      </c>
      <c r="H102" s="187">
        <v>40</v>
      </c>
      <c r="I102" s="188"/>
      <c r="J102" s="189">
        <f t="shared" si="0"/>
        <v>0</v>
      </c>
      <c r="K102" s="185" t="s">
        <v>19</v>
      </c>
      <c r="L102" s="43"/>
      <c r="M102" s="190" t="s">
        <v>19</v>
      </c>
      <c r="N102" s="191" t="s">
        <v>49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273</v>
      </c>
      <c r="AT102" s="194" t="s">
        <v>185</v>
      </c>
      <c r="AU102" s="194" t="s">
        <v>132</v>
      </c>
      <c r="AY102" s="21" t="s">
        <v>183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85</v>
      </c>
      <c r="BK102" s="195">
        <f t="shared" si="9"/>
        <v>0</v>
      </c>
      <c r="BL102" s="21" t="s">
        <v>273</v>
      </c>
      <c r="BM102" s="194" t="s">
        <v>2223</v>
      </c>
    </row>
    <row r="103" spans="1:65" s="2" customFormat="1" ht="21.75" customHeight="1">
      <c r="A103" s="38"/>
      <c r="B103" s="39"/>
      <c r="C103" s="183" t="s">
        <v>223</v>
      </c>
      <c r="D103" s="183" t="s">
        <v>185</v>
      </c>
      <c r="E103" s="184" t="s">
        <v>2224</v>
      </c>
      <c r="F103" s="185" t="s">
        <v>2225</v>
      </c>
      <c r="G103" s="186" t="s">
        <v>1362</v>
      </c>
      <c r="H103" s="187">
        <v>80</v>
      </c>
      <c r="I103" s="188"/>
      <c r="J103" s="189">
        <f t="shared" si="0"/>
        <v>0</v>
      </c>
      <c r="K103" s="185" t="s">
        <v>19</v>
      </c>
      <c r="L103" s="43"/>
      <c r="M103" s="190" t="s">
        <v>19</v>
      </c>
      <c r="N103" s="191" t="s">
        <v>49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273</v>
      </c>
      <c r="AT103" s="194" t="s">
        <v>185</v>
      </c>
      <c r="AU103" s="194" t="s">
        <v>132</v>
      </c>
      <c r="AY103" s="21" t="s">
        <v>183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85</v>
      </c>
      <c r="BK103" s="195">
        <f t="shared" si="9"/>
        <v>0</v>
      </c>
      <c r="BL103" s="21" t="s">
        <v>273</v>
      </c>
      <c r="BM103" s="194" t="s">
        <v>2226</v>
      </c>
    </row>
    <row r="104" spans="1:65" s="2" customFormat="1" ht="16.5" customHeight="1">
      <c r="A104" s="38"/>
      <c r="B104" s="39"/>
      <c r="C104" s="183" t="s">
        <v>229</v>
      </c>
      <c r="D104" s="183" t="s">
        <v>185</v>
      </c>
      <c r="E104" s="184" t="s">
        <v>2227</v>
      </c>
      <c r="F104" s="185" t="s">
        <v>2228</v>
      </c>
      <c r="G104" s="186" t="s">
        <v>1362</v>
      </c>
      <c r="H104" s="187">
        <v>1</v>
      </c>
      <c r="I104" s="188"/>
      <c r="J104" s="189">
        <f t="shared" si="0"/>
        <v>0</v>
      </c>
      <c r="K104" s="185" t="s">
        <v>19</v>
      </c>
      <c r="L104" s="43"/>
      <c r="M104" s="190" t="s">
        <v>19</v>
      </c>
      <c r="N104" s="191" t="s">
        <v>49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273</v>
      </c>
      <c r="AT104" s="194" t="s">
        <v>185</v>
      </c>
      <c r="AU104" s="194" t="s">
        <v>132</v>
      </c>
      <c r="AY104" s="21" t="s">
        <v>183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85</v>
      </c>
      <c r="BK104" s="195">
        <f t="shared" si="9"/>
        <v>0</v>
      </c>
      <c r="BL104" s="21" t="s">
        <v>273</v>
      </c>
      <c r="BM104" s="194" t="s">
        <v>2229</v>
      </c>
    </row>
    <row r="105" spans="1:65" s="2" customFormat="1" ht="21.75" customHeight="1">
      <c r="A105" s="38"/>
      <c r="B105" s="39"/>
      <c r="C105" s="183" t="s">
        <v>234</v>
      </c>
      <c r="D105" s="183" t="s">
        <v>185</v>
      </c>
      <c r="E105" s="184" t="s">
        <v>2230</v>
      </c>
      <c r="F105" s="185" t="s">
        <v>2231</v>
      </c>
      <c r="G105" s="186" t="s">
        <v>237</v>
      </c>
      <c r="H105" s="187">
        <v>250</v>
      </c>
      <c r="I105" s="188"/>
      <c r="J105" s="189">
        <f t="shared" si="0"/>
        <v>0</v>
      </c>
      <c r="K105" s="185" t="s">
        <v>19</v>
      </c>
      <c r="L105" s="43"/>
      <c r="M105" s="190" t="s">
        <v>19</v>
      </c>
      <c r="N105" s="191" t="s">
        <v>49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273</v>
      </c>
      <c r="AT105" s="194" t="s">
        <v>185</v>
      </c>
      <c r="AU105" s="194" t="s">
        <v>132</v>
      </c>
      <c r="AY105" s="21" t="s">
        <v>183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85</v>
      </c>
      <c r="BK105" s="195">
        <f t="shared" si="9"/>
        <v>0</v>
      </c>
      <c r="BL105" s="21" t="s">
        <v>273</v>
      </c>
      <c r="BM105" s="194" t="s">
        <v>2232</v>
      </c>
    </row>
    <row r="106" spans="1:65" s="2" customFormat="1" ht="21.75" customHeight="1">
      <c r="A106" s="38"/>
      <c r="B106" s="39"/>
      <c r="C106" s="183" t="s">
        <v>239</v>
      </c>
      <c r="D106" s="183" t="s">
        <v>185</v>
      </c>
      <c r="E106" s="184" t="s">
        <v>2233</v>
      </c>
      <c r="F106" s="185" t="s">
        <v>2234</v>
      </c>
      <c r="G106" s="186" t="s">
        <v>237</v>
      </c>
      <c r="H106" s="187">
        <v>30</v>
      </c>
      <c r="I106" s="188"/>
      <c r="J106" s="189">
        <f t="shared" si="0"/>
        <v>0</v>
      </c>
      <c r="K106" s="185" t="s">
        <v>19</v>
      </c>
      <c r="L106" s="43"/>
      <c r="M106" s="190" t="s">
        <v>19</v>
      </c>
      <c r="N106" s="191" t="s">
        <v>49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273</v>
      </c>
      <c r="AT106" s="194" t="s">
        <v>185</v>
      </c>
      <c r="AU106" s="194" t="s">
        <v>132</v>
      </c>
      <c r="AY106" s="21" t="s">
        <v>183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85</v>
      </c>
      <c r="BK106" s="195">
        <f t="shared" si="9"/>
        <v>0</v>
      </c>
      <c r="BL106" s="21" t="s">
        <v>273</v>
      </c>
      <c r="BM106" s="194" t="s">
        <v>2235</v>
      </c>
    </row>
    <row r="107" spans="1:65" s="2" customFormat="1" ht="21.75" customHeight="1">
      <c r="A107" s="38"/>
      <c r="B107" s="39"/>
      <c r="C107" s="183" t="s">
        <v>245</v>
      </c>
      <c r="D107" s="183" t="s">
        <v>185</v>
      </c>
      <c r="E107" s="184" t="s">
        <v>2236</v>
      </c>
      <c r="F107" s="185" t="s">
        <v>2237</v>
      </c>
      <c r="G107" s="186" t="s">
        <v>237</v>
      </c>
      <c r="H107" s="187">
        <v>50</v>
      </c>
      <c r="I107" s="188"/>
      <c r="J107" s="189">
        <f t="shared" si="0"/>
        <v>0</v>
      </c>
      <c r="K107" s="185" t="s">
        <v>19</v>
      </c>
      <c r="L107" s="43"/>
      <c r="M107" s="190" t="s">
        <v>19</v>
      </c>
      <c r="N107" s="191" t="s">
        <v>49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273</v>
      </c>
      <c r="AT107" s="194" t="s">
        <v>185</v>
      </c>
      <c r="AU107" s="194" t="s">
        <v>132</v>
      </c>
      <c r="AY107" s="21" t="s">
        <v>183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85</v>
      </c>
      <c r="BK107" s="195">
        <f t="shared" si="9"/>
        <v>0</v>
      </c>
      <c r="BL107" s="21" t="s">
        <v>273</v>
      </c>
      <c r="BM107" s="194" t="s">
        <v>2238</v>
      </c>
    </row>
    <row r="108" spans="1:65" s="2" customFormat="1" ht="21.75" customHeight="1">
      <c r="A108" s="38"/>
      <c r="B108" s="39"/>
      <c r="C108" s="183" t="s">
        <v>249</v>
      </c>
      <c r="D108" s="183" t="s">
        <v>185</v>
      </c>
      <c r="E108" s="184" t="s">
        <v>2239</v>
      </c>
      <c r="F108" s="185" t="s">
        <v>2240</v>
      </c>
      <c r="G108" s="186" t="s">
        <v>237</v>
      </c>
      <c r="H108" s="187">
        <v>40</v>
      </c>
      <c r="I108" s="188"/>
      <c r="J108" s="189">
        <f t="shared" si="0"/>
        <v>0</v>
      </c>
      <c r="K108" s="185" t="s">
        <v>19</v>
      </c>
      <c r="L108" s="43"/>
      <c r="M108" s="190" t="s">
        <v>19</v>
      </c>
      <c r="N108" s="191" t="s">
        <v>49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273</v>
      </c>
      <c r="AT108" s="194" t="s">
        <v>185</v>
      </c>
      <c r="AU108" s="194" t="s">
        <v>132</v>
      </c>
      <c r="AY108" s="21" t="s">
        <v>183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85</v>
      </c>
      <c r="BK108" s="195">
        <f t="shared" si="9"/>
        <v>0</v>
      </c>
      <c r="BL108" s="21" t="s">
        <v>273</v>
      </c>
      <c r="BM108" s="194" t="s">
        <v>2241</v>
      </c>
    </row>
    <row r="109" spans="1:65" s="2" customFormat="1" ht="16.5" customHeight="1">
      <c r="A109" s="38"/>
      <c r="B109" s="39"/>
      <c r="C109" s="183" t="s">
        <v>8</v>
      </c>
      <c r="D109" s="183" t="s">
        <v>185</v>
      </c>
      <c r="E109" s="184" t="s">
        <v>2242</v>
      </c>
      <c r="F109" s="185" t="s">
        <v>2243</v>
      </c>
      <c r="G109" s="186" t="s">
        <v>237</v>
      </c>
      <c r="H109" s="187">
        <v>50</v>
      </c>
      <c r="I109" s="188"/>
      <c r="J109" s="189">
        <f t="shared" si="0"/>
        <v>0</v>
      </c>
      <c r="K109" s="185" t="s">
        <v>19</v>
      </c>
      <c r="L109" s="43"/>
      <c r="M109" s="190" t="s">
        <v>19</v>
      </c>
      <c r="N109" s="191" t="s">
        <v>49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273</v>
      </c>
      <c r="AT109" s="194" t="s">
        <v>185</v>
      </c>
      <c r="AU109" s="194" t="s">
        <v>132</v>
      </c>
      <c r="AY109" s="21" t="s">
        <v>183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85</v>
      </c>
      <c r="BK109" s="195">
        <f t="shared" si="9"/>
        <v>0</v>
      </c>
      <c r="BL109" s="21" t="s">
        <v>273</v>
      </c>
      <c r="BM109" s="194" t="s">
        <v>2244</v>
      </c>
    </row>
    <row r="110" spans="1:65" s="2" customFormat="1" ht="21.75" customHeight="1">
      <c r="A110" s="38"/>
      <c r="B110" s="39"/>
      <c r="C110" s="183" t="s">
        <v>256</v>
      </c>
      <c r="D110" s="183" t="s">
        <v>185</v>
      </c>
      <c r="E110" s="184" t="s">
        <v>2245</v>
      </c>
      <c r="F110" s="185" t="s">
        <v>2246</v>
      </c>
      <c r="G110" s="186" t="s">
        <v>237</v>
      </c>
      <c r="H110" s="187">
        <v>40</v>
      </c>
      <c r="I110" s="188"/>
      <c r="J110" s="189">
        <f t="shared" si="0"/>
        <v>0</v>
      </c>
      <c r="K110" s="185" t="s">
        <v>19</v>
      </c>
      <c r="L110" s="43"/>
      <c r="M110" s="190" t="s">
        <v>19</v>
      </c>
      <c r="N110" s="191" t="s">
        <v>49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273</v>
      </c>
      <c r="AT110" s="194" t="s">
        <v>185</v>
      </c>
      <c r="AU110" s="194" t="s">
        <v>132</v>
      </c>
      <c r="AY110" s="21" t="s">
        <v>183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85</v>
      </c>
      <c r="BK110" s="195">
        <f t="shared" si="9"/>
        <v>0</v>
      </c>
      <c r="BL110" s="21" t="s">
        <v>273</v>
      </c>
      <c r="BM110" s="194" t="s">
        <v>2247</v>
      </c>
    </row>
    <row r="111" spans="1:65" s="2" customFormat="1" ht="16.5" customHeight="1">
      <c r="A111" s="38"/>
      <c r="B111" s="39"/>
      <c r="C111" s="183" t="s">
        <v>261</v>
      </c>
      <c r="D111" s="183" t="s">
        <v>185</v>
      </c>
      <c r="E111" s="184" t="s">
        <v>2248</v>
      </c>
      <c r="F111" s="185" t="s">
        <v>2249</v>
      </c>
      <c r="G111" s="186" t="s">
        <v>237</v>
      </c>
      <c r="H111" s="187">
        <v>800</v>
      </c>
      <c r="I111" s="188"/>
      <c r="J111" s="189">
        <f t="shared" si="0"/>
        <v>0</v>
      </c>
      <c r="K111" s="185" t="s">
        <v>19</v>
      </c>
      <c r="L111" s="43"/>
      <c r="M111" s="190" t="s">
        <v>19</v>
      </c>
      <c r="N111" s="191" t="s">
        <v>49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273</v>
      </c>
      <c r="AT111" s="194" t="s">
        <v>185</v>
      </c>
      <c r="AU111" s="194" t="s">
        <v>132</v>
      </c>
      <c r="AY111" s="21" t="s">
        <v>183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85</v>
      </c>
      <c r="BK111" s="195">
        <f t="shared" si="9"/>
        <v>0</v>
      </c>
      <c r="BL111" s="21" t="s">
        <v>273</v>
      </c>
      <c r="BM111" s="194" t="s">
        <v>2250</v>
      </c>
    </row>
    <row r="112" spans="1:65" s="2" customFormat="1" ht="16.5" customHeight="1">
      <c r="A112" s="38"/>
      <c r="B112" s="39"/>
      <c r="C112" s="183" t="s">
        <v>267</v>
      </c>
      <c r="D112" s="183" t="s">
        <v>185</v>
      </c>
      <c r="E112" s="184" t="s">
        <v>2251</v>
      </c>
      <c r="F112" s="185" t="s">
        <v>2252</v>
      </c>
      <c r="G112" s="186" t="s">
        <v>237</v>
      </c>
      <c r="H112" s="187">
        <v>500</v>
      </c>
      <c r="I112" s="188"/>
      <c r="J112" s="189">
        <f t="shared" si="0"/>
        <v>0</v>
      </c>
      <c r="K112" s="185" t="s">
        <v>19</v>
      </c>
      <c r="L112" s="43"/>
      <c r="M112" s="190" t="s">
        <v>19</v>
      </c>
      <c r="N112" s="191" t="s">
        <v>49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273</v>
      </c>
      <c r="AT112" s="194" t="s">
        <v>185</v>
      </c>
      <c r="AU112" s="194" t="s">
        <v>132</v>
      </c>
      <c r="AY112" s="21" t="s">
        <v>183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85</v>
      </c>
      <c r="BK112" s="195">
        <f t="shared" si="9"/>
        <v>0</v>
      </c>
      <c r="BL112" s="21" t="s">
        <v>273</v>
      </c>
      <c r="BM112" s="194" t="s">
        <v>2253</v>
      </c>
    </row>
    <row r="113" spans="1:65" s="2" customFormat="1" ht="21.75" customHeight="1">
      <c r="A113" s="38"/>
      <c r="B113" s="39"/>
      <c r="C113" s="183" t="s">
        <v>273</v>
      </c>
      <c r="D113" s="183" t="s">
        <v>185</v>
      </c>
      <c r="E113" s="184" t="s">
        <v>2254</v>
      </c>
      <c r="F113" s="185" t="s">
        <v>2255</v>
      </c>
      <c r="G113" s="186" t="s">
        <v>237</v>
      </c>
      <c r="H113" s="187">
        <v>100</v>
      </c>
      <c r="I113" s="188"/>
      <c r="J113" s="189">
        <f t="shared" si="0"/>
        <v>0</v>
      </c>
      <c r="K113" s="185" t="s">
        <v>19</v>
      </c>
      <c r="L113" s="43"/>
      <c r="M113" s="190" t="s">
        <v>19</v>
      </c>
      <c r="N113" s="191" t="s">
        <v>49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273</v>
      </c>
      <c r="AT113" s="194" t="s">
        <v>185</v>
      </c>
      <c r="AU113" s="194" t="s">
        <v>132</v>
      </c>
      <c r="AY113" s="21" t="s">
        <v>183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85</v>
      </c>
      <c r="BK113" s="195">
        <f t="shared" si="9"/>
        <v>0</v>
      </c>
      <c r="BL113" s="21" t="s">
        <v>273</v>
      </c>
      <c r="BM113" s="194" t="s">
        <v>2256</v>
      </c>
    </row>
    <row r="114" spans="1:65" s="2" customFormat="1" ht="21.75" customHeight="1">
      <c r="A114" s="38"/>
      <c r="B114" s="39"/>
      <c r="C114" s="183" t="s">
        <v>278</v>
      </c>
      <c r="D114" s="183" t="s">
        <v>185</v>
      </c>
      <c r="E114" s="184" t="s">
        <v>2257</v>
      </c>
      <c r="F114" s="185" t="s">
        <v>2258</v>
      </c>
      <c r="G114" s="186" t="s">
        <v>237</v>
      </c>
      <c r="H114" s="187">
        <v>30</v>
      </c>
      <c r="I114" s="188"/>
      <c r="J114" s="189">
        <f t="shared" si="0"/>
        <v>0</v>
      </c>
      <c r="K114" s="185" t="s">
        <v>19</v>
      </c>
      <c r="L114" s="43"/>
      <c r="M114" s="190" t="s">
        <v>19</v>
      </c>
      <c r="N114" s="191" t="s">
        <v>49</v>
      </c>
      <c r="O114" s="68"/>
      <c r="P114" s="192">
        <f t="shared" si="1"/>
        <v>0</v>
      </c>
      <c r="Q114" s="192">
        <v>0</v>
      </c>
      <c r="R114" s="192">
        <f t="shared" si="2"/>
        <v>0</v>
      </c>
      <c r="S114" s="192">
        <v>0</v>
      </c>
      <c r="T114" s="193">
        <f t="shared" si="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273</v>
      </c>
      <c r="AT114" s="194" t="s">
        <v>185</v>
      </c>
      <c r="AU114" s="194" t="s">
        <v>132</v>
      </c>
      <c r="AY114" s="21" t="s">
        <v>183</v>
      </c>
      <c r="BE114" s="195">
        <f t="shared" si="4"/>
        <v>0</v>
      </c>
      <c r="BF114" s="195">
        <f t="shared" si="5"/>
        <v>0</v>
      </c>
      <c r="BG114" s="195">
        <f t="shared" si="6"/>
        <v>0</v>
      </c>
      <c r="BH114" s="195">
        <f t="shared" si="7"/>
        <v>0</v>
      </c>
      <c r="BI114" s="195">
        <f t="shared" si="8"/>
        <v>0</v>
      </c>
      <c r="BJ114" s="21" t="s">
        <v>85</v>
      </c>
      <c r="BK114" s="195">
        <f t="shared" si="9"/>
        <v>0</v>
      </c>
      <c r="BL114" s="21" t="s">
        <v>273</v>
      </c>
      <c r="BM114" s="194" t="s">
        <v>2259</v>
      </c>
    </row>
    <row r="115" spans="1:65" s="2" customFormat="1" ht="16.5" customHeight="1">
      <c r="A115" s="38"/>
      <c r="B115" s="39"/>
      <c r="C115" s="183" t="s">
        <v>284</v>
      </c>
      <c r="D115" s="183" t="s">
        <v>185</v>
      </c>
      <c r="E115" s="184" t="s">
        <v>2260</v>
      </c>
      <c r="F115" s="185" t="s">
        <v>2261</v>
      </c>
      <c r="G115" s="186" t="s">
        <v>237</v>
      </c>
      <c r="H115" s="187">
        <v>80</v>
      </c>
      <c r="I115" s="188"/>
      <c r="J115" s="189">
        <f t="shared" si="0"/>
        <v>0</v>
      </c>
      <c r="K115" s="185" t="s">
        <v>19</v>
      </c>
      <c r="L115" s="43"/>
      <c r="M115" s="190" t="s">
        <v>19</v>
      </c>
      <c r="N115" s="191" t="s">
        <v>49</v>
      </c>
      <c r="O115" s="68"/>
      <c r="P115" s="192">
        <f t="shared" si="1"/>
        <v>0</v>
      </c>
      <c r="Q115" s="192">
        <v>0</v>
      </c>
      <c r="R115" s="192">
        <f t="shared" si="2"/>
        <v>0</v>
      </c>
      <c r="S115" s="192">
        <v>0</v>
      </c>
      <c r="T115" s="193">
        <f t="shared" si="3"/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4" t="s">
        <v>273</v>
      </c>
      <c r="AT115" s="194" t="s">
        <v>185</v>
      </c>
      <c r="AU115" s="194" t="s">
        <v>132</v>
      </c>
      <c r="AY115" s="21" t="s">
        <v>183</v>
      </c>
      <c r="BE115" s="195">
        <f t="shared" si="4"/>
        <v>0</v>
      </c>
      <c r="BF115" s="195">
        <f t="shared" si="5"/>
        <v>0</v>
      </c>
      <c r="BG115" s="195">
        <f t="shared" si="6"/>
        <v>0</v>
      </c>
      <c r="BH115" s="195">
        <f t="shared" si="7"/>
        <v>0</v>
      </c>
      <c r="BI115" s="195">
        <f t="shared" si="8"/>
        <v>0</v>
      </c>
      <c r="BJ115" s="21" t="s">
        <v>85</v>
      </c>
      <c r="BK115" s="195">
        <f t="shared" si="9"/>
        <v>0</v>
      </c>
      <c r="BL115" s="21" t="s">
        <v>273</v>
      </c>
      <c r="BM115" s="194" t="s">
        <v>2262</v>
      </c>
    </row>
    <row r="116" spans="1:65" s="2" customFormat="1" ht="16.5" customHeight="1">
      <c r="A116" s="38"/>
      <c r="B116" s="39"/>
      <c r="C116" s="183" t="s">
        <v>289</v>
      </c>
      <c r="D116" s="183" t="s">
        <v>185</v>
      </c>
      <c r="E116" s="184" t="s">
        <v>2263</v>
      </c>
      <c r="F116" s="185" t="s">
        <v>2264</v>
      </c>
      <c r="G116" s="186" t="s">
        <v>237</v>
      </c>
      <c r="H116" s="187">
        <v>10</v>
      </c>
      <c r="I116" s="188"/>
      <c r="J116" s="189">
        <f t="shared" si="0"/>
        <v>0</v>
      </c>
      <c r="K116" s="185" t="s">
        <v>19</v>
      </c>
      <c r="L116" s="43"/>
      <c r="M116" s="190" t="s">
        <v>19</v>
      </c>
      <c r="N116" s="191" t="s">
        <v>49</v>
      </c>
      <c r="O116" s="68"/>
      <c r="P116" s="192">
        <f t="shared" si="1"/>
        <v>0</v>
      </c>
      <c r="Q116" s="192">
        <v>0</v>
      </c>
      <c r="R116" s="192">
        <f t="shared" si="2"/>
        <v>0</v>
      </c>
      <c r="S116" s="192">
        <v>0</v>
      </c>
      <c r="T116" s="193">
        <f t="shared" si="3"/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273</v>
      </c>
      <c r="AT116" s="194" t="s">
        <v>185</v>
      </c>
      <c r="AU116" s="194" t="s">
        <v>132</v>
      </c>
      <c r="AY116" s="21" t="s">
        <v>183</v>
      </c>
      <c r="BE116" s="195">
        <f t="shared" si="4"/>
        <v>0</v>
      </c>
      <c r="BF116" s="195">
        <f t="shared" si="5"/>
        <v>0</v>
      </c>
      <c r="BG116" s="195">
        <f t="shared" si="6"/>
        <v>0</v>
      </c>
      <c r="BH116" s="195">
        <f t="shared" si="7"/>
        <v>0</v>
      </c>
      <c r="BI116" s="195">
        <f t="shared" si="8"/>
        <v>0</v>
      </c>
      <c r="BJ116" s="21" t="s">
        <v>85</v>
      </c>
      <c r="BK116" s="195">
        <f t="shared" si="9"/>
        <v>0</v>
      </c>
      <c r="BL116" s="21" t="s">
        <v>273</v>
      </c>
      <c r="BM116" s="194" t="s">
        <v>2265</v>
      </c>
    </row>
    <row r="117" spans="1:65" s="2" customFormat="1" ht="16.5" customHeight="1">
      <c r="A117" s="38"/>
      <c r="B117" s="39"/>
      <c r="C117" s="183" t="s">
        <v>294</v>
      </c>
      <c r="D117" s="183" t="s">
        <v>185</v>
      </c>
      <c r="E117" s="184" t="s">
        <v>2266</v>
      </c>
      <c r="F117" s="185" t="s">
        <v>2267</v>
      </c>
      <c r="G117" s="186" t="s">
        <v>237</v>
      </c>
      <c r="H117" s="187">
        <v>40</v>
      </c>
      <c r="I117" s="188"/>
      <c r="J117" s="189">
        <f t="shared" si="0"/>
        <v>0</v>
      </c>
      <c r="K117" s="185" t="s">
        <v>19</v>
      </c>
      <c r="L117" s="43"/>
      <c r="M117" s="190" t="s">
        <v>19</v>
      </c>
      <c r="N117" s="191" t="s">
        <v>49</v>
      </c>
      <c r="O117" s="68"/>
      <c r="P117" s="192">
        <f t="shared" si="1"/>
        <v>0</v>
      </c>
      <c r="Q117" s="192">
        <v>0</v>
      </c>
      <c r="R117" s="192">
        <f t="shared" si="2"/>
        <v>0</v>
      </c>
      <c r="S117" s="192">
        <v>0</v>
      </c>
      <c r="T117" s="193">
        <f t="shared" si="3"/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273</v>
      </c>
      <c r="AT117" s="194" t="s">
        <v>185</v>
      </c>
      <c r="AU117" s="194" t="s">
        <v>132</v>
      </c>
      <c r="AY117" s="21" t="s">
        <v>183</v>
      </c>
      <c r="BE117" s="195">
        <f t="shared" si="4"/>
        <v>0</v>
      </c>
      <c r="BF117" s="195">
        <f t="shared" si="5"/>
        <v>0</v>
      </c>
      <c r="BG117" s="195">
        <f t="shared" si="6"/>
        <v>0</v>
      </c>
      <c r="BH117" s="195">
        <f t="shared" si="7"/>
        <v>0</v>
      </c>
      <c r="BI117" s="195">
        <f t="shared" si="8"/>
        <v>0</v>
      </c>
      <c r="BJ117" s="21" t="s">
        <v>85</v>
      </c>
      <c r="BK117" s="195">
        <f t="shared" si="9"/>
        <v>0</v>
      </c>
      <c r="BL117" s="21" t="s">
        <v>273</v>
      </c>
      <c r="BM117" s="194" t="s">
        <v>2268</v>
      </c>
    </row>
    <row r="118" spans="1:65" s="2" customFormat="1" ht="21.75" customHeight="1">
      <c r="A118" s="38"/>
      <c r="B118" s="39"/>
      <c r="C118" s="183" t="s">
        <v>7</v>
      </c>
      <c r="D118" s="183" t="s">
        <v>185</v>
      </c>
      <c r="E118" s="184" t="s">
        <v>2269</v>
      </c>
      <c r="F118" s="185" t="s">
        <v>2270</v>
      </c>
      <c r="G118" s="186" t="s">
        <v>237</v>
      </c>
      <c r="H118" s="187">
        <v>80</v>
      </c>
      <c r="I118" s="188"/>
      <c r="J118" s="189">
        <f t="shared" si="0"/>
        <v>0</v>
      </c>
      <c r="K118" s="185" t="s">
        <v>19</v>
      </c>
      <c r="L118" s="43"/>
      <c r="M118" s="190" t="s">
        <v>19</v>
      </c>
      <c r="N118" s="191" t="s">
        <v>49</v>
      </c>
      <c r="O118" s="68"/>
      <c r="P118" s="192">
        <f t="shared" si="1"/>
        <v>0</v>
      </c>
      <c r="Q118" s="192">
        <v>0</v>
      </c>
      <c r="R118" s="192">
        <f t="shared" si="2"/>
        <v>0</v>
      </c>
      <c r="S118" s="192">
        <v>0</v>
      </c>
      <c r="T118" s="193">
        <f t="shared" si="3"/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273</v>
      </c>
      <c r="AT118" s="194" t="s">
        <v>185</v>
      </c>
      <c r="AU118" s="194" t="s">
        <v>132</v>
      </c>
      <c r="AY118" s="21" t="s">
        <v>183</v>
      </c>
      <c r="BE118" s="195">
        <f t="shared" si="4"/>
        <v>0</v>
      </c>
      <c r="BF118" s="195">
        <f t="shared" si="5"/>
        <v>0</v>
      </c>
      <c r="BG118" s="195">
        <f t="shared" si="6"/>
        <v>0</v>
      </c>
      <c r="BH118" s="195">
        <f t="shared" si="7"/>
        <v>0</v>
      </c>
      <c r="BI118" s="195">
        <f t="shared" si="8"/>
        <v>0</v>
      </c>
      <c r="BJ118" s="21" t="s">
        <v>85</v>
      </c>
      <c r="BK118" s="195">
        <f t="shared" si="9"/>
        <v>0</v>
      </c>
      <c r="BL118" s="21" t="s">
        <v>273</v>
      </c>
      <c r="BM118" s="194" t="s">
        <v>2271</v>
      </c>
    </row>
    <row r="119" spans="1:65" s="2" customFormat="1" ht="21.75" customHeight="1">
      <c r="A119" s="38"/>
      <c r="B119" s="39"/>
      <c r="C119" s="183" t="s">
        <v>305</v>
      </c>
      <c r="D119" s="183" t="s">
        <v>185</v>
      </c>
      <c r="E119" s="184" t="s">
        <v>2272</v>
      </c>
      <c r="F119" s="185" t="s">
        <v>2273</v>
      </c>
      <c r="G119" s="186" t="s">
        <v>1362</v>
      </c>
      <c r="H119" s="187">
        <v>310</v>
      </c>
      <c r="I119" s="188"/>
      <c r="J119" s="189">
        <f t="shared" si="0"/>
        <v>0</v>
      </c>
      <c r="K119" s="185" t="s">
        <v>19</v>
      </c>
      <c r="L119" s="43"/>
      <c r="M119" s="190" t="s">
        <v>19</v>
      </c>
      <c r="N119" s="191" t="s">
        <v>49</v>
      </c>
      <c r="O119" s="68"/>
      <c r="P119" s="192">
        <f t="shared" si="1"/>
        <v>0</v>
      </c>
      <c r="Q119" s="192">
        <v>0</v>
      </c>
      <c r="R119" s="192">
        <f t="shared" si="2"/>
        <v>0</v>
      </c>
      <c r="S119" s="192">
        <v>0</v>
      </c>
      <c r="T119" s="193">
        <f t="shared" si="3"/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4" t="s">
        <v>273</v>
      </c>
      <c r="AT119" s="194" t="s">
        <v>185</v>
      </c>
      <c r="AU119" s="194" t="s">
        <v>132</v>
      </c>
      <c r="AY119" s="21" t="s">
        <v>183</v>
      </c>
      <c r="BE119" s="195">
        <f t="shared" si="4"/>
        <v>0</v>
      </c>
      <c r="BF119" s="195">
        <f t="shared" si="5"/>
        <v>0</v>
      </c>
      <c r="BG119" s="195">
        <f t="shared" si="6"/>
        <v>0</v>
      </c>
      <c r="BH119" s="195">
        <f t="shared" si="7"/>
        <v>0</v>
      </c>
      <c r="BI119" s="195">
        <f t="shared" si="8"/>
        <v>0</v>
      </c>
      <c r="BJ119" s="21" t="s">
        <v>85</v>
      </c>
      <c r="BK119" s="195">
        <f t="shared" si="9"/>
        <v>0</v>
      </c>
      <c r="BL119" s="21" t="s">
        <v>273</v>
      </c>
      <c r="BM119" s="194" t="s">
        <v>2274</v>
      </c>
    </row>
    <row r="120" spans="1:65" s="2" customFormat="1" ht="21.75" customHeight="1">
      <c r="A120" s="38"/>
      <c r="B120" s="39"/>
      <c r="C120" s="183" t="s">
        <v>312</v>
      </c>
      <c r="D120" s="183" t="s">
        <v>185</v>
      </c>
      <c r="E120" s="184" t="s">
        <v>2275</v>
      </c>
      <c r="F120" s="185" t="s">
        <v>2276</v>
      </c>
      <c r="G120" s="186" t="s">
        <v>1362</v>
      </c>
      <c r="H120" s="187">
        <v>125</v>
      </c>
      <c r="I120" s="188"/>
      <c r="J120" s="189">
        <f t="shared" si="0"/>
        <v>0</v>
      </c>
      <c r="K120" s="185" t="s">
        <v>19</v>
      </c>
      <c r="L120" s="43"/>
      <c r="M120" s="190" t="s">
        <v>19</v>
      </c>
      <c r="N120" s="191" t="s">
        <v>49</v>
      </c>
      <c r="O120" s="68"/>
      <c r="P120" s="192">
        <f t="shared" si="1"/>
        <v>0</v>
      </c>
      <c r="Q120" s="192">
        <v>0</v>
      </c>
      <c r="R120" s="192">
        <f t="shared" si="2"/>
        <v>0</v>
      </c>
      <c r="S120" s="192">
        <v>0</v>
      </c>
      <c r="T120" s="193">
        <f t="shared" si="3"/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273</v>
      </c>
      <c r="AT120" s="194" t="s">
        <v>185</v>
      </c>
      <c r="AU120" s="194" t="s">
        <v>132</v>
      </c>
      <c r="AY120" s="21" t="s">
        <v>183</v>
      </c>
      <c r="BE120" s="195">
        <f t="shared" si="4"/>
        <v>0</v>
      </c>
      <c r="BF120" s="195">
        <f t="shared" si="5"/>
        <v>0</v>
      </c>
      <c r="BG120" s="195">
        <f t="shared" si="6"/>
        <v>0</v>
      </c>
      <c r="BH120" s="195">
        <f t="shared" si="7"/>
        <v>0</v>
      </c>
      <c r="BI120" s="195">
        <f t="shared" si="8"/>
        <v>0</v>
      </c>
      <c r="BJ120" s="21" t="s">
        <v>85</v>
      </c>
      <c r="BK120" s="195">
        <f t="shared" si="9"/>
        <v>0</v>
      </c>
      <c r="BL120" s="21" t="s">
        <v>273</v>
      </c>
      <c r="BM120" s="194" t="s">
        <v>2277</v>
      </c>
    </row>
    <row r="121" spans="1:65" s="2" customFormat="1" ht="16.5" customHeight="1">
      <c r="A121" s="38"/>
      <c r="B121" s="39"/>
      <c r="C121" s="183" t="s">
        <v>317</v>
      </c>
      <c r="D121" s="183" t="s">
        <v>185</v>
      </c>
      <c r="E121" s="184" t="s">
        <v>2278</v>
      </c>
      <c r="F121" s="185" t="s">
        <v>2279</v>
      </c>
      <c r="G121" s="186" t="s">
        <v>1362</v>
      </c>
      <c r="H121" s="187">
        <v>4</v>
      </c>
      <c r="I121" s="188"/>
      <c r="J121" s="189">
        <f t="shared" si="0"/>
        <v>0</v>
      </c>
      <c r="K121" s="185" t="s">
        <v>19</v>
      </c>
      <c r="L121" s="43"/>
      <c r="M121" s="190" t="s">
        <v>19</v>
      </c>
      <c r="N121" s="191" t="s">
        <v>49</v>
      </c>
      <c r="O121" s="68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4" t="s">
        <v>273</v>
      </c>
      <c r="AT121" s="194" t="s">
        <v>185</v>
      </c>
      <c r="AU121" s="194" t="s">
        <v>132</v>
      </c>
      <c r="AY121" s="21" t="s">
        <v>183</v>
      </c>
      <c r="BE121" s="195">
        <f t="shared" si="4"/>
        <v>0</v>
      </c>
      <c r="BF121" s="195">
        <f t="shared" si="5"/>
        <v>0</v>
      </c>
      <c r="BG121" s="195">
        <f t="shared" si="6"/>
        <v>0</v>
      </c>
      <c r="BH121" s="195">
        <f t="shared" si="7"/>
        <v>0</v>
      </c>
      <c r="BI121" s="195">
        <f t="shared" si="8"/>
        <v>0</v>
      </c>
      <c r="BJ121" s="21" t="s">
        <v>85</v>
      </c>
      <c r="BK121" s="195">
        <f t="shared" si="9"/>
        <v>0</v>
      </c>
      <c r="BL121" s="21" t="s">
        <v>273</v>
      </c>
      <c r="BM121" s="194" t="s">
        <v>2280</v>
      </c>
    </row>
    <row r="122" spans="1:65" s="2" customFormat="1" ht="21.75" customHeight="1">
      <c r="A122" s="38"/>
      <c r="B122" s="39"/>
      <c r="C122" s="183" t="s">
        <v>323</v>
      </c>
      <c r="D122" s="183" t="s">
        <v>185</v>
      </c>
      <c r="E122" s="184" t="s">
        <v>2281</v>
      </c>
      <c r="F122" s="185" t="s">
        <v>2282</v>
      </c>
      <c r="G122" s="186" t="s">
        <v>1362</v>
      </c>
      <c r="H122" s="187">
        <v>4</v>
      </c>
      <c r="I122" s="188"/>
      <c r="J122" s="189">
        <f t="shared" si="0"/>
        <v>0</v>
      </c>
      <c r="K122" s="185" t="s">
        <v>19</v>
      </c>
      <c r="L122" s="43"/>
      <c r="M122" s="190" t="s">
        <v>19</v>
      </c>
      <c r="N122" s="191" t="s">
        <v>49</v>
      </c>
      <c r="O122" s="68"/>
      <c r="P122" s="192">
        <f t="shared" si="1"/>
        <v>0</v>
      </c>
      <c r="Q122" s="192">
        <v>0</v>
      </c>
      <c r="R122" s="192">
        <f t="shared" si="2"/>
        <v>0</v>
      </c>
      <c r="S122" s="192">
        <v>0</v>
      </c>
      <c r="T122" s="193">
        <f t="shared" si="3"/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4" t="s">
        <v>273</v>
      </c>
      <c r="AT122" s="194" t="s">
        <v>185</v>
      </c>
      <c r="AU122" s="194" t="s">
        <v>132</v>
      </c>
      <c r="AY122" s="21" t="s">
        <v>183</v>
      </c>
      <c r="BE122" s="195">
        <f t="shared" si="4"/>
        <v>0</v>
      </c>
      <c r="BF122" s="195">
        <f t="shared" si="5"/>
        <v>0</v>
      </c>
      <c r="BG122" s="195">
        <f t="shared" si="6"/>
        <v>0</v>
      </c>
      <c r="BH122" s="195">
        <f t="shared" si="7"/>
        <v>0</v>
      </c>
      <c r="BI122" s="195">
        <f t="shared" si="8"/>
        <v>0</v>
      </c>
      <c r="BJ122" s="21" t="s">
        <v>85</v>
      </c>
      <c r="BK122" s="195">
        <f t="shared" si="9"/>
        <v>0</v>
      </c>
      <c r="BL122" s="21" t="s">
        <v>273</v>
      </c>
      <c r="BM122" s="194" t="s">
        <v>2283</v>
      </c>
    </row>
    <row r="123" spans="1:65" s="2" customFormat="1" ht="16.5" customHeight="1">
      <c r="A123" s="38"/>
      <c r="B123" s="39"/>
      <c r="C123" s="183" t="s">
        <v>332</v>
      </c>
      <c r="D123" s="183" t="s">
        <v>185</v>
      </c>
      <c r="E123" s="184" t="s">
        <v>2284</v>
      </c>
      <c r="F123" s="185" t="s">
        <v>2285</v>
      </c>
      <c r="G123" s="186" t="s">
        <v>1362</v>
      </c>
      <c r="H123" s="187">
        <v>4</v>
      </c>
      <c r="I123" s="188"/>
      <c r="J123" s="189">
        <f t="shared" si="0"/>
        <v>0</v>
      </c>
      <c r="K123" s="185" t="s">
        <v>19</v>
      </c>
      <c r="L123" s="43"/>
      <c r="M123" s="190" t="s">
        <v>19</v>
      </c>
      <c r="N123" s="191" t="s">
        <v>49</v>
      </c>
      <c r="O123" s="68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4" t="s">
        <v>273</v>
      </c>
      <c r="AT123" s="194" t="s">
        <v>185</v>
      </c>
      <c r="AU123" s="194" t="s">
        <v>132</v>
      </c>
      <c r="AY123" s="21" t="s">
        <v>183</v>
      </c>
      <c r="BE123" s="195">
        <f t="shared" si="4"/>
        <v>0</v>
      </c>
      <c r="BF123" s="195">
        <f t="shared" si="5"/>
        <v>0</v>
      </c>
      <c r="BG123" s="195">
        <f t="shared" si="6"/>
        <v>0</v>
      </c>
      <c r="BH123" s="195">
        <f t="shared" si="7"/>
        <v>0</v>
      </c>
      <c r="BI123" s="195">
        <f t="shared" si="8"/>
        <v>0</v>
      </c>
      <c r="BJ123" s="21" t="s">
        <v>85</v>
      </c>
      <c r="BK123" s="195">
        <f t="shared" si="9"/>
        <v>0</v>
      </c>
      <c r="BL123" s="21" t="s">
        <v>273</v>
      </c>
      <c r="BM123" s="194" t="s">
        <v>2286</v>
      </c>
    </row>
    <row r="124" spans="1:65" s="2" customFormat="1" ht="16.5" customHeight="1">
      <c r="A124" s="38"/>
      <c r="B124" s="39"/>
      <c r="C124" s="183" t="s">
        <v>338</v>
      </c>
      <c r="D124" s="183" t="s">
        <v>185</v>
      </c>
      <c r="E124" s="184" t="s">
        <v>2287</v>
      </c>
      <c r="F124" s="185" t="s">
        <v>2288</v>
      </c>
      <c r="G124" s="186" t="s">
        <v>1362</v>
      </c>
      <c r="H124" s="187">
        <v>16</v>
      </c>
      <c r="I124" s="188"/>
      <c r="J124" s="189">
        <f t="shared" si="0"/>
        <v>0</v>
      </c>
      <c r="K124" s="185" t="s">
        <v>19</v>
      </c>
      <c r="L124" s="43"/>
      <c r="M124" s="190" t="s">
        <v>19</v>
      </c>
      <c r="N124" s="191" t="s">
        <v>49</v>
      </c>
      <c r="O124" s="68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4" t="s">
        <v>273</v>
      </c>
      <c r="AT124" s="194" t="s">
        <v>185</v>
      </c>
      <c r="AU124" s="194" t="s">
        <v>132</v>
      </c>
      <c r="AY124" s="21" t="s">
        <v>183</v>
      </c>
      <c r="BE124" s="195">
        <f t="shared" si="4"/>
        <v>0</v>
      </c>
      <c r="BF124" s="195">
        <f t="shared" si="5"/>
        <v>0</v>
      </c>
      <c r="BG124" s="195">
        <f t="shared" si="6"/>
        <v>0</v>
      </c>
      <c r="BH124" s="195">
        <f t="shared" si="7"/>
        <v>0</v>
      </c>
      <c r="BI124" s="195">
        <f t="shared" si="8"/>
        <v>0</v>
      </c>
      <c r="BJ124" s="21" t="s">
        <v>85</v>
      </c>
      <c r="BK124" s="195">
        <f t="shared" si="9"/>
        <v>0</v>
      </c>
      <c r="BL124" s="21" t="s">
        <v>273</v>
      </c>
      <c r="BM124" s="194" t="s">
        <v>2289</v>
      </c>
    </row>
    <row r="125" spans="1:65" s="2" customFormat="1" ht="16.5" customHeight="1">
      <c r="A125" s="38"/>
      <c r="B125" s="39"/>
      <c r="C125" s="183" t="s">
        <v>343</v>
      </c>
      <c r="D125" s="183" t="s">
        <v>185</v>
      </c>
      <c r="E125" s="184" t="s">
        <v>2290</v>
      </c>
      <c r="F125" s="185" t="s">
        <v>2291</v>
      </c>
      <c r="G125" s="186" t="s">
        <v>1362</v>
      </c>
      <c r="H125" s="187">
        <v>8</v>
      </c>
      <c r="I125" s="188"/>
      <c r="J125" s="189">
        <f t="shared" si="0"/>
        <v>0</v>
      </c>
      <c r="K125" s="185" t="s">
        <v>19</v>
      </c>
      <c r="L125" s="43"/>
      <c r="M125" s="190" t="s">
        <v>19</v>
      </c>
      <c r="N125" s="191" t="s">
        <v>49</v>
      </c>
      <c r="O125" s="68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4" t="s">
        <v>273</v>
      </c>
      <c r="AT125" s="194" t="s">
        <v>185</v>
      </c>
      <c r="AU125" s="194" t="s">
        <v>132</v>
      </c>
      <c r="AY125" s="21" t="s">
        <v>183</v>
      </c>
      <c r="BE125" s="195">
        <f t="shared" si="4"/>
        <v>0</v>
      </c>
      <c r="BF125" s="195">
        <f t="shared" si="5"/>
        <v>0</v>
      </c>
      <c r="BG125" s="195">
        <f t="shared" si="6"/>
        <v>0</v>
      </c>
      <c r="BH125" s="195">
        <f t="shared" si="7"/>
        <v>0</v>
      </c>
      <c r="BI125" s="195">
        <f t="shared" si="8"/>
        <v>0</v>
      </c>
      <c r="BJ125" s="21" t="s">
        <v>85</v>
      </c>
      <c r="BK125" s="195">
        <f t="shared" si="9"/>
        <v>0</v>
      </c>
      <c r="BL125" s="21" t="s">
        <v>273</v>
      </c>
      <c r="BM125" s="194" t="s">
        <v>2292</v>
      </c>
    </row>
    <row r="126" spans="1:65" s="2" customFormat="1" ht="16.5" customHeight="1">
      <c r="A126" s="38"/>
      <c r="B126" s="39"/>
      <c r="C126" s="183" t="s">
        <v>348</v>
      </c>
      <c r="D126" s="183" t="s">
        <v>185</v>
      </c>
      <c r="E126" s="184" t="s">
        <v>2293</v>
      </c>
      <c r="F126" s="185" t="s">
        <v>2294</v>
      </c>
      <c r="G126" s="186" t="s">
        <v>1362</v>
      </c>
      <c r="H126" s="187">
        <v>4</v>
      </c>
      <c r="I126" s="188"/>
      <c r="J126" s="189">
        <f t="shared" si="0"/>
        <v>0</v>
      </c>
      <c r="K126" s="185" t="s">
        <v>19</v>
      </c>
      <c r="L126" s="43"/>
      <c r="M126" s="190" t="s">
        <v>19</v>
      </c>
      <c r="N126" s="191" t="s">
        <v>49</v>
      </c>
      <c r="O126" s="68"/>
      <c r="P126" s="192">
        <f t="shared" si="1"/>
        <v>0</v>
      </c>
      <c r="Q126" s="192">
        <v>0</v>
      </c>
      <c r="R126" s="192">
        <f t="shared" si="2"/>
        <v>0</v>
      </c>
      <c r="S126" s="192">
        <v>0</v>
      </c>
      <c r="T126" s="193">
        <f t="shared" si="3"/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4" t="s">
        <v>273</v>
      </c>
      <c r="AT126" s="194" t="s">
        <v>185</v>
      </c>
      <c r="AU126" s="194" t="s">
        <v>132</v>
      </c>
      <c r="AY126" s="21" t="s">
        <v>183</v>
      </c>
      <c r="BE126" s="195">
        <f t="shared" si="4"/>
        <v>0</v>
      </c>
      <c r="BF126" s="195">
        <f t="shared" si="5"/>
        <v>0</v>
      </c>
      <c r="BG126" s="195">
        <f t="shared" si="6"/>
        <v>0</v>
      </c>
      <c r="BH126" s="195">
        <f t="shared" si="7"/>
        <v>0</v>
      </c>
      <c r="BI126" s="195">
        <f t="shared" si="8"/>
        <v>0</v>
      </c>
      <c r="BJ126" s="21" t="s">
        <v>85</v>
      </c>
      <c r="BK126" s="195">
        <f t="shared" si="9"/>
        <v>0</v>
      </c>
      <c r="BL126" s="21" t="s">
        <v>273</v>
      </c>
      <c r="BM126" s="194" t="s">
        <v>2295</v>
      </c>
    </row>
    <row r="127" spans="1:65" s="2" customFormat="1" ht="16.5" customHeight="1">
      <c r="A127" s="38"/>
      <c r="B127" s="39"/>
      <c r="C127" s="183" t="s">
        <v>353</v>
      </c>
      <c r="D127" s="183" t="s">
        <v>185</v>
      </c>
      <c r="E127" s="184" t="s">
        <v>2296</v>
      </c>
      <c r="F127" s="185" t="s">
        <v>2297</v>
      </c>
      <c r="G127" s="186" t="s">
        <v>1362</v>
      </c>
      <c r="H127" s="187">
        <v>2</v>
      </c>
      <c r="I127" s="188"/>
      <c r="J127" s="189">
        <f t="shared" si="0"/>
        <v>0</v>
      </c>
      <c r="K127" s="185" t="s">
        <v>19</v>
      </c>
      <c r="L127" s="43"/>
      <c r="M127" s="190" t="s">
        <v>19</v>
      </c>
      <c r="N127" s="191" t="s">
        <v>49</v>
      </c>
      <c r="O127" s="68"/>
      <c r="P127" s="192">
        <f t="shared" si="1"/>
        <v>0</v>
      </c>
      <c r="Q127" s="192">
        <v>0</v>
      </c>
      <c r="R127" s="192">
        <f t="shared" si="2"/>
        <v>0</v>
      </c>
      <c r="S127" s="192">
        <v>0</v>
      </c>
      <c r="T127" s="193">
        <f t="shared" si="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4" t="s">
        <v>273</v>
      </c>
      <c r="AT127" s="194" t="s">
        <v>185</v>
      </c>
      <c r="AU127" s="194" t="s">
        <v>132</v>
      </c>
      <c r="AY127" s="21" t="s">
        <v>183</v>
      </c>
      <c r="BE127" s="195">
        <f t="shared" si="4"/>
        <v>0</v>
      </c>
      <c r="BF127" s="195">
        <f t="shared" si="5"/>
        <v>0</v>
      </c>
      <c r="BG127" s="195">
        <f t="shared" si="6"/>
        <v>0</v>
      </c>
      <c r="BH127" s="195">
        <f t="shared" si="7"/>
        <v>0</v>
      </c>
      <c r="BI127" s="195">
        <f t="shared" si="8"/>
        <v>0</v>
      </c>
      <c r="BJ127" s="21" t="s">
        <v>85</v>
      </c>
      <c r="BK127" s="195">
        <f t="shared" si="9"/>
        <v>0</v>
      </c>
      <c r="BL127" s="21" t="s">
        <v>273</v>
      </c>
      <c r="BM127" s="194" t="s">
        <v>2298</v>
      </c>
    </row>
    <row r="128" spans="1:65" s="2" customFormat="1" ht="21.75" customHeight="1">
      <c r="A128" s="38"/>
      <c r="B128" s="39"/>
      <c r="C128" s="183" t="s">
        <v>358</v>
      </c>
      <c r="D128" s="183" t="s">
        <v>185</v>
      </c>
      <c r="E128" s="184" t="s">
        <v>2299</v>
      </c>
      <c r="F128" s="185" t="s">
        <v>2300</v>
      </c>
      <c r="G128" s="186" t="s">
        <v>1362</v>
      </c>
      <c r="H128" s="187">
        <v>1</v>
      </c>
      <c r="I128" s="188"/>
      <c r="J128" s="189">
        <f t="shared" si="0"/>
        <v>0</v>
      </c>
      <c r="K128" s="185" t="s">
        <v>19</v>
      </c>
      <c r="L128" s="43"/>
      <c r="M128" s="190" t="s">
        <v>19</v>
      </c>
      <c r="N128" s="191" t="s">
        <v>49</v>
      </c>
      <c r="O128" s="68"/>
      <c r="P128" s="192">
        <f t="shared" si="1"/>
        <v>0</v>
      </c>
      <c r="Q128" s="192">
        <v>0</v>
      </c>
      <c r="R128" s="192">
        <f t="shared" si="2"/>
        <v>0</v>
      </c>
      <c r="S128" s="192">
        <v>0</v>
      </c>
      <c r="T128" s="193">
        <f t="shared" si="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4" t="s">
        <v>273</v>
      </c>
      <c r="AT128" s="194" t="s">
        <v>185</v>
      </c>
      <c r="AU128" s="194" t="s">
        <v>132</v>
      </c>
      <c r="AY128" s="21" t="s">
        <v>183</v>
      </c>
      <c r="BE128" s="195">
        <f t="shared" si="4"/>
        <v>0</v>
      </c>
      <c r="BF128" s="195">
        <f t="shared" si="5"/>
        <v>0</v>
      </c>
      <c r="BG128" s="195">
        <f t="shared" si="6"/>
        <v>0</v>
      </c>
      <c r="BH128" s="195">
        <f t="shared" si="7"/>
        <v>0</v>
      </c>
      <c r="BI128" s="195">
        <f t="shared" si="8"/>
        <v>0</v>
      </c>
      <c r="BJ128" s="21" t="s">
        <v>85</v>
      </c>
      <c r="BK128" s="195">
        <f t="shared" si="9"/>
        <v>0</v>
      </c>
      <c r="BL128" s="21" t="s">
        <v>273</v>
      </c>
      <c r="BM128" s="194" t="s">
        <v>2301</v>
      </c>
    </row>
    <row r="129" spans="1:65" s="2" customFormat="1" ht="16.5" customHeight="1">
      <c r="A129" s="38"/>
      <c r="B129" s="39"/>
      <c r="C129" s="183" t="s">
        <v>365</v>
      </c>
      <c r="D129" s="183" t="s">
        <v>185</v>
      </c>
      <c r="E129" s="184" t="s">
        <v>2302</v>
      </c>
      <c r="F129" s="185" t="s">
        <v>2303</v>
      </c>
      <c r="G129" s="186" t="s">
        <v>1362</v>
      </c>
      <c r="H129" s="187">
        <v>8</v>
      </c>
      <c r="I129" s="188"/>
      <c r="J129" s="189">
        <f t="shared" si="0"/>
        <v>0</v>
      </c>
      <c r="K129" s="185" t="s">
        <v>19</v>
      </c>
      <c r="L129" s="43"/>
      <c r="M129" s="190" t="s">
        <v>19</v>
      </c>
      <c r="N129" s="191" t="s">
        <v>49</v>
      </c>
      <c r="O129" s="68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3">
        <f t="shared" si="3"/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4" t="s">
        <v>273</v>
      </c>
      <c r="AT129" s="194" t="s">
        <v>185</v>
      </c>
      <c r="AU129" s="194" t="s">
        <v>132</v>
      </c>
      <c r="AY129" s="21" t="s">
        <v>183</v>
      </c>
      <c r="BE129" s="195">
        <f t="shared" si="4"/>
        <v>0</v>
      </c>
      <c r="BF129" s="195">
        <f t="shared" si="5"/>
        <v>0</v>
      </c>
      <c r="BG129" s="195">
        <f t="shared" si="6"/>
        <v>0</v>
      </c>
      <c r="BH129" s="195">
        <f t="shared" si="7"/>
        <v>0</v>
      </c>
      <c r="BI129" s="195">
        <f t="shared" si="8"/>
        <v>0</v>
      </c>
      <c r="BJ129" s="21" t="s">
        <v>85</v>
      </c>
      <c r="BK129" s="195">
        <f t="shared" si="9"/>
        <v>0</v>
      </c>
      <c r="BL129" s="21" t="s">
        <v>273</v>
      </c>
      <c r="BM129" s="194" t="s">
        <v>2304</v>
      </c>
    </row>
    <row r="130" spans="1:65" s="2" customFormat="1" ht="21.75" customHeight="1">
      <c r="A130" s="38"/>
      <c r="B130" s="39"/>
      <c r="C130" s="183" t="s">
        <v>371</v>
      </c>
      <c r="D130" s="183" t="s">
        <v>185</v>
      </c>
      <c r="E130" s="184" t="s">
        <v>2305</v>
      </c>
      <c r="F130" s="185" t="s">
        <v>2306</v>
      </c>
      <c r="G130" s="186" t="s">
        <v>1362</v>
      </c>
      <c r="H130" s="187">
        <v>16</v>
      </c>
      <c r="I130" s="188"/>
      <c r="J130" s="189">
        <f t="shared" ref="J130:J148" si="10">ROUND(I130*H130,2)</f>
        <v>0</v>
      </c>
      <c r="K130" s="185" t="s">
        <v>19</v>
      </c>
      <c r="L130" s="43"/>
      <c r="M130" s="190" t="s">
        <v>19</v>
      </c>
      <c r="N130" s="191" t="s">
        <v>49</v>
      </c>
      <c r="O130" s="68"/>
      <c r="P130" s="192">
        <f t="shared" ref="P130:P148" si="11">O130*H130</f>
        <v>0</v>
      </c>
      <c r="Q130" s="192">
        <v>0</v>
      </c>
      <c r="R130" s="192">
        <f t="shared" ref="R130:R148" si="12">Q130*H130</f>
        <v>0</v>
      </c>
      <c r="S130" s="192">
        <v>0</v>
      </c>
      <c r="T130" s="193">
        <f t="shared" ref="T130:T148" si="13"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4" t="s">
        <v>273</v>
      </c>
      <c r="AT130" s="194" t="s">
        <v>185</v>
      </c>
      <c r="AU130" s="194" t="s">
        <v>132</v>
      </c>
      <c r="AY130" s="21" t="s">
        <v>183</v>
      </c>
      <c r="BE130" s="195">
        <f t="shared" ref="BE130:BE148" si="14">IF(N130="základní",J130,0)</f>
        <v>0</v>
      </c>
      <c r="BF130" s="195">
        <f t="shared" ref="BF130:BF148" si="15">IF(N130="snížená",J130,0)</f>
        <v>0</v>
      </c>
      <c r="BG130" s="195">
        <f t="shared" ref="BG130:BG148" si="16">IF(N130="zákl. přenesená",J130,0)</f>
        <v>0</v>
      </c>
      <c r="BH130" s="195">
        <f t="shared" ref="BH130:BH148" si="17">IF(N130="sníž. přenesená",J130,0)</f>
        <v>0</v>
      </c>
      <c r="BI130" s="195">
        <f t="shared" ref="BI130:BI148" si="18">IF(N130="nulová",J130,0)</f>
        <v>0</v>
      </c>
      <c r="BJ130" s="21" t="s">
        <v>85</v>
      </c>
      <c r="BK130" s="195">
        <f t="shared" ref="BK130:BK148" si="19">ROUND(I130*H130,2)</f>
        <v>0</v>
      </c>
      <c r="BL130" s="21" t="s">
        <v>273</v>
      </c>
      <c r="BM130" s="194" t="s">
        <v>2307</v>
      </c>
    </row>
    <row r="131" spans="1:65" s="2" customFormat="1" ht="24.15" customHeight="1">
      <c r="A131" s="38"/>
      <c r="B131" s="39"/>
      <c r="C131" s="183" t="s">
        <v>381</v>
      </c>
      <c r="D131" s="183" t="s">
        <v>185</v>
      </c>
      <c r="E131" s="184" t="s">
        <v>2308</v>
      </c>
      <c r="F131" s="185" t="s">
        <v>2309</v>
      </c>
      <c r="G131" s="186" t="s">
        <v>1362</v>
      </c>
      <c r="H131" s="187">
        <v>6</v>
      </c>
      <c r="I131" s="188"/>
      <c r="J131" s="189">
        <f t="shared" si="10"/>
        <v>0</v>
      </c>
      <c r="K131" s="185" t="s">
        <v>19</v>
      </c>
      <c r="L131" s="43"/>
      <c r="M131" s="190" t="s">
        <v>19</v>
      </c>
      <c r="N131" s="191" t="s">
        <v>49</v>
      </c>
      <c r="O131" s="68"/>
      <c r="P131" s="192">
        <f t="shared" si="11"/>
        <v>0</v>
      </c>
      <c r="Q131" s="192">
        <v>0</v>
      </c>
      <c r="R131" s="192">
        <f t="shared" si="12"/>
        <v>0</v>
      </c>
      <c r="S131" s="192">
        <v>0</v>
      </c>
      <c r="T131" s="193">
        <f t="shared" si="13"/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4" t="s">
        <v>273</v>
      </c>
      <c r="AT131" s="194" t="s">
        <v>185</v>
      </c>
      <c r="AU131" s="194" t="s">
        <v>132</v>
      </c>
      <c r="AY131" s="21" t="s">
        <v>183</v>
      </c>
      <c r="BE131" s="195">
        <f t="shared" si="14"/>
        <v>0</v>
      </c>
      <c r="BF131" s="195">
        <f t="shared" si="15"/>
        <v>0</v>
      </c>
      <c r="BG131" s="195">
        <f t="shared" si="16"/>
        <v>0</v>
      </c>
      <c r="BH131" s="195">
        <f t="shared" si="17"/>
        <v>0</v>
      </c>
      <c r="BI131" s="195">
        <f t="shared" si="18"/>
        <v>0</v>
      </c>
      <c r="BJ131" s="21" t="s">
        <v>85</v>
      </c>
      <c r="BK131" s="195">
        <f t="shared" si="19"/>
        <v>0</v>
      </c>
      <c r="BL131" s="21" t="s">
        <v>273</v>
      </c>
      <c r="BM131" s="194" t="s">
        <v>2310</v>
      </c>
    </row>
    <row r="132" spans="1:65" s="2" customFormat="1" ht="21.75" customHeight="1">
      <c r="A132" s="38"/>
      <c r="B132" s="39"/>
      <c r="C132" s="183" t="s">
        <v>387</v>
      </c>
      <c r="D132" s="183" t="s">
        <v>185</v>
      </c>
      <c r="E132" s="184" t="s">
        <v>2311</v>
      </c>
      <c r="F132" s="185" t="s">
        <v>2312</v>
      </c>
      <c r="G132" s="186" t="s">
        <v>1362</v>
      </c>
      <c r="H132" s="187">
        <v>4</v>
      </c>
      <c r="I132" s="188"/>
      <c r="J132" s="189">
        <f t="shared" si="10"/>
        <v>0</v>
      </c>
      <c r="K132" s="185" t="s">
        <v>19</v>
      </c>
      <c r="L132" s="43"/>
      <c r="M132" s="190" t="s">
        <v>19</v>
      </c>
      <c r="N132" s="191" t="s">
        <v>49</v>
      </c>
      <c r="O132" s="68"/>
      <c r="P132" s="192">
        <f t="shared" si="11"/>
        <v>0</v>
      </c>
      <c r="Q132" s="192">
        <v>0</v>
      </c>
      <c r="R132" s="192">
        <f t="shared" si="12"/>
        <v>0</v>
      </c>
      <c r="S132" s="192">
        <v>0</v>
      </c>
      <c r="T132" s="193">
        <f t="shared" si="13"/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4" t="s">
        <v>273</v>
      </c>
      <c r="AT132" s="194" t="s">
        <v>185</v>
      </c>
      <c r="AU132" s="194" t="s">
        <v>132</v>
      </c>
      <c r="AY132" s="21" t="s">
        <v>183</v>
      </c>
      <c r="BE132" s="195">
        <f t="shared" si="14"/>
        <v>0</v>
      </c>
      <c r="BF132" s="195">
        <f t="shared" si="15"/>
        <v>0</v>
      </c>
      <c r="BG132" s="195">
        <f t="shared" si="16"/>
        <v>0</v>
      </c>
      <c r="BH132" s="195">
        <f t="shared" si="17"/>
        <v>0</v>
      </c>
      <c r="BI132" s="195">
        <f t="shared" si="18"/>
        <v>0</v>
      </c>
      <c r="BJ132" s="21" t="s">
        <v>85</v>
      </c>
      <c r="BK132" s="195">
        <f t="shared" si="19"/>
        <v>0</v>
      </c>
      <c r="BL132" s="21" t="s">
        <v>273</v>
      </c>
      <c r="BM132" s="194" t="s">
        <v>2313</v>
      </c>
    </row>
    <row r="133" spans="1:65" s="2" customFormat="1" ht="16.5" customHeight="1">
      <c r="A133" s="38"/>
      <c r="B133" s="39"/>
      <c r="C133" s="183" t="s">
        <v>401</v>
      </c>
      <c r="D133" s="183" t="s">
        <v>185</v>
      </c>
      <c r="E133" s="184" t="s">
        <v>2314</v>
      </c>
      <c r="F133" s="185" t="s">
        <v>2315</v>
      </c>
      <c r="G133" s="186" t="s">
        <v>1362</v>
      </c>
      <c r="H133" s="187">
        <v>41</v>
      </c>
      <c r="I133" s="188"/>
      <c r="J133" s="189">
        <f t="shared" si="10"/>
        <v>0</v>
      </c>
      <c r="K133" s="185" t="s">
        <v>19</v>
      </c>
      <c r="L133" s="43"/>
      <c r="M133" s="190" t="s">
        <v>19</v>
      </c>
      <c r="N133" s="191" t="s">
        <v>49</v>
      </c>
      <c r="O133" s="68"/>
      <c r="P133" s="192">
        <f t="shared" si="11"/>
        <v>0</v>
      </c>
      <c r="Q133" s="192">
        <v>0</v>
      </c>
      <c r="R133" s="192">
        <f t="shared" si="12"/>
        <v>0</v>
      </c>
      <c r="S133" s="192">
        <v>0</v>
      </c>
      <c r="T133" s="193">
        <f t="shared" si="13"/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4" t="s">
        <v>273</v>
      </c>
      <c r="AT133" s="194" t="s">
        <v>185</v>
      </c>
      <c r="AU133" s="194" t="s">
        <v>132</v>
      </c>
      <c r="AY133" s="21" t="s">
        <v>183</v>
      </c>
      <c r="BE133" s="195">
        <f t="shared" si="14"/>
        <v>0</v>
      </c>
      <c r="BF133" s="195">
        <f t="shared" si="15"/>
        <v>0</v>
      </c>
      <c r="BG133" s="195">
        <f t="shared" si="16"/>
        <v>0</v>
      </c>
      <c r="BH133" s="195">
        <f t="shared" si="17"/>
        <v>0</v>
      </c>
      <c r="BI133" s="195">
        <f t="shared" si="18"/>
        <v>0</v>
      </c>
      <c r="BJ133" s="21" t="s">
        <v>85</v>
      </c>
      <c r="BK133" s="195">
        <f t="shared" si="19"/>
        <v>0</v>
      </c>
      <c r="BL133" s="21" t="s">
        <v>273</v>
      </c>
      <c r="BM133" s="194" t="s">
        <v>2316</v>
      </c>
    </row>
    <row r="134" spans="1:65" s="2" customFormat="1" ht="16.5" customHeight="1">
      <c r="A134" s="38"/>
      <c r="B134" s="39"/>
      <c r="C134" s="183" t="s">
        <v>414</v>
      </c>
      <c r="D134" s="183" t="s">
        <v>185</v>
      </c>
      <c r="E134" s="184" t="s">
        <v>2317</v>
      </c>
      <c r="F134" s="185" t="s">
        <v>2318</v>
      </c>
      <c r="G134" s="186" t="s">
        <v>1362</v>
      </c>
      <c r="H134" s="187">
        <v>45</v>
      </c>
      <c r="I134" s="188"/>
      <c r="J134" s="189">
        <f t="shared" si="10"/>
        <v>0</v>
      </c>
      <c r="K134" s="185" t="s">
        <v>19</v>
      </c>
      <c r="L134" s="43"/>
      <c r="M134" s="190" t="s">
        <v>19</v>
      </c>
      <c r="N134" s="191" t="s">
        <v>49</v>
      </c>
      <c r="O134" s="68"/>
      <c r="P134" s="192">
        <f t="shared" si="11"/>
        <v>0</v>
      </c>
      <c r="Q134" s="192">
        <v>0</v>
      </c>
      <c r="R134" s="192">
        <f t="shared" si="12"/>
        <v>0</v>
      </c>
      <c r="S134" s="192">
        <v>0</v>
      </c>
      <c r="T134" s="193">
        <f t="shared" si="13"/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4" t="s">
        <v>273</v>
      </c>
      <c r="AT134" s="194" t="s">
        <v>185</v>
      </c>
      <c r="AU134" s="194" t="s">
        <v>132</v>
      </c>
      <c r="AY134" s="21" t="s">
        <v>183</v>
      </c>
      <c r="BE134" s="195">
        <f t="shared" si="14"/>
        <v>0</v>
      </c>
      <c r="BF134" s="195">
        <f t="shared" si="15"/>
        <v>0</v>
      </c>
      <c r="BG134" s="195">
        <f t="shared" si="16"/>
        <v>0</v>
      </c>
      <c r="BH134" s="195">
        <f t="shared" si="17"/>
        <v>0</v>
      </c>
      <c r="BI134" s="195">
        <f t="shared" si="18"/>
        <v>0</v>
      </c>
      <c r="BJ134" s="21" t="s">
        <v>85</v>
      </c>
      <c r="BK134" s="195">
        <f t="shared" si="19"/>
        <v>0</v>
      </c>
      <c r="BL134" s="21" t="s">
        <v>273</v>
      </c>
      <c r="BM134" s="194" t="s">
        <v>2319</v>
      </c>
    </row>
    <row r="135" spans="1:65" s="2" customFormat="1" ht="16.5" customHeight="1">
      <c r="A135" s="38"/>
      <c r="B135" s="39"/>
      <c r="C135" s="183" t="s">
        <v>420</v>
      </c>
      <c r="D135" s="183" t="s">
        <v>185</v>
      </c>
      <c r="E135" s="184" t="s">
        <v>2320</v>
      </c>
      <c r="F135" s="185" t="s">
        <v>2321</v>
      </c>
      <c r="G135" s="186" t="s">
        <v>1362</v>
      </c>
      <c r="H135" s="187">
        <v>11</v>
      </c>
      <c r="I135" s="188"/>
      <c r="J135" s="189">
        <f t="shared" si="10"/>
        <v>0</v>
      </c>
      <c r="K135" s="185" t="s">
        <v>19</v>
      </c>
      <c r="L135" s="43"/>
      <c r="M135" s="190" t="s">
        <v>19</v>
      </c>
      <c r="N135" s="191" t="s">
        <v>49</v>
      </c>
      <c r="O135" s="68"/>
      <c r="P135" s="192">
        <f t="shared" si="11"/>
        <v>0</v>
      </c>
      <c r="Q135" s="192">
        <v>0</v>
      </c>
      <c r="R135" s="192">
        <f t="shared" si="12"/>
        <v>0</v>
      </c>
      <c r="S135" s="192">
        <v>0</v>
      </c>
      <c r="T135" s="193">
        <f t="shared" si="13"/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4" t="s">
        <v>273</v>
      </c>
      <c r="AT135" s="194" t="s">
        <v>185</v>
      </c>
      <c r="AU135" s="194" t="s">
        <v>132</v>
      </c>
      <c r="AY135" s="21" t="s">
        <v>183</v>
      </c>
      <c r="BE135" s="195">
        <f t="shared" si="14"/>
        <v>0</v>
      </c>
      <c r="BF135" s="195">
        <f t="shared" si="15"/>
        <v>0</v>
      </c>
      <c r="BG135" s="195">
        <f t="shared" si="16"/>
        <v>0</v>
      </c>
      <c r="BH135" s="195">
        <f t="shared" si="17"/>
        <v>0</v>
      </c>
      <c r="BI135" s="195">
        <f t="shared" si="18"/>
        <v>0</v>
      </c>
      <c r="BJ135" s="21" t="s">
        <v>85</v>
      </c>
      <c r="BK135" s="195">
        <f t="shared" si="19"/>
        <v>0</v>
      </c>
      <c r="BL135" s="21" t="s">
        <v>273</v>
      </c>
      <c r="BM135" s="194" t="s">
        <v>2322</v>
      </c>
    </row>
    <row r="136" spans="1:65" s="2" customFormat="1" ht="16.5" customHeight="1">
      <c r="A136" s="38"/>
      <c r="B136" s="39"/>
      <c r="C136" s="183" t="s">
        <v>427</v>
      </c>
      <c r="D136" s="183" t="s">
        <v>185</v>
      </c>
      <c r="E136" s="184" t="s">
        <v>2323</v>
      </c>
      <c r="F136" s="185" t="s">
        <v>2324</v>
      </c>
      <c r="G136" s="186" t="s">
        <v>1362</v>
      </c>
      <c r="H136" s="187">
        <v>4</v>
      </c>
      <c r="I136" s="188"/>
      <c r="J136" s="189">
        <f t="shared" si="10"/>
        <v>0</v>
      </c>
      <c r="K136" s="185" t="s">
        <v>19</v>
      </c>
      <c r="L136" s="43"/>
      <c r="M136" s="190" t="s">
        <v>19</v>
      </c>
      <c r="N136" s="191" t="s">
        <v>49</v>
      </c>
      <c r="O136" s="68"/>
      <c r="P136" s="192">
        <f t="shared" si="11"/>
        <v>0</v>
      </c>
      <c r="Q136" s="192">
        <v>0</v>
      </c>
      <c r="R136" s="192">
        <f t="shared" si="12"/>
        <v>0</v>
      </c>
      <c r="S136" s="192">
        <v>0</v>
      </c>
      <c r="T136" s="193">
        <f t="shared" si="13"/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4" t="s">
        <v>273</v>
      </c>
      <c r="AT136" s="194" t="s">
        <v>185</v>
      </c>
      <c r="AU136" s="194" t="s">
        <v>132</v>
      </c>
      <c r="AY136" s="21" t="s">
        <v>183</v>
      </c>
      <c r="BE136" s="195">
        <f t="shared" si="14"/>
        <v>0</v>
      </c>
      <c r="BF136" s="195">
        <f t="shared" si="15"/>
        <v>0</v>
      </c>
      <c r="BG136" s="195">
        <f t="shared" si="16"/>
        <v>0</v>
      </c>
      <c r="BH136" s="195">
        <f t="shared" si="17"/>
        <v>0</v>
      </c>
      <c r="BI136" s="195">
        <f t="shared" si="18"/>
        <v>0</v>
      </c>
      <c r="BJ136" s="21" t="s">
        <v>85</v>
      </c>
      <c r="BK136" s="195">
        <f t="shared" si="19"/>
        <v>0</v>
      </c>
      <c r="BL136" s="21" t="s">
        <v>273</v>
      </c>
      <c r="BM136" s="194" t="s">
        <v>2325</v>
      </c>
    </row>
    <row r="137" spans="1:65" s="2" customFormat="1" ht="16.5" customHeight="1">
      <c r="A137" s="38"/>
      <c r="B137" s="39"/>
      <c r="C137" s="183" t="s">
        <v>433</v>
      </c>
      <c r="D137" s="183" t="s">
        <v>185</v>
      </c>
      <c r="E137" s="184" t="s">
        <v>2326</v>
      </c>
      <c r="F137" s="185" t="s">
        <v>2327</v>
      </c>
      <c r="G137" s="186" t="s">
        <v>1362</v>
      </c>
      <c r="H137" s="187">
        <v>16</v>
      </c>
      <c r="I137" s="188"/>
      <c r="J137" s="189">
        <f t="shared" si="10"/>
        <v>0</v>
      </c>
      <c r="K137" s="185" t="s">
        <v>19</v>
      </c>
      <c r="L137" s="43"/>
      <c r="M137" s="190" t="s">
        <v>19</v>
      </c>
      <c r="N137" s="191" t="s">
        <v>49</v>
      </c>
      <c r="O137" s="68"/>
      <c r="P137" s="192">
        <f t="shared" si="11"/>
        <v>0</v>
      </c>
      <c r="Q137" s="192">
        <v>0</v>
      </c>
      <c r="R137" s="192">
        <f t="shared" si="12"/>
        <v>0</v>
      </c>
      <c r="S137" s="192">
        <v>0</v>
      </c>
      <c r="T137" s="193">
        <f t="shared" si="13"/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4" t="s">
        <v>273</v>
      </c>
      <c r="AT137" s="194" t="s">
        <v>185</v>
      </c>
      <c r="AU137" s="194" t="s">
        <v>132</v>
      </c>
      <c r="AY137" s="21" t="s">
        <v>183</v>
      </c>
      <c r="BE137" s="195">
        <f t="shared" si="14"/>
        <v>0</v>
      </c>
      <c r="BF137" s="195">
        <f t="shared" si="15"/>
        <v>0</v>
      </c>
      <c r="BG137" s="195">
        <f t="shared" si="16"/>
        <v>0</v>
      </c>
      <c r="BH137" s="195">
        <f t="shared" si="17"/>
        <v>0</v>
      </c>
      <c r="BI137" s="195">
        <f t="shared" si="18"/>
        <v>0</v>
      </c>
      <c r="BJ137" s="21" t="s">
        <v>85</v>
      </c>
      <c r="BK137" s="195">
        <f t="shared" si="19"/>
        <v>0</v>
      </c>
      <c r="BL137" s="21" t="s">
        <v>273</v>
      </c>
      <c r="BM137" s="194" t="s">
        <v>2328</v>
      </c>
    </row>
    <row r="138" spans="1:65" s="2" customFormat="1" ht="16.5" customHeight="1">
      <c r="A138" s="38"/>
      <c r="B138" s="39"/>
      <c r="C138" s="183" t="s">
        <v>438</v>
      </c>
      <c r="D138" s="183" t="s">
        <v>185</v>
      </c>
      <c r="E138" s="184" t="s">
        <v>2329</v>
      </c>
      <c r="F138" s="185" t="s">
        <v>2330</v>
      </c>
      <c r="G138" s="186" t="s">
        <v>1362</v>
      </c>
      <c r="H138" s="187">
        <v>2</v>
      </c>
      <c r="I138" s="188"/>
      <c r="J138" s="189">
        <f t="shared" si="10"/>
        <v>0</v>
      </c>
      <c r="K138" s="185" t="s">
        <v>19</v>
      </c>
      <c r="L138" s="43"/>
      <c r="M138" s="190" t="s">
        <v>19</v>
      </c>
      <c r="N138" s="191" t="s">
        <v>49</v>
      </c>
      <c r="O138" s="68"/>
      <c r="P138" s="192">
        <f t="shared" si="11"/>
        <v>0</v>
      </c>
      <c r="Q138" s="192">
        <v>0</v>
      </c>
      <c r="R138" s="192">
        <f t="shared" si="12"/>
        <v>0</v>
      </c>
      <c r="S138" s="192">
        <v>0</v>
      </c>
      <c r="T138" s="193">
        <f t="shared" si="13"/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4" t="s">
        <v>273</v>
      </c>
      <c r="AT138" s="194" t="s">
        <v>185</v>
      </c>
      <c r="AU138" s="194" t="s">
        <v>132</v>
      </c>
      <c r="AY138" s="21" t="s">
        <v>183</v>
      </c>
      <c r="BE138" s="195">
        <f t="shared" si="14"/>
        <v>0</v>
      </c>
      <c r="BF138" s="195">
        <f t="shared" si="15"/>
        <v>0</v>
      </c>
      <c r="BG138" s="195">
        <f t="shared" si="16"/>
        <v>0</v>
      </c>
      <c r="BH138" s="195">
        <f t="shared" si="17"/>
        <v>0</v>
      </c>
      <c r="BI138" s="195">
        <f t="shared" si="18"/>
        <v>0</v>
      </c>
      <c r="BJ138" s="21" t="s">
        <v>85</v>
      </c>
      <c r="BK138" s="195">
        <f t="shared" si="19"/>
        <v>0</v>
      </c>
      <c r="BL138" s="21" t="s">
        <v>273</v>
      </c>
      <c r="BM138" s="194" t="s">
        <v>2331</v>
      </c>
    </row>
    <row r="139" spans="1:65" s="2" customFormat="1" ht="16.5" customHeight="1">
      <c r="A139" s="38"/>
      <c r="B139" s="39"/>
      <c r="C139" s="183" t="s">
        <v>443</v>
      </c>
      <c r="D139" s="183" t="s">
        <v>185</v>
      </c>
      <c r="E139" s="184" t="s">
        <v>2332</v>
      </c>
      <c r="F139" s="185" t="s">
        <v>2333</v>
      </c>
      <c r="G139" s="186" t="s">
        <v>301</v>
      </c>
      <c r="H139" s="187">
        <v>4.5</v>
      </c>
      <c r="I139" s="188"/>
      <c r="J139" s="189">
        <f t="shared" si="10"/>
        <v>0</v>
      </c>
      <c r="K139" s="185" t="s">
        <v>19</v>
      </c>
      <c r="L139" s="43"/>
      <c r="M139" s="190" t="s">
        <v>19</v>
      </c>
      <c r="N139" s="191" t="s">
        <v>49</v>
      </c>
      <c r="O139" s="68"/>
      <c r="P139" s="192">
        <f t="shared" si="11"/>
        <v>0</v>
      </c>
      <c r="Q139" s="192">
        <v>0</v>
      </c>
      <c r="R139" s="192">
        <f t="shared" si="12"/>
        <v>0</v>
      </c>
      <c r="S139" s="192">
        <v>0</v>
      </c>
      <c r="T139" s="193">
        <f t="shared" si="13"/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4" t="s">
        <v>273</v>
      </c>
      <c r="AT139" s="194" t="s">
        <v>185</v>
      </c>
      <c r="AU139" s="194" t="s">
        <v>132</v>
      </c>
      <c r="AY139" s="21" t="s">
        <v>183</v>
      </c>
      <c r="BE139" s="195">
        <f t="shared" si="14"/>
        <v>0</v>
      </c>
      <c r="BF139" s="195">
        <f t="shared" si="15"/>
        <v>0</v>
      </c>
      <c r="BG139" s="195">
        <f t="shared" si="16"/>
        <v>0</v>
      </c>
      <c r="BH139" s="195">
        <f t="shared" si="17"/>
        <v>0</v>
      </c>
      <c r="BI139" s="195">
        <f t="shared" si="18"/>
        <v>0</v>
      </c>
      <c r="BJ139" s="21" t="s">
        <v>85</v>
      </c>
      <c r="BK139" s="195">
        <f t="shared" si="19"/>
        <v>0</v>
      </c>
      <c r="BL139" s="21" t="s">
        <v>273</v>
      </c>
      <c r="BM139" s="194" t="s">
        <v>2334</v>
      </c>
    </row>
    <row r="140" spans="1:65" s="2" customFormat="1" ht="16.5" customHeight="1">
      <c r="A140" s="38"/>
      <c r="B140" s="39"/>
      <c r="C140" s="183" t="s">
        <v>448</v>
      </c>
      <c r="D140" s="183" t="s">
        <v>185</v>
      </c>
      <c r="E140" s="184" t="s">
        <v>2335</v>
      </c>
      <c r="F140" s="185" t="s">
        <v>2336</v>
      </c>
      <c r="G140" s="186" t="s">
        <v>1362</v>
      </c>
      <c r="H140" s="187">
        <v>15</v>
      </c>
      <c r="I140" s="188"/>
      <c r="J140" s="189">
        <f t="shared" si="10"/>
        <v>0</v>
      </c>
      <c r="K140" s="185" t="s">
        <v>19</v>
      </c>
      <c r="L140" s="43"/>
      <c r="M140" s="190" t="s">
        <v>19</v>
      </c>
      <c r="N140" s="191" t="s">
        <v>49</v>
      </c>
      <c r="O140" s="68"/>
      <c r="P140" s="192">
        <f t="shared" si="11"/>
        <v>0</v>
      </c>
      <c r="Q140" s="192">
        <v>0</v>
      </c>
      <c r="R140" s="192">
        <f t="shared" si="12"/>
        <v>0</v>
      </c>
      <c r="S140" s="192">
        <v>0</v>
      </c>
      <c r="T140" s="193">
        <f t="shared" si="13"/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4" t="s">
        <v>273</v>
      </c>
      <c r="AT140" s="194" t="s">
        <v>185</v>
      </c>
      <c r="AU140" s="194" t="s">
        <v>132</v>
      </c>
      <c r="AY140" s="21" t="s">
        <v>183</v>
      </c>
      <c r="BE140" s="195">
        <f t="shared" si="14"/>
        <v>0</v>
      </c>
      <c r="BF140" s="195">
        <f t="shared" si="15"/>
        <v>0</v>
      </c>
      <c r="BG140" s="195">
        <f t="shared" si="16"/>
        <v>0</v>
      </c>
      <c r="BH140" s="195">
        <f t="shared" si="17"/>
        <v>0</v>
      </c>
      <c r="BI140" s="195">
        <f t="shared" si="18"/>
        <v>0</v>
      </c>
      <c r="BJ140" s="21" t="s">
        <v>85</v>
      </c>
      <c r="BK140" s="195">
        <f t="shared" si="19"/>
        <v>0</v>
      </c>
      <c r="BL140" s="21" t="s">
        <v>273</v>
      </c>
      <c r="BM140" s="194" t="s">
        <v>2337</v>
      </c>
    </row>
    <row r="141" spans="1:65" s="2" customFormat="1" ht="16.5" customHeight="1">
      <c r="A141" s="38"/>
      <c r="B141" s="39"/>
      <c r="C141" s="183" t="s">
        <v>455</v>
      </c>
      <c r="D141" s="183" t="s">
        <v>185</v>
      </c>
      <c r="E141" s="184" t="s">
        <v>2338</v>
      </c>
      <c r="F141" s="185" t="s">
        <v>2339</v>
      </c>
      <c r="G141" s="186" t="s">
        <v>1362</v>
      </c>
      <c r="H141" s="187">
        <v>15</v>
      </c>
      <c r="I141" s="188"/>
      <c r="J141" s="189">
        <f t="shared" si="10"/>
        <v>0</v>
      </c>
      <c r="K141" s="185" t="s">
        <v>19</v>
      </c>
      <c r="L141" s="43"/>
      <c r="M141" s="190" t="s">
        <v>19</v>
      </c>
      <c r="N141" s="191" t="s">
        <v>49</v>
      </c>
      <c r="O141" s="68"/>
      <c r="P141" s="192">
        <f t="shared" si="11"/>
        <v>0</v>
      </c>
      <c r="Q141" s="192">
        <v>0</v>
      </c>
      <c r="R141" s="192">
        <f t="shared" si="12"/>
        <v>0</v>
      </c>
      <c r="S141" s="192">
        <v>0</v>
      </c>
      <c r="T141" s="193">
        <f t="shared" si="13"/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4" t="s">
        <v>273</v>
      </c>
      <c r="AT141" s="194" t="s">
        <v>185</v>
      </c>
      <c r="AU141" s="194" t="s">
        <v>132</v>
      </c>
      <c r="AY141" s="21" t="s">
        <v>183</v>
      </c>
      <c r="BE141" s="195">
        <f t="shared" si="14"/>
        <v>0</v>
      </c>
      <c r="BF141" s="195">
        <f t="shared" si="15"/>
        <v>0</v>
      </c>
      <c r="BG141" s="195">
        <f t="shared" si="16"/>
        <v>0</v>
      </c>
      <c r="BH141" s="195">
        <f t="shared" si="17"/>
        <v>0</v>
      </c>
      <c r="BI141" s="195">
        <f t="shared" si="18"/>
        <v>0</v>
      </c>
      <c r="BJ141" s="21" t="s">
        <v>85</v>
      </c>
      <c r="BK141" s="195">
        <f t="shared" si="19"/>
        <v>0</v>
      </c>
      <c r="BL141" s="21" t="s">
        <v>273</v>
      </c>
      <c r="BM141" s="194" t="s">
        <v>2340</v>
      </c>
    </row>
    <row r="142" spans="1:65" s="2" customFormat="1" ht="16.5" customHeight="1">
      <c r="A142" s="38"/>
      <c r="B142" s="39"/>
      <c r="C142" s="183" t="s">
        <v>460</v>
      </c>
      <c r="D142" s="183" t="s">
        <v>185</v>
      </c>
      <c r="E142" s="184" t="s">
        <v>2341</v>
      </c>
      <c r="F142" s="185" t="s">
        <v>2342</v>
      </c>
      <c r="G142" s="186" t="s">
        <v>237</v>
      </c>
      <c r="H142" s="187">
        <v>100</v>
      </c>
      <c r="I142" s="188"/>
      <c r="J142" s="189">
        <f t="shared" si="10"/>
        <v>0</v>
      </c>
      <c r="K142" s="185" t="s">
        <v>19</v>
      </c>
      <c r="L142" s="43"/>
      <c r="M142" s="190" t="s">
        <v>19</v>
      </c>
      <c r="N142" s="191" t="s">
        <v>49</v>
      </c>
      <c r="O142" s="68"/>
      <c r="P142" s="192">
        <f t="shared" si="11"/>
        <v>0</v>
      </c>
      <c r="Q142" s="192">
        <v>0</v>
      </c>
      <c r="R142" s="192">
        <f t="shared" si="12"/>
        <v>0</v>
      </c>
      <c r="S142" s="192">
        <v>0</v>
      </c>
      <c r="T142" s="193">
        <f t="shared" si="13"/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4" t="s">
        <v>273</v>
      </c>
      <c r="AT142" s="194" t="s">
        <v>185</v>
      </c>
      <c r="AU142" s="194" t="s">
        <v>132</v>
      </c>
      <c r="AY142" s="21" t="s">
        <v>183</v>
      </c>
      <c r="BE142" s="195">
        <f t="shared" si="14"/>
        <v>0</v>
      </c>
      <c r="BF142" s="195">
        <f t="shared" si="15"/>
        <v>0</v>
      </c>
      <c r="BG142" s="195">
        <f t="shared" si="16"/>
        <v>0</v>
      </c>
      <c r="BH142" s="195">
        <f t="shared" si="17"/>
        <v>0</v>
      </c>
      <c r="BI142" s="195">
        <f t="shared" si="18"/>
        <v>0</v>
      </c>
      <c r="BJ142" s="21" t="s">
        <v>85</v>
      </c>
      <c r="BK142" s="195">
        <f t="shared" si="19"/>
        <v>0</v>
      </c>
      <c r="BL142" s="21" t="s">
        <v>273</v>
      </c>
      <c r="BM142" s="194" t="s">
        <v>2343</v>
      </c>
    </row>
    <row r="143" spans="1:65" s="2" customFormat="1" ht="16.5" customHeight="1">
      <c r="A143" s="38"/>
      <c r="B143" s="39"/>
      <c r="C143" s="183" t="s">
        <v>467</v>
      </c>
      <c r="D143" s="183" t="s">
        <v>185</v>
      </c>
      <c r="E143" s="184" t="s">
        <v>2344</v>
      </c>
      <c r="F143" s="185" t="s">
        <v>2345</v>
      </c>
      <c r="G143" s="186" t="s">
        <v>237</v>
      </c>
      <c r="H143" s="187">
        <v>200</v>
      </c>
      <c r="I143" s="188"/>
      <c r="J143" s="189">
        <f t="shared" si="10"/>
        <v>0</v>
      </c>
      <c r="K143" s="185" t="s">
        <v>19</v>
      </c>
      <c r="L143" s="43"/>
      <c r="M143" s="190" t="s">
        <v>19</v>
      </c>
      <c r="N143" s="191" t="s">
        <v>49</v>
      </c>
      <c r="O143" s="68"/>
      <c r="P143" s="192">
        <f t="shared" si="11"/>
        <v>0</v>
      </c>
      <c r="Q143" s="192">
        <v>0</v>
      </c>
      <c r="R143" s="192">
        <f t="shared" si="12"/>
        <v>0</v>
      </c>
      <c r="S143" s="192">
        <v>0</v>
      </c>
      <c r="T143" s="193">
        <f t="shared" si="13"/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4" t="s">
        <v>273</v>
      </c>
      <c r="AT143" s="194" t="s">
        <v>185</v>
      </c>
      <c r="AU143" s="194" t="s">
        <v>132</v>
      </c>
      <c r="AY143" s="21" t="s">
        <v>183</v>
      </c>
      <c r="BE143" s="195">
        <f t="shared" si="14"/>
        <v>0</v>
      </c>
      <c r="BF143" s="195">
        <f t="shared" si="15"/>
        <v>0</v>
      </c>
      <c r="BG143" s="195">
        <f t="shared" si="16"/>
        <v>0</v>
      </c>
      <c r="BH143" s="195">
        <f t="shared" si="17"/>
        <v>0</v>
      </c>
      <c r="BI143" s="195">
        <f t="shared" si="18"/>
        <v>0</v>
      </c>
      <c r="BJ143" s="21" t="s">
        <v>85</v>
      </c>
      <c r="BK143" s="195">
        <f t="shared" si="19"/>
        <v>0</v>
      </c>
      <c r="BL143" s="21" t="s">
        <v>273</v>
      </c>
      <c r="BM143" s="194" t="s">
        <v>2346</v>
      </c>
    </row>
    <row r="144" spans="1:65" s="2" customFormat="1" ht="16.5" customHeight="1">
      <c r="A144" s="38"/>
      <c r="B144" s="39"/>
      <c r="C144" s="183" t="s">
        <v>474</v>
      </c>
      <c r="D144" s="183" t="s">
        <v>185</v>
      </c>
      <c r="E144" s="184" t="s">
        <v>2347</v>
      </c>
      <c r="F144" s="185" t="s">
        <v>2348</v>
      </c>
      <c r="G144" s="186" t="s">
        <v>1362</v>
      </c>
      <c r="H144" s="187">
        <v>1</v>
      </c>
      <c r="I144" s="188"/>
      <c r="J144" s="189">
        <f t="shared" si="10"/>
        <v>0</v>
      </c>
      <c r="K144" s="185" t="s">
        <v>19</v>
      </c>
      <c r="L144" s="43"/>
      <c r="M144" s="190" t="s">
        <v>19</v>
      </c>
      <c r="N144" s="191" t="s">
        <v>49</v>
      </c>
      <c r="O144" s="68"/>
      <c r="P144" s="192">
        <f t="shared" si="11"/>
        <v>0</v>
      </c>
      <c r="Q144" s="192">
        <v>0</v>
      </c>
      <c r="R144" s="192">
        <f t="shared" si="12"/>
        <v>0</v>
      </c>
      <c r="S144" s="192">
        <v>0</v>
      </c>
      <c r="T144" s="193">
        <f t="shared" si="13"/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4" t="s">
        <v>273</v>
      </c>
      <c r="AT144" s="194" t="s">
        <v>185</v>
      </c>
      <c r="AU144" s="194" t="s">
        <v>132</v>
      </c>
      <c r="AY144" s="21" t="s">
        <v>183</v>
      </c>
      <c r="BE144" s="195">
        <f t="shared" si="14"/>
        <v>0</v>
      </c>
      <c r="BF144" s="195">
        <f t="shared" si="15"/>
        <v>0</v>
      </c>
      <c r="BG144" s="195">
        <f t="shared" si="16"/>
        <v>0</v>
      </c>
      <c r="BH144" s="195">
        <f t="shared" si="17"/>
        <v>0</v>
      </c>
      <c r="BI144" s="195">
        <f t="shared" si="18"/>
        <v>0</v>
      </c>
      <c r="BJ144" s="21" t="s">
        <v>85</v>
      </c>
      <c r="BK144" s="195">
        <f t="shared" si="19"/>
        <v>0</v>
      </c>
      <c r="BL144" s="21" t="s">
        <v>273</v>
      </c>
      <c r="BM144" s="194" t="s">
        <v>2349</v>
      </c>
    </row>
    <row r="145" spans="1:65" s="2" customFormat="1" ht="16.5" customHeight="1">
      <c r="A145" s="38"/>
      <c r="B145" s="39"/>
      <c r="C145" s="183" t="s">
        <v>482</v>
      </c>
      <c r="D145" s="183" t="s">
        <v>185</v>
      </c>
      <c r="E145" s="184" t="s">
        <v>2350</v>
      </c>
      <c r="F145" s="185" t="s">
        <v>2351</v>
      </c>
      <c r="G145" s="186" t="s">
        <v>1362</v>
      </c>
      <c r="H145" s="187">
        <v>2</v>
      </c>
      <c r="I145" s="188"/>
      <c r="J145" s="189">
        <f t="shared" si="10"/>
        <v>0</v>
      </c>
      <c r="K145" s="185" t="s">
        <v>19</v>
      </c>
      <c r="L145" s="43"/>
      <c r="M145" s="190" t="s">
        <v>19</v>
      </c>
      <c r="N145" s="191" t="s">
        <v>49</v>
      </c>
      <c r="O145" s="68"/>
      <c r="P145" s="192">
        <f t="shared" si="11"/>
        <v>0</v>
      </c>
      <c r="Q145" s="192">
        <v>0</v>
      </c>
      <c r="R145" s="192">
        <f t="shared" si="12"/>
        <v>0</v>
      </c>
      <c r="S145" s="192">
        <v>0</v>
      </c>
      <c r="T145" s="193">
        <f t="shared" si="13"/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4" t="s">
        <v>273</v>
      </c>
      <c r="AT145" s="194" t="s">
        <v>185</v>
      </c>
      <c r="AU145" s="194" t="s">
        <v>132</v>
      </c>
      <c r="AY145" s="21" t="s">
        <v>183</v>
      </c>
      <c r="BE145" s="195">
        <f t="shared" si="14"/>
        <v>0</v>
      </c>
      <c r="BF145" s="195">
        <f t="shared" si="15"/>
        <v>0</v>
      </c>
      <c r="BG145" s="195">
        <f t="shared" si="16"/>
        <v>0</v>
      </c>
      <c r="BH145" s="195">
        <f t="shared" si="17"/>
        <v>0</v>
      </c>
      <c r="BI145" s="195">
        <f t="shared" si="18"/>
        <v>0</v>
      </c>
      <c r="BJ145" s="21" t="s">
        <v>85</v>
      </c>
      <c r="BK145" s="195">
        <f t="shared" si="19"/>
        <v>0</v>
      </c>
      <c r="BL145" s="21" t="s">
        <v>273</v>
      </c>
      <c r="BM145" s="194" t="s">
        <v>2352</v>
      </c>
    </row>
    <row r="146" spans="1:65" s="2" customFormat="1" ht="16.5" customHeight="1">
      <c r="A146" s="38"/>
      <c r="B146" s="39"/>
      <c r="C146" s="183" t="s">
        <v>486</v>
      </c>
      <c r="D146" s="183" t="s">
        <v>185</v>
      </c>
      <c r="E146" s="184" t="s">
        <v>2353</v>
      </c>
      <c r="F146" s="185" t="s">
        <v>2354</v>
      </c>
      <c r="G146" s="186" t="s">
        <v>1362</v>
      </c>
      <c r="H146" s="187">
        <v>1</v>
      </c>
      <c r="I146" s="188"/>
      <c r="J146" s="189">
        <f t="shared" si="10"/>
        <v>0</v>
      </c>
      <c r="K146" s="185" t="s">
        <v>19</v>
      </c>
      <c r="L146" s="43"/>
      <c r="M146" s="190" t="s">
        <v>19</v>
      </c>
      <c r="N146" s="191" t="s">
        <v>49</v>
      </c>
      <c r="O146" s="68"/>
      <c r="P146" s="192">
        <f t="shared" si="11"/>
        <v>0</v>
      </c>
      <c r="Q146" s="192">
        <v>0</v>
      </c>
      <c r="R146" s="192">
        <f t="shared" si="12"/>
        <v>0</v>
      </c>
      <c r="S146" s="192">
        <v>0</v>
      </c>
      <c r="T146" s="193">
        <f t="shared" si="13"/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4" t="s">
        <v>273</v>
      </c>
      <c r="AT146" s="194" t="s">
        <v>185</v>
      </c>
      <c r="AU146" s="194" t="s">
        <v>132</v>
      </c>
      <c r="AY146" s="21" t="s">
        <v>183</v>
      </c>
      <c r="BE146" s="195">
        <f t="shared" si="14"/>
        <v>0</v>
      </c>
      <c r="BF146" s="195">
        <f t="shared" si="15"/>
        <v>0</v>
      </c>
      <c r="BG146" s="195">
        <f t="shared" si="16"/>
        <v>0</v>
      </c>
      <c r="BH146" s="195">
        <f t="shared" si="17"/>
        <v>0</v>
      </c>
      <c r="BI146" s="195">
        <f t="shared" si="18"/>
        <v>0</v>
      </c>
      <c r="BJ146" s="21" t="s">
        <v>85</v>
      </c>
      <c r="BK146" s="195">
        <f t="shared" si="19"/>
        <v>0</v>
      </c>
      <c r="BL146" s="21" t="s">
        <v>273</v>
      </c>
      <c r="BM146" s="194" t="s">
        <v>2355</v>
      </c>
    </row>
    <row r="147" spans="1:65" s="2" customFormat="1" ht="21.75" customHeight="1">
      <c r="A147" s="38"/>
      <c r="B147" s="39"/>
      <c r="C147" s="183" t="s">
        <v>491</v>
      </c>
      <c r="D147" s="183" t="s">
        <v>185</v>
      </c>
      <c r="E147" s="184" t="s">
        <v>2356</v>
      </c>
      <c r="F147" s="185" t="s">
        <v>2357</v>
      </c>
      <c r="G147" s="186" t="s">
        <v>1362</v>
      </c>
      <c r="H147" s="187">
        <v>1</v>
      </c>
      <c r="I147" s="188"/>
      <c r="J147" s="189">
        <f t="shared" si="10"/>
        <v>0</v>
      </c>
      <c r="K147" s="185" t="s">
        <v>19</v>
      </c>
      <c r="L147" s="43"/>
      <c r="M147" s="190" t="s">
        <v>19</v>
      </c>
      <c r="N147" s="191" t="s">
        <v>49</v>
      </c>
      <c r="O147" s="68"/>
      <c r="P147" s="192">
        <f t="shared" si="11"/>
        <v>0</v>
      </c>
      <c r="Q147" s="192">
        <v>0</v>
      </c>
      <c r="R147" s="192">
        <f t="shared" si="12"/>
        <v>0</v>
      </c>
      <c r="S147" s="192">
        <v>0</v>
      </c>
      <c r="T147" s="193">
        <f t="shared" si="13"/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4" t="s">
        <v>273</v>
      </c>
      <c r="AT147" s="194" t="s">
        <v>185</v>
      </c>
      <c r="AU147" s="194" t="s">
        <v>132</v>
      </c>
      <c r="AY147" s="21" t="s">
        <v>183</v>
      </c>
      <c r="BE147" s="195">
        <f t="shared" si="14"/>
        <v>0</v>
      </c>
      <c r="BF147" s="195">
        <f t="shared" si="15"/>
        <v>0</v>
      </c>
      <c r="BG147" s="195">
        <f t="shared" si="16"/>
        <v>0</v>
      </c>
      <c r="BH147" s="195">
        <f t="shared" si="17"/>
        <v>0</v>
      </c>
      <c r="BI147" s="195">
        <f t="shared" si="18"/>
        <v>0</v>
      </c>
      <c r="BJ147" s="21" t="s">
        <v>85</v>
      </c>
      <c r="BK147" s="195">
        <f t="shared" si="19"/>
        <v>0</v>
      </c>
      <c r="BL147" s="21" t="s">
        <v>273</v>
      </c>
      <c r="BM147" s="194" t="s">
        <v>2358</v>
      </c>
    </row>
    <row r="148" spans="1:65" s="2" customFormat="1" ht="21.75" customHeight="1">
      <c r="A148" s="38"/>
      <c r="B148" s="39"/>
      <c r="C148" s="183" t="s">
        <v>494</v>
      </c>
      <c r="D148" s="183" t="s">
        <v>185</v>
      </c>
      <c r="E148" s="184" t="s">
        <v>2359</v>
      </c>
      <c r="F148" s="185" t="s">
        <v>2360</v>
      </c>
      <c r="G148" s="186" t="s">
        <v>1362</v>
      </c>
      <c r="H148" s="187">
        <v>1</v>
      </c>
      <c r="I148" s="188"/>
      <c r="J148" s="189">
        <f t="shared" si="10"/>
        <v>0</v>
      </c>
      <c r="K148" s="185" t="s">
        <v>19</v>
      </c>
      <c r="L148" s="43"/>
      <c r="M148" s="190" t="s">
        <v>19</v>
      </c>
      <c r="N148" s="191" t="s">
        <v>49</v>
      </c>
      <c r="O148" s="68"/>
      <c r="P148" s="192">
        <f t="shared" si="11"/>
        <v>0</v>
      </c>
      <c r="Q148" s="192">
        <v>0</v>
      </c>
      <c r="R148" s="192">
        <f t="shared" si="12"/>
        <v>0</v>
      </c>
      <c r="S148" s="192">
        <v>0</v>
      </c>
      <c r="T148" s="193">
        <f t="shared" si="13"/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4" t="s">
        <v>273</v>
      </c>
      <c r="AT148" s="194" t="s">
        <v>185</v>
      </c>
      <c r="AU148" s="194" t="s">
        <v>132</v>
      </c>
      <c r="AY148" s="21" t="s">
        <v>183</v>
      </c>
      <c r="BE148" s="195">
        <f t="shared" si="14"/>
        <v>0</v>
      </c>
      <c r="BF148" s="195">
        <f t="shared" si="15"/>
        <v>0</v>
      </c>
      <c r="BG148" s="195">
        <f t="shared" si="16"/>
        <v>0</v>
      </c>
      <c r="BH148" s="195">
        <f t="shared" si="17"/>
        <v>0</v>
      </c>
      <c r="BI148" s="195">
        <f t="shared" si="18"/>
        <v>0</v>
      </c>
      <c r="BJ148" s="21" t="s">
        <v>85</v>
      </c>
      <c r="BK148" s="195">
        <f t="shared" si="19"/>
        <v>0</v>
      </c>
      <c r="BL148" s="21" t="s">
        <v>273</v>
      </c>
      <c r="BM148" s="194" t="s">
        <v>2361</v>
      </c>
    </row>
    <row r="149" spans="1:65" s="12" customFormat="1" ht="20.85" customHeight="1">
      <c r="B149" s="167"/>
      <c r="C149" s="168"/>
      <c r="D149" s="169" t="s">
        <v>77</v>
      </c>
      <c r="E149" s="181" t="s">
        <v>2362</v>
      </c>
      <c r="F149" s="181" t="s">
        <v>2363</v>
      </c>
      <c r="G149" s="168"/>
      <c r="H149" s="168"/>
      <c r="I149" s="171"/>
      <c r="J149" s="182">
        <f>BK149</f>
        <v>0</v>
      </c>
      <c r="K149" s="168"/>
      <c r="L149" s="173"/>
      <c r="M149" s="174"/>
      <c r="N149" s="175"/>
      <c r="O149" s="175"/>
      <c r="P149" s="176">
        <f>SUM(P150:P219)</f>
        <v>0</v>
      </c>
      <c r="Q149" s="175"/>
      <c r="R149" s="176">
        <f>SUM(R150:R219)</f>
        <v>0</v>
      </c>
      <c r="S149" s="175"/>
      <c r="T149" s="177">
        <f>SUM(T150:T219)</f>
        <v>0</v>
      </c>
      <c r="AR149" s="178" t="s">
        <v>87</v>
      </c>
      <c r="AT149" s="179" t="s">
        <v>77</v>
      </c>
      <c r="AU149" s="179" t="s">
        <v>87</v>
      </c>
      <c r="AY149" s="178" t="s">
        <v>183</v>
      </c>
      <c r="BK149" s="180">
        <f>SUM(BK150:BK219)</f>
        <v>0</v>
      </c>
    </row>
    <row r="150" spans="1:65" s="2" customFormat="1" ht="16.5" customHeight="1">
      <c r="A150" s="38"/>
      <c r="B150" s="39"/>
      <c r="C150" s="224" t="s">
        <v>499</v>
      </c>
      <c r="D150" s="224" t="s">
        <v>240</v>
      </c>
      <c r="E150" s="225" t="s">
        <v>2364</v>
      </c>
      <c r="F150" s="226" t="s">
        <v>2210</v>
      </c>
      <c r="G150" s="227" t="s">
        <v>1362</v>
      </c>
      <c r="H150" s="228">
        <v>50</v>
      </c>
      <c r="I150" s="229"/>
      <c r="J150" s="230">
        <f t="shared" ref="J150:J181" si="20">ROUND(I150*H150,2)</f>
        <v>0</v>
      </c>
      <c r="K150" s="226" t="s">
        <v>19</v>
      </c>
      <c r="L150" s="231"/>
      <c r="M150" s="232" t="s">
        <v>19</v>
      </c>
      <c r="N150" s="233" t="s">
        <v>49</v>
      </c>
      <c r="O150" s="68"/>
      <c r="P150" s="192">
        <f t="shared" ref="P150:P181" si="21">O150*H150</f>
        <v>0</v>
      </c>
      <c r="Q150" s="192">
        <v>0</v>
      </c>
      <c r="R150" s="192">
        <f t="shared" ref="R150:R181" si="22">Q150*H150</f>
        <v>0</v>
      </c>
      <c r="S150" s="192">
        <v>0</v>
      </c>
      <c r="T150" s="193">
        <f t="shared" ref="T150:T181" si="23"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4" t="s">
        <v>365</v>
      </c>
      <c r="AT150" s="194" t="s">
        <v>240</v>
      </c>
      <c r="AU150" s="194" t="s">
        <v>132</v>
      </c>
      <c r="AY150" s="21" t="s">
        <v>183</v>
      </c>
      <c r="BE150" s="195">
        <f t="shared" ref="BE150:BE181" si="24">IF(N150="základní",J150,0)</f>
        <v>0</v>
      </c>
      <c r="BF150" s="195">
        <f t="shared" ref="BF150:BF181" si="25">IF(N150="snížená",J150,0)</f>
        <v>0</v>
      </c>
      <c r="BG150" s="195">
        <f t="shared" ref="BG150:BG181" si="26">IF(N150="zákl. přenesená",J150,0)</f>
        <v>0</v>
      </c>
      <c r="BH150" s="195">
        <f t="shared" ref="BH150:BH181" si="27">IF(N150="sníž. přenesená",J150,0)</f>
        <v>0</v>
      </c>
      <c r="BI150" s="195">
        <f t="shared" ref="BI150:BI181" si="28">IF(N150="nulová",J150,0)</f>
        <v>0</v>
      </c>
      <c r="BJ150" s="21" t="s">
        <v>85</v>
      </c>
      <c r="BK150" s="195">
        <f t="shared" ref="BK150:BK181" si="29">ROUND(I150*H150,2)</f>
        <v>0</v>
      </c>
      <c r="BL150" s="21" t="s">
        <v>273</v>
      </c>
      <c r="BM150" s="194" t="s">
        <v>2365</v>
      </c>
    </row>
    <row r="151" spans="1:65" s="2" customFormat="1" ht="16.5" customHeight="1">
      <c r="A151" s="38"/>
      <c r="B151" s="39"/>
      <c r="C151" s="224" t="s">
        <v>504</v>
      </c>
      <c r="D151" s="224" t="s">
        <v>240</v>
      </c>
      <c r="E151" s="225" t="s">
        <v>2366</v>
      </c>
      <c r="F151" s="226" t="s">
        <v>2367</v>
      </c>
      <c r="G151" s="227" t="s">
        <v>301</v>
      </c>
      <c r="H151" s="228">
        <v>50</v>
      </c>
      <c r="I151" s="229"/>
      <c r="J151" s="230">
        <f t="shared" si="20"/>
        <v>0</v>
      </c>
      <c r="K151" s="226" t="s">
        <v>19</v>
      </c>
      <c r="L151" s="231"/>
      <c r="M151" s="232" t="s">
        <v>19</v>
      </c>
      <c r="N151" s="233" t="s">
        <v>49</v>
      </c>
      <c r="O151" s="68"/>
      <c r="P151" s="192">
        <f t="shared" si="21"/>
        <v>0</v>
      </c>
      <c r="Q151" s="192">
        <v>0</v>
      </c>
      <c r="R151" s="192">
        <f t="shared" si="22"/>
        <v>0</v>
      </c>
      <c r="S151" s="192">
        <v>0</v>
      </c>
      <c r="T151" s="193">
        <f t="shared" si="23"/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4" t="s">
        <v>365</v>
      </c>
      <c r="AT151" s="194" t="s">
        <v>240</v>
      </c>
      <c r="AU151" s="194" t="s">
        <v>132</v>
      </c>
      <c r="AY151" s="21" t="s">
        <v>183</v>
      </c>
      <c r="BE151" s="195">
        <f t="shared" si="24"/>
        <v>0</v>
      </c>
      <c r="BF151" s="195">
        <f t="shared" si="25"/>
        <v>0</v>
      </c>
      <c r="BG151" s="195">
        <f t="shared" si="26"/>
        <v>0</v>
      </c>
      <c r="BH151" s="195">
        <f t="shared" si="27"/>
        <v>0</v>
      </c>
      <c r="BI151" s="195">
        <f t="shared" si="28"/>
        <v>0</v>
      </c>
      <c r="BJ151" s="21" t="s">
        <v>85</v>
      </c>
      <c r="BK151" s="195">
        <f t="shared" si="29"/>
        <v>0</v>
      </c>
      <c r="BL151" s="21" t="s">
        <v>273</v>
      </c>
      <c r="BM151" s="194" t="s">
        <v>2368</v>
      </c>
    </row>
    <row r="152" spans="1:65" s="2" customFormat="1" ht="16.5" customHeight="1">
      <c r="A152" s="38"/>
      <c r="B152" s="39"/>
      <c r="C152" s="224" t="s">
        <v>509</v>
      </c>
      <c r="D152" s="224" t="s">
        <v>240</v>
      </c>
      <c r="E152" s="225" t="s">
        <v>2369</v>
      </c>
      <c r="F152" s="226" t="s">
        <v>2370</v>
      </c>
      <c r="G152" s="227" t="s">
        <v>1362</v>
      </c>
      <c r="H152" s="228">
        <v>25</v>
      </c>
      <c r="I152" s="229"/>
      <c r="J152" s="230">
        <f t="shared" si="20"/>
        <v>0</v>
      </c>
      <c r="K152" s="226" t="s">
        <v>19</v>
      </c>
      <c r="L152" s="231"/>
      <c r="M152" s="232" t="s">
        <v>19</v>
      </c>
      <c r="N152" s="233" t="s">
        <v>49</v>
      </c>
      <c r="O152" s="68"/>
      <c r="P152" s="192">
        <f t="shared" si="21"/>
        <v>0</v>
      </c>
      <c r="Q152" s="192">
        <v>0</v>
      </c>
      <c r="R152" s="192">
        <f t="shared" si="22"/>
        <v>0</v>
      </c>
      <c r="S152" s="192">
        <v>0</v>
      </c>
      <c r="T152" s="193">
        <f t="shared" si="23"/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4" t="s">
        <v>365</v>
      </c>
      <c r="AT152" s="194" t="s">
        <v>240</v>
      </c>
      <c r="AU152" s="194" t="s">
        <v>132</v>
      </c>
      <c r="AY152" s="21" t="s">
        <v>183</v>
      </c>
      <c r="BE152" s="195">
        <f t="shared" si="24"/>
        <v>0</v>
      </c>
      <c r="BF152" s="195">
        <f t="shared" si="25"/>
        <v>0</v>
      </c>
      <c r="BG152" s="195">
        <f t="shared" si="26"/>
        <v>0</v>
      </c>
      <c r="BH152" s="195">
        <f t="shared" si="27"/>
        <v>0</v>
      </c>
      <c r="BI152" s="195">
        <f t="shared" si="28"/>
        <v>0</v>
      </c>
      <c r="BJ152" s="21" t="s">
        <v>85</v>
      </c>
      <c r="BK152" s="195">
        <f t="shared" si="29"/>
        <v>0</v>
      </c>
      <c r="BL152" s="21" t="s">
        <v>273</v>
      </c>
      <c r="BM152" s="194" t="s">
        <v>2371</v>
      </c>
    </row>
    <row r="153" spans="1:65" s="2" customFormat="1" ht="16.5" customHeight="1">
      <c r="A153" s="38"/>
      <c r="B153" s="39"/>
      <c r="C153" s="224" t="s">
        <v>514</v>
      </c>
      <c r="D153" s="224" t="s">
        <v>240</v>
      </c>
      <c r="E153" s="225" t="s">
        <v>2372</v>
      </c>
      <c r="F153" s="226" t="s">
        <v>2367</v>
      </c>
      <c r="G153" s="227" t="s">
        <v>301</v>
      </c>
      <c r="H153" s="228">
        <v>25</v>
      </c>
      <c r="I153" s="229"/>
      <c r="J153" s="230">
        <f t="shared" si="20"/>
        <v>0</v>
      </c>
      <c r="K153" s="226" t="s">
        <v>19</v>
      </c>
      <c r="L153" s="231"/>
      <c r="M153" s="232" t="s">
        <v>19</v>
      </c>
      <c r="N153" s="233" t="s">
        <v>49</v>
      </c>
      <c r="O153" s="68"/>
      <c r="P153" s="192">
        <f t="shared" si="21"/>
        <v>0</v>
      </c>
      <c r="Q153" s="192">
        <v>0</v>
      </c>
      <c r="R153" s="192">
        <f t="shared" si="22"/>
        <v>0</v>
      </c>
      <c r="S153" s="192">
        <v>0</v>
      </c>
      <c r="T153" s="193">
        <f t="shared" si="23"/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4" t="s">
        <v>365</v>
      </c>
      <c r="AT153" s="194" t="s">
        <v>240</v>
      </c>
      <c r="AU153" s="194" t="s">
        <v>132</v>
      </c>
      <c r="AY153" s="21" t="s">
        <v>183</v>
      </c>
      <c r="BE153" s="195">
        <f t="shared" si="24"/>
        <v>0</v>
      </c>
      <c r="BF153" s="195">
        <f t="shared" si="25"/>
        <v>0</v>
      </c>
      <c r="BG153" s="195">
        <f t="shared" si="26"/>
        <v>0</v>
      </c>
      <c r="BH153" s="195">
        <f t="shared" si="27"/>
        <v>0</v>
      </c>
      <c r="BI153" s="195">
        <f t="shared" si="28"/>
        <v>0</v>
      </c>
      <c r="BJ153" s="21" t="s">
        <v>85</v>
      </c>
      <c r="BK153" s="195">
        <f t="shared" si="29"/>
        <v>0</v>
      </c>
      <c r="BL153" s="21" t="s">
        <v>273</v>
      </c>
      <c r="BM153" s="194" t="s">
        <v>2373</v>
      </c>
    </row>
    <row r="154" spans="1:65" s="2" customFormat="1" ht="24.15" customHeight="1">
      <c r="A154" s="38"/>
      <c r="B154" s="39"/>
      <c r="C154" s="224" t="s">
        <v>521</v>
      </c>
      <c r="D154" s="224" t="s">
        <v>240</v>
      </c>
      <c r="E154" s="225" t="s">
        <v>2374</v>
      </c>
      <c r="F154" s="226" t="s">
        <v>2222</v>
      </c>
      <c r="G154" s="227" t="s">
        <v>1362</v>
      </c>
      <c r="H154" s="228">
        <v>40</v>
      </c>
      <c r="I154" s="229"/>
      <c r="J154" s="230">
        <f t="shared" si="20"/>
        <v>0</v>
      </c>
      <c r="K154" s="226" t="s">
        <v>19</v>
      </c>
      <c r="L154" s="231"/>
      <c r="M154" s="232" t="s">
        <v>19</v>
      </c>
      <c r="N154" s="233" t="s">
        <v>49</v>
      </c>
      <c r="O154" s="68"/>
      <c r="P154" s="192">
        <f t="shared" si="21"/>
        <v>0</v>
      </c>
      <c r="Q154" s="192">
        <v>0</v>
      </c>
      <c r="R154" s="192">
        <f t="shared" si="22"/>
        <v>0</v>
      </c>
      <c r="S154" s="192">
        <v>0</v>
      </c>
      <c r="T154" s="193">
        <f t="shared" si="23"/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4" t="s">
        <v>365</v>
      </c>
      <c r="AT154" s="194" t="s">
        <v>240</v>
      </c>
      <c r="AU154" s="194" t="s">
        <v>132</v>
      </c>
      <c r="AY154" s="21" t="s">
        <v>183</v>
      </c>
      <c r="BE154" s="195">
        <f t="shared" si="24"/>
        <v>0</v>
      </c>
      <c r="BF154" s="195">
        <f t="shared" si="25"/>
        <v>0</v>
      </c>
      <c r="BG154" s="195">
        <f t="shared" si="26"/>
        <v>0</v>
      </c>
      <c r="BH154" s="195">
        <f t="shared" si="27"/>
        <v>0</v>
      </c>
      <c r="BI154" s="195">
        <f t="shared" si="28"/>
        <v>0</v>
      </c>
      <c r="BJ154" s="21" t="s">
        <v>85</v>
      </c>
      <c r="BK154" s="195">
        <f t="shared" si="29"/>
        <v>0</v>
      </c>
      <c r="BL154" s="21" t="s">
        <v>273</v>
      </c>
      <c r="BM154" s="194" t="s">
        <v>2375</v>
      </c>
    </row>
    <row r="155" spans="1:65" s="2" customFormat="1" ht="21.75" customHeight="1">
      <c r="A155" s="38"/>
      <c r="B155" s="39"/>
      <c r="C155" s="224" t="s">
        <v>529</v>
      </c>
      <c r="D155" s="224" t="s">
        <v>240</v>
      </c>
      <c r="E155" s="225" t="s">
        <v>2376</v>
      </c>
      <c r="F155" s="226" t="s">
        <v>2225</v>
      </c>
      <c r="G155" s="227" t="s">
        <v>1362</v>
      </c>
      <c r="H155" s="228">
        <v>80</v>
      </c>
      <c r="I155" s="229"/>
      <c r="J155" s="230">
        <f t="shared" si="20"/>
        <v>0</v>
      </c>
      <c r="K155" s="226" t="s">
        <v>19</v>
      </c>
      <c r="L155" s="231"/>
      <c r="M155" s="232" t="s">
        <v>19</v>
      </c>
      <c r="N155" s="233" t="s">
        <v>49</v>
      </c>
      <c r="O155" s="68"/>
      <c r="P155" s="192">
        <f t="shared" si="21"/>
        <v>0</v>
      </c>
      <c r="Q155" s="192">
        <v>0</v>
      </c>
      <c r="R155" s="192">
        <f t="shared" si="22"/>
        <v>0</v>
      </c>
      <c r="S155" s="192">
        <v>0</v>
      </c>
      <c r="T155" s="193">
        <f t="shared" si="23"/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4" t="s">
        <v>365</v>
      </c>
      <c r="AT155" s="194" t="s">
        <v>240</v>
      </c>
      <c r="AU155" s="194" t="s">
        <v>132</v>
      </c>
      <c r="AY155" s="21" t="s">
        <v>183</v>
      </c>
      <c r="BE155" s="195">
        <f t="shared" si="24"/>
        <v>0</v>
      </c>
      <c r="BF155" s="195">
        <f t="shared" si="25"/>
        <v>0</v>
      </c>
      <c r="BG155" s="195">
        <f t="shared" si="26"/>
        <v>0</v>
      </c>
      <c r="BH155" s="195">
        <f t="shared" si="27"/>
        <v>0</v>
      </c>
      <c r="BI155" s="195">
        <f t="shared" si="28"/>
        <v>0</v>
      </c>
      <c r="BJ155" s="21" t="s">
        <v>85</v>
      </c>
      <c r="BK155" s="195">
        <f t="shared" si="29"/>
        <v>0</v>
      </c>
      <c r="BL155" s="21" t="s">
        <v>273</v>
      </c>
      <c r="BM155" s="194" t="s">
        <v>2377</v>
      </c>
    </row>
    <row r="156" spans="1:65" s="2" customFormat="1" ht="16.5" customHeight="1">
      <c r="A156" s="38"/>
      <c r="B156" s="39"/>
      <c r="C156" s="224" t="s">
        <v>534</v>
      </c>
      <c r="D156" s="224" t="s">
        <v>240</v>
      </c>
      <c r="E156" s="225" t="s">
        <v>2378</v>
      </c>
      <c r="F156" s="226" t="s">
        <v>2228</v>
      </c>
      <c r="G156" s="227" t="s">
        <v>1362</v>
      </c>
      <c r="H156" s="228">
        <v>1</v>
      </c>
      <c r="I156" s="229"/>
      <c r="J156" s="230">
        <f t="shared" si="20"/>
        <v>0</v>
      </c>
      <c r="K156" s="226" t="s">
        <v>19</v>
      </c>
      <c r="L156" s="231"/>
      <c r="M156" s="232" t="s">
        <v>19</v>
      </c>
      <c r="N156" s="233" t="s">
        <v>49</v>
      </c>
      <c r="O156" s="68"/>
      <c r="P156" s="192">
        <f t="shared" si="21"/>
        <v>0</v>
      </c>
      <c r="Q156" s="192">
        <v>0</v>
      </c>
      <c r="R156" s="192">
        <f t="shared" si="22"/>
        <v>0</v>
      </c>
      <c r="S156" s="192">
        <v>0</v>
      </c>
      <c r="T156" s="193">
        <f t="shared" si="23"/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4" t="s">
        <v>365</v>
      </c>
      <c r="AT156" s="194" t="s">
        <v>240</v>
      </c>
      <c r="AU156" s="194" t="s">
        <v>132</v>
      </c>
      <c r="AY156" s="21" t="s">
        <v>183</v>
      </c>
      <c r="BE156" s="195">
        <f t="shared" si="24"/>
        <v>0</v>
      </c>
      <c r="BF156" s="195">
        <f t="shared" si="25"/>
        <v>0</v>
      </c>
      <c r="BG156" s="195">
        <f t="shared" si="26"/>
        <v>0</v>
      </c>
      <c r="BH156" s="195">
        <f t="shared" si="27"/>
        <v>0</v>
      </c>
      <c r="BI156" s="195">
        <f t="shared" si="28"/>
        <v>0</v>
      </c>
      <c r="BJ156" s="21" t="s">
        <v>85</v>
      </c>
      <c r="BK156" s="195">
        <f t="shared" si="29"/>
        <v>0</v>
      </c>
      <c r="BL156" s="21" t="s">
        <v>273</v>
      </c>
      <c r="BM156" s="194" t="s">
        <v>2379</v>
      </c>
    </row>
    <row r="157" spans="1:65" s="2" customFormat="1" ht="21.75" customHeight="1">
      <c r="A157" s="38"/>
      <c r="B157" s="39"/>
      <c r="C157" s="224" t="s">
        <v>540</v>
      </c>
      <c r="D157" s="224" t="s">
        <v>240</v>
      </c>
      <c r="E157" s="225" t="s">
        <v>2380</v>
      </c>
      <c r="F157" s="226" t="s">
        <v>2381</v>
      </c>
      <c r="G157" s="227" t="s">
        <v>237</v>
      </c>
      <c r="H157" s="228">
        <v>30</v>
      </c>
      <c r="I157" s="229"/>
      <c r="J157" s="230">
        <f t="shared" si="20"/>
        <v>0</v>
      </c>
      <c r="K157" s="226" t="s">
        <v>19</v>
      </c>
      <c r="L157" s="231"/>
      <c r="M157" s="232" t="s">
        <v>19</v>
      </c>
      <c r="N157" s="233" t="s">
        <v>49</v>
      </c>
      <c r="O157" s="68"/>
      <c r="P157" s="192">
        <f t="shared" si="21"/>
        <v>0</v>
      </c>
      <c r="Q157" s="192">
        <v>0</v>
      </c>
      <c r="R157" s="192">
        <f t="shared" si="22"/>
        <v>0</v>
      </c>
      <c r="S157" s="192">
        <v>0</v>
      </c>
      <c r="T157" s="193">
        <f t="shared" si="23"/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4" t="s">
        <v>365</v>
      </c>
      <c r="AT157" s="194" t="s">
        <v>240</v>
      </c>
      <c r="AU157" s="194" t="s">
        <v>132</v>
      </c>
      <c r="AY157" s="21" t="s">
        <v>183</v>
      </c>
      <c r="BE157" s="195">
        <f t="shared" si="24"/>
        <v>0</v>
      </c>
      <c r="BF157" s="195">
        <f t="shared" si="25"/>
        <v>0</v>
      </c>
      <c r="BG157" s="195">
        <f t="shared" si="26"/>
        <v>0</v>
      </c>
      <c r="BH157" s="195">
        <f t="shared" si="27"/>
        <v>0</v>
      </c>
      <c r="BI157" s="195">
        <f t="shared" si="28"/>
        <v>0</v>
      </c>
      <c r="BJ157" s="21" t="s">
        <v>85</v>
      </c>
      <c r="BK157" s="195">
        <f t="shared" si="29"/>
        <v>0</v>
      </c>
      <c r="BL157" s="21" t="s">
        <v>273</v>
      </c>
      <c r="BM157" s="194" t="s">
        <v>2382</v>
      </c>
    </row>
    <row r="158" spans="1:65" s="2" customFormat="1" ht="21.75" customHeight="1">
      <c r="A158" s="38"/>
      <c r="B158" s="39"/>
      <c r="C158" s="224" t="s">
        <v>546</v>
      </c>
      <c r="D158" s="224" t="s">
        <v>240</v>
      </c>
      <c r="E158" s="225" t="s">
        <v>2383</v>
      </c>
      <c r="F158" s="226" t="s">
        <v>2231</v>
      </c>
      <c r="G158" s="227" t="s">
        <v>237</v>
      </c>
      <c r="H158" s="228">
        <v>250</v>
      </c>
      <c r="I158" s="229"/>
      <c r="J158" s="230">
        <f t="shared" si="20"/>
        <v>0</v>
      </c>
      <c r="K158" s="226" t="s">
        <v>19</v>
      </c>
      <c r="L158" s="231"/>
      <c r="M158" s="232" t="s">
        <v>19</v>
      </c>
      <c r="N158" s="233" t="s">
        <v>49</v>
      </c>
      <c r="O158" s="68"/>
      <c r="P158" s="192">
        <f t="shared" si="21"/>
        <v>0</v>
      </c>
      <c r="Q158" s="192">
        <v>0</v>
      </c>
      <c r="R158" s="192">
        <f t="shared" si="22"/>
        <v>0</v>
      </c>
      <c r="S158" s="192">
        <v>0</v>
      </c>
      <c r="T158" s="193">
        <f t="shared" si="23"/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4" t="s">
        <v>365</v>
      </c>
      <c r="AT158" s="194" t="s">
        <v>240</v>
      </c>
      <c r="AU158" s="194" t="s">
        <v>132</v>
      </c>
      <c r="AY158" s="21" t="s">
        <v>183</v>
      </c>
      <c r="BE158" s="195">
        <f t="shared" si="24"/>
        <v>0</v>
      </c>
      <c r="BF158" s="195">
        <f t="shared" si="25"/>
        <v>0</v>
      </c>
      <c r="BG158" s="195">
        <f t="shared" si="26"/>
        <v>0</v>
      </c>
      <c r="BH158" s="195">
        <f t="shared" si="27"/>
        <v>0</v>
      </c>
      <c r="BI158" s="195">
        <f t="shared" si="28"/>
        <v>0</v>
      </c>
      <c r="BJ158" s="21" t="s">
        <v>85</v>
      </c>
      <c r="BK158" s="195">
        <f t="shared" si="29"/>
        <v>0</v>
      </c>
      <c r="BL158" s="21" t="s">
        <v>273</v>
      </c>
      <c r="BM158" s="194" t="s">
        <v>2384</v>
      </c>
    </row>
    <row r="159" spans="1:65" s="2" customFormat="1" ht="21.75" customHeight="1">
      <c r="A159" s="38"/>
      <c r="B159" s="39"/>
      <c r="C159" s="224" t="s">
        <v>549</v>
      </c>
      <c r="D159" s="224" t="s">
        <v>240</v>
      </c>
      <c r="E159" s="225" t="s">
        <v>2385</v>
      </c>
      <c r="F159" s="226" t="s">
        <v>2237</v>
      </c>
      <c r="G159" s="227" t="s">
        <v>237</v>
      </c>
      <c r="H159" s="228">
        <v>50</v>
      </c>
      <c r="I159" s="229"/>
      <c r="J159" s="230">
        <f t="shared" si="20"/>
        <v>0</v>
      </c>
      <c r="K159" s="226" t="s">
        <v>19</v>
      </c>
      <c r="L159" s="231"/>
      <c r="M159" s="232" t="s">
        <v>19</v>
      </c>
      <c r="N159" s="233" t="s">
        <v>49</v>
      </c>
      <c r="O159" s="68"/>
      <c r="P159" s="192">
        <f t="shared" si="21"/>
        <v>0</v>
      </c>
      <c r="Q159" s="192">
        <v>0</v>
      </c>
      <c r="R159" s="192">
        <f t="shared" si="22"/>
        <v>0</v>
      </c>
      <c r="S159" s="192">
        <v>0</v>
      </c>
      <c r="T159" s="193">
        <f t="shared" si="23"/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4" t="s">
        <v>365</v>
      </c>
      <c r="AT159" s="194" t="s">
        <v>240</v>
      </c>
      <c r="AU159" s="194" t="s">
        <v>132</v>
      </c>
      <c r="AY159" s="21" t="s">
        <v>183</v>
      </c>
      <c r="BE159" s="195">
        <f t="shared" si="24"/>
        <v>0</v>
      </c>
      <c r="BF159" s="195">
        <f t="shared" si="25"/>
        <v>0</v>
      </c>
      <c r="BG159" s="195">
        <f t="shared" si="26"/>
        <v>0</v>
      </c>
      <c r="BH159" s="195">
        <f t="shared" si="27"/>
        <v>0</v>
      </c>
      <c r="BI159" s="195">
        <f t="shared" si="28"/>
        <v>0</v>
      </c>
      <c r="BJ159" s="21" t="s">
        <v>85</v>
      </c>
      <c r="BK159" s="195">
        <f t="shared" si="29"/>
        <v>0</v>
      </c>
      <c r="BL159" s="21" t="s">
        <v>273</v>
      </c>
      <c r="BM159" s="194" t="s">
        <v>2386</v>
      </c>
    </row>
    <row r="160" spans="1:65" s="2" customFormat="1" ht="21.75" customHeight="1">
      <c r="A160" s="38"/>
      <c r="B160" s="39"/>
      <c r="C160" s="224" t="s">
        <v>552</v>
      </c>
      <c r="D160" s="224" t="s">
        <v>240</v>
      </c>
      <c r="E160" s="225" t="s">
        <v>2387</v>
      </c>
      <c r="F160" s="226" t="s">
        <v>2240</v>
      </c>
      <c r="G160" s="227" t="s">
        <v>237</v>
      </c>
      <c r="H160" s="228">
        <v>40</v>
      </c>
      <c r="I160" s="229"/>
      <c r="J160" s="230">
        <f t="shared" si="20"/>
        <v>0</v>
      </c>
      <c r="K160" s="226" t="s">
        <v>19</v>
      </c>
      <c r="L160" s="231"/>
      <c r="M160" s="232" t="s">
        <v>19</v>
      </c>
      <c r="N160" s="233" t="s">
        <v>49</v>
      </c>
      <c r="O160" s="68"/>
      <c r="P160" s="192">
        <f t="shared" si="21"/>
        <v>0</v>
      </c>
      <c r="Q160" s="192">
        <v>0</v>
      </c>
      <c r="R160" s="192">
        <f t="shared" si="22"/>
        <v>0</v>
      </c>
      <c r="S160" s="192">
        <v>0</v>
      </c>
      <c r="T160" s="193">
        <f t="shared" si="23"/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4" t="s">
        <v>365</v>
      </c>
      <c r="AT160" s="194" t="s">
        <v>240</v>
      </c>
      <c r="AU160" s="194" t="s">
        <v>132</v>
      </c>
      <c r="AY160" s="21" t="s">
        <v>183</v>
      </c>
      <c r="BE160" s="195">
        <f t="shared" si="24"/>
        <v>0</v>
      </c>
      <c r="BF160" s="195">
        <f t="shared" si="25"/>
        <v>0</v>
      </c>
      <c r="BG160" s="195">
        <f t="shared" si="26"/>
        <v>0</v>
      </c>
      <c r="BH160" s="195">
        <f t="shared" si="27"/>
        <v>0</v>
      </c>
      <c r="BI160" s="195">
        <f t="shared" si="28"/>
        <v>0</v>
      </c>
      <c r="BJ160" s="21" t="s">
        <v>85</v>
      </c>
      <c r="BK160" s="195">
        <f t="shared" si="29"/>
        <v>0</v>
      </c>
      <c r="BL160" s="21" t="s">
        <v>273</v>
      </c>
      <c r="BM160" s="194" t="s">
        <v>2388</v>
      </c>
    </row>
    <row r="161" spans="1:65" s="2" customFormat="1" ht="21.75" customHeight="1">
      <c r="A161" s="38"/>
      <c r="B161" s="39"/>
      <c r="C161" s="224" t="s">
        <v>554</v>
      </c>
      <c r="D161" s="224" t="s">
        <v>240</v>
      </c>
      <c r="E161" s="225" t="s">
        <v>2389</v>
      </c>
      <c r="F161" s="226" t="s">
        <v>2390</v>
      </c>
      <c r="G161" s="227" t="s">
        <v>1362</v>
      </c>
      <c r="H161" s="228">
        <v>1500</v>
      </c>
      <c r="I161" s="229"/>
      <c r="J161" s="230">
        <f t="shared" si="20"/>
        <v>0</v>
      </c>
      <c r="K161" s="226" t="s">
        <v>19</v>
      </c>
      <c r="L161" s="231"/>
      <c r="M161" s="232" t="s">
        <v>19</v>
      </c>
      <c r="N161" s="233" t="s">
        <v>49</v>
      </c>
      <c r="O161" s="68"/>
      <c r="P161" s="192">
        <f t="shared" si="21"/>
        <v>0</v>
      </c>
      <c r="Q161" s="192">
        <v>0</v>
      </c>
      <c r="R161" s="192">
        <f t="shared" si="22"/>
        <v>0</v>
      </c>
      <c r="S161" s="192">
        <v>0</v>
      </c>
      <c r="T161" s="193">
        <f t="shared" si="23"/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4" t="s">
        <v>365</v>
      </c>
      <c r="AT161" s="194" t="s">
        <v>240</v>
      </c>
      <c r="AU161" s="194" t="s">
        <v>132</v>
      </c>
      <c r="AY161" s="21" t="s">
        <v>183</v>
      </c>
      <c r="BE161" s="195">
        <f t="shared" si="24"/>
        <v>0</v>
      </c>
      <c r="BF161" s="195">
        <f t="shared" si="25"/>
        <v>0</v>
      </c>
      <c r="BG161" s="195">
        <f t="shared" si="26"/>
        <v>0</v>
      </c>
      <c r="BH161" s="195">
        <f t="shared" si="27"/>
        <v>0</v>
      </c>
      <c r="BI161" s="195">
        <f t="shared" si="28"/>
        <v>0</v>
      </c>
      <c r="BJ161" s="21" t="s">
        <v>85</v>
      </c>
      <c r="BK161" s="195">
        <f t="shared" si="29"/>
        <v>0</v>
      </c>
      <c r="BL161" s="21" t="s">
        <v>273</v>
      </c>
      <c r="BM161" s="194" t="s">
        <v>2391</v>
      </c>
    </row>
    <row r="162" spans="1:65" s="2" customFormat="1" ht="16.5" customHeight="1">
      <c r="A162" s="38"/>
      <c r="B162" s="39"/>
      <c r="C162" s="224" t="s">
        <v>556</v>
      </c>
      <c r="D162" s="224" t="s">
        <v>240</v>
      </c>
      <c r="E162" s="225" t="s">
        <v>2392</v>
      </c>
      <c r="F162" s="226" t="s">
        <v>2393</v>
      </c>
      <c r="G162" s="227" t="s">
        <v>237</v>
      </c>
      <c r="H162" s="228">
        <v>50</v>
      </c>
      <c r="I162" s="229"/>
      <c r="J162" s="230">
        <f t="shared" si="20"/>
        <v>0</v>
      </c>
      <c r="K162" s="226" t="s">
        <v>19</v>
      </c>
      <c r="L162" s="231"/>
      <c r="M162" s="232" t="s">
        <v>19</v>
      </c>
      <c r="N162" s="233" t="s">
        <v>49</v>
      </c>
      <c r="O162" s="68"/>
      <c r="P162" s="192">
        <f t="shared" si="21"/>
        <v>0</v>
      </c>
      <c r="Q162" s="192">
        <v>0</v>
      </c>
      <c r="R162" s="192">
        <f t="shared" si="22"/>
        <v>0</v>
      </c>
      <c r="S162" s="192">
        <v>0</v>
      </c>
      <c r="T162" s="193">
        <f t="shared" si="23"/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4" t="s">
        <v>365</v>
      </c>
      <c r="AT162" s="194" t="s">
        <v>240</v>
      </c>
      <c r="AU162" s="194" t="s">
        <v>132</v>
      </c>
      <c r="AY162" s="21" t="s">
        <v>183</v>
      </c>
      <c r="BE162" s="195">
        <f t="shared" si="24"/>
        <v>0</v>
      </c>
      <c r="BF162" s="195">
        <f t="shared" si="25"/>
        <v>0</v>
      </c>
      <c r="BG162" s="195">
        <f t="shared" si="26"/>
        <v>0</v>
      </c>
      <c r="BH162" s="195">
        <f t="shared" si="27"/>
        <v>0</v>
      </c>
      <c r="BI162" s="195">
        <f t="shared" si="28"/>
        <v>0</v>
      </c>
      <c r="BJ162" s="21" t="s">
        <v>85</v>
      </c>
      <c r="BK162" s="195">
        <f t="shared" si="29"/>
        <v>0</v>
      </c>
      <c r="BL162" s="21" t="s">
        <v>273</v>
      </c>
      <c r="BM162" s="194" t="s">
        <v>2394</v>
      </c>
    </row>
    <row r="163" spans="1:65" s="2" customFormat="1" ht="16.5" customHeight="1">
      <c r="A163" s="38"/>
      <c r="B163" s="39"/>
      <c r="C163" s="224" t="s">
        <v>558</v>
      </c>
      <c r="D163" s="224" t="s">
        <v>240</v>
      </c>
      <c r="E163" s="225" t="s">
        <v>2395</v>
      </c>
      <c r="F163" s="226" t="s">
        <v>2249</v>
      </c>
      <c r="G163" s="227" t="s">
        <v>237</v>
      </c>
      <c r="H163" s="228">
        <v>800</v>
      </c>
      <c r="I163" s="229"/>
      <c r="J163" s="230">
        <f t="shared" si="20"/>
        <v>0</v>
      </c>
      <c r="K163" s="226" t="s">
        <v>19</v>
      </c>
      <c r="L163" s="231"/>
      <c r="M163" s="232" t="s">
        <v>19</v>
      </c>
      <c r="N163" s="233" t="s">
        <v>49</v>
      </c>
      <c r="O163" s="68"/>
      <c r="P163" s="192">
        <f t="shared" si="21"/>
        <v>0</v>
      </c>
      <c r="Q163" s="192">
        <v>0</v>
      </c>
      <c r="R163" s="192">
        <f t="shared" si="22"/>
        <v>0</v>
      </c>
      <c r="S163" s="192">
        <v>0</v>
      </c>
      <c r="T163" s="193">
        <f t="shared" si="23"/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4" t="s">
        <v>365</v>
      </c>
      <c r="AT163" s="194" t="s">
        <v>240</v>
      </c>
      <c r="AU163" s="194" t="s">
        <v>132</v>
      </c>
      <c r="AY163" s="21" t="s">
        <v>183</v>
      </c>
      <c r="BE163" s="195">
        <f t="shared" si="24"/>
        <v>0</v>
      </c>
      <c r="BF163" s="195">
        <f t="shared" si="25"/>
        <v>0</v>
      </c>
      <c r="BG163" s="195">
        <f t="shared" si="26"/>
        <v>0</v>
      </c>
      <c r="BH163" s="195">
        <f t="shared" si="27"/>
        <v>0</v>
      </c>
      <c r="BI163" s="195">
        <f t="shared" si="28"/>
        <v>0</v>
      </c>
      <c r="BJ163" s="21" t="s">
        <v>85</v>
      </c>
      <c r="BK163" s="195">
        <f t="shared" si="29"/>
        <v>0</v>
      </c>
      <c r="BL163" s="21" t="s">
        <v>273</v>
      </c>
      <c r="BM163" s="194" t="s">
        <v>2396</v>
      </c>
    </row>
    <row r="164" spans="1:65" s="2" customFormat="1" ht="16.5" customHeight="1">
      <c r="A164" s="38"/>
      <c r="B164" s="39"/>
      <c r="C164" s="224" t="s">
        <v>563</v>
      </c>
      <c r="D164" s="224" t="s">
        <v>240</v>
      </c>
      <c r="E164" s="225" t="s">
        <v>2397</v>
      </c>
      <c r="F164" s="226" t="s">
        <v>2252</v>
      </c>
      <c r="G164" s="227" t="s">
        <v>237</v>
      </c>
      <c r="H164" s="228">
        <v>500</v>
      </c>
      <c r="I164" s="229"/>
      <c r="J164" s="230">
        <f t="shared" si="20"/>
        <v>0</v>
      </c>
      <c r="K164" s="226" t="s">
        <v>19</v>
      </c>
      <c r="L164" s="231"/>
      <c r="M164" s="232" t="s">
        <v>19</v>
      </c>
      <c r="N164" s="233" t="s">
        <v>49</v>
      </c>
      <c r="O164" s="68"/>
      <c r="P164" s="192">
        <f t="shared" si="21"/>
        <v>0</v>
      </c>
      <c r="Q164" s="192">
        <v>0</v>
      </c>
      <c r="R164" s="192">
        <f t="shared" si="22"/>
        <v>0</v>
      </c>
      <c r="S164" s="192">
        <v>0</v>
      </c>
      <c r="T164" s="193">
        <f t="shared" si="23"/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4" t="s">
        <v>365</v>
      </c>
      <c r="AT164" s="194" t="s">
        <v>240</v>
      </c>
      <c r="AU164" s="194" t="s">
        <v>132</v>
      </c>
      <c r="AY164" s="21" t="s">
        <v>183</v>
      </c>
      <c r="BE164" s="195">
        <f t="shared" si="24"/>
        <v>0</v>
      </c>
      <c r="BF164" s="195">
        <f t="shared" si="25"/>
        <v>0</v>
      </c>
      <c r="BG164" s="195">
        <f t="shared" si="26"/>
        <v>0</v>
      </c>
      <c r="BH164" s="195">
        <f t="shared" si="27"/>
        <v>0</v>
      </c>
      <c r="BI164" s="195">
        <f t="shared" si="28"/>
        <v>0</v>
      </c>
      <c r="BJ164" s="21" t="s">
        <v>85</v>
      </c>
      <c r="BK164" s="195">
        <f t="shared" si="29"/>
        <v>0</v>
      </c>
      <c r="BL164" s="21" t="s">
        <v>273</v>
      </c>
      <c r="BM164" s="194" t="s">
        <v>2398</v>
      </c>
    </row>
    <row r="165" spans="1:65" s="2" customFormat="1" ht="21.75" customHeight="1">
      <c r="A165" s="38"/>
      <c r="B165" s="39"/>
      <c r="C165" s="224" t="s">
        <v>567</v>
      </c>
      <c r="D165" s="224" t="s">
        <v>240</v>
      </c>
      <c r="E165" s="225" t="s">
        <v>2399</v>
      </c>
      <c r="F165" s="226" t="s">
        <v>2400</v>
      </c>
      <c r="G165" s="227" t="s">
        <v>237</v>
      </c>
      <c r="H165" s="228">
        <v>40</v>
      </c>
      <c r="I165" s="229"/>
      <c r="J165" s="230">
        <f t="shared" si="20"/>
        <v>0</v>
      </c>
      <c r="K165" s="226" t="s">
        <v>19</v>
      </c>
      <c r="L165" s="231"/>
      <c r="M165" s="232" t="s">
        <v>19</v>
      </c>
      <c r="N165" s="233" t="s">
        <v>49</v>
      </c>
      <c r="O165" s="68"/>
      <c r="P165" s="192">
        <f t="shared" si="21"/>
        <v>0</v>
      </c>
      <c r="Q165" s="192">
        <v>0</v>
      </c>
      <c r="R165" s="192">
        <f t="shared" si="22"/>
        <v>0</v>
      </c>
      <c r="S165" s="192">
        <v>0</v>
      </c>
      <c r="T165" s="193">
        <f t="shared" si="23"/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4" t="s">
        <v>365</v>
      </c>
      <c r="AT165" s="194" t="s">
        <v>240</v>
      </c>
      <c r="AU165" s="194" t="s">
        <v>132</v>
      </c>
      <c r="AY165" s="21" t="s">
        <v>183</v>
      </c>
      <c r="BE165" s="195">
        <f t="shared" si="24"/>
        <v>0</v>
      </c>
      <c r="BF165" s="195">
        <f t="shared" si="25"/>
        <v>0</v>
      </c>
      <c r="BG165" s="195">
        <f t="shared" si="26"/>
        <v>0</v>
      </c>
      <c r="BH165" s="195">
        <f t="shared" si="27"/>
        <v>0</v>
      </c>
      <c r="BI165" s="195">
        <f t="shared" si="28"/>
        <v>0</v>
      </c>
      <c r="BJ165" s="21" t="s">
        <v>85</v>
      </c>
      <c r="BK165" s="195">
        <f t="shared" si="29"/>
        <v>0</v>
      </c>
      <c r="BL165" s="21" t="s">
        <v>273</v>
      </c>
      <c r="BM165" s="194" t="s">
        <v>2401</v>
      </c>
    </row>
    <row r="166" spans="1:65" s="2" customFormat="1" ht="21.75" customHeight="1">
      <c r="A166" s="38"/>
      <c r="B166" s="39"/>
      <c r="C166" s="224" t="s">
        <v>570</v>
      </c>
      <c r="D166" s="224" t="s">
        <v>240</v>
      </c>
      <c r="E166" s="225" t="s">
        <v>2402</v>
      </c>
      <c r="F166" s="226" t="s">
        <v>2403</v>
      </c>
      <c r="G166" s="227" t="s">
        <v>237</v>
      </c>
      <c r="H166" s="228">
        <v>100</v>
      </c>
      <c r="I166" s="229"/>
      <c r="J166" s="230">
        <f t="shared" si="20"/>
        <v>0</v>
      </c>
      <c r="K166" s="226" t="s">
        <v>19</v>
      </c>
      <c r="L166" s="231"/>
      <c r="M166" s="232" t="s">
        <v>19</v>
      </c>
      <c r="N166" s="233" t="s">
        <v>49</v>
      </c>
      <c r="O166" s="68"/>
      <c r="P166" s="192">
        <f t="shared" si="21"/>
        <v>0</v>
      </c>
      <c r="Q166" s="192">
        <v>0</v>
      </c>
      <c r="R166" s="192">
        <f t="shared" si="22"/>
        <v>0</v>
      </c>
      <c r="S166" s="192">
        <v>0</v>
      </c>
      <c r="T166" s="193">
        <f t="shared" si="23"/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4" t="s">
        <v>365</v>
      </c>
      <c r="AT166" s="194" t="s">
        <v>240</v>
      </c>
      <c r="AU166" s="194" t="s">
        <v>132</v>
      </c>
      <c r="AY166" s="21" t="s">
        <v>183</v>
      </c>
      <c r="BE166" s="195">
        <f t="shared" si="24"/>
        <v>0</v>
      </c>
      <c r="BF166" s="195">
        <f t="shared" si="25"/>
        <v>0</v>
      </c>
      <c r="BG166" s="195">
        <f t="shared" si="26"/>
        <v>0</v>
      </c>
      <c r="BH166" s="195">
        <f t="shared" si="27"/>
        <v>0</v>
      </c>
      <c r="BI166" s="195">
        <f t="shared" si="28"/>
        <v>0</v>
      </c>
      <c r="BJ166" s="21" t="s">
        <v>85</v>
      </c>
      <c r="BK166" s="195">
        <f t="shared" si="29"/>
        <v>0</v>
      </c>
      <c r="BL166" s="21" t="s">
        <v>273</v>
      </c>
      <c r="BM166" s="194" t="s">
        <v>2404</v>
      </c>
    </row>
    <row r="167" spans="1:65" s="2" customFormat="1" ht="21.75" customHeight="1">
      <c r="A167" s="38"/>
      <c r="B167" s="39"/>
      <c r="C167" s="224" t="s">
        <v>573</v>
      </c>
      <c r="D167" s="224" t="s">
        <v>240</v>
      </c>
      <c r="E167" s="225" t="s">
        <v>2405</v>
      </c>
      <c r="F167" s="226" t="s">
        <v>2258</v>
      </c>
      <c r="G167" s="227" t="s">
        <v>237</v>
      </c>
      <c r="H167" s="228">
        <v>30</v>
      </c>
      <c r="I167" s="229"/>
      <c r="J167" s="230">
        <f t="shared" si="20"/>
        <v>0</v>
      </c>
      <c r="K167" s="226" t="s">
        <v>19</v>
      </c>
      <c r="L167" s="231"/>
      <c r="M167" s="232" t="s">
        <v>19</v>
      </c>
      <c r="N167" s="233" t="s">
        <v>49</v>
      </c>
      <c r="O167" s="68"/>
      <c r="P167" s="192">
        <f t="shared" si="21"/>
        <v>0</v>
      </c>
      <c r="Q167" s="192">
        <v>0</v>
      </c>
      <c r="R167" s="192">
        <f t="shared" si="22"/>
        <v>0</v>
      </c>
      <c r="S167" s="192">
        <v>0</v>
      </c>
      <c r="T167" s="193">
        <f t="shared" si="23"/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4" t="s">
        <v>365</v>
      </c>
      <c r="AT167" s="194" t="s">
        <v>240</v>
      </c>
      <c r="AU167" s="194" t="s">
        <v>132</v>
      </c>
      <c r="AY167" s="21" t="s">
        <v>183</v>
      </c>
      <c r="BE167" s="195">
        <f t="shared" si="24"/>
        <v>0</v>
      </c>
      <c r="BF167" s="195">
        <f t="shared" si="25"/>
        <v>0</v>
      </c>
      <c r="BG167" s="195">
        <f t="shared" si="26"/>
        <v>0</v>
      </c>
      <c r="BH167" s="195">
        <f t="shared" si="27"/>
        <v>0</v>
      </c>
      <c r="BI167" s="195">
        <f t="shared" si="28"/>
        <v>0</v>
      </c>
      <c r="BJ167" s="21" t="s">
        <v>85</v>
      </c>
      <c r="BK167" s="195">
        <f t="shared" si="29"/>
        <v>0</v>
      </c>
      <c r="BL167" s="21" t="s">
        <v>273</v>
      </c>
      <c r="BM167" s="194" t="s">
        <v>2406</v>
      </c>
    </row>
    <row r="168" spans="1:65" s="2" customFormat="1" ht="21.75" customHeight="1">
      <c r="A168" s="38"/>
      <c r="B168" s="39"/>
      <c r="C168" s="224" t="s">
        <v>576</v>
      </c>
      <c r="D168" s="224" t="s">
        <v>240</v>
      </c>
      <c r="E168" s="225" t="s">
        <v>2407</v>
      </c>
      <c r="F168" s="226" t="s">
        <v>2408</v>
      </c>
      <c r="G168" s="227" t="s">
        <v>237</v>
      </c>
      <c r="H168" s="228">
        <v>80</v>
      </c>
      <c r="I168" s="229"/>
      <c r="J168" s="230">
        <f t="shared" si="20"/>
        <v>0</v>
      </c>
      <c r="K168" s="226" t="s">
        <v>19</v>
      </c>
      <c r="L168" s="231"/>
      <c r="M168" s="232" t="s">
        <v>19</v>
      </c>
      <c r="N168" s="233" t="s">
        <v>49</v>
      </c>
      <c r="O168" s="68"/>
      <c r="P168" s="192">
        <f t="shared" si="21"/>
        <v>0</v>
      </c>
      <c r="Q168" s="192">
        <v>0</v>
      </c>
      <c r="R168" s="192">
        <f t="shared" si="22"/>
        <v>0</v>
      </c>
      <c r="S168" s="192">
        <v>0</v>
      </c>
      <c r="T168" s="193">
        <f t="shared" si="23"/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4" t="s">
        <v>365</v>
      </c>
      <c r="AT168" s="194" t="s">
        <v>240</v>
      </c>
      <c r="AU168" s="194" t="s">
        <v>132</v>
      </c>
      <c r="AY168" s="21" t="s">
        <v>183</v>
      </c>
      <c r="BE168" s="195">
        <f t="shared" si="24"/>
        <v>0</v>
      </c>
      <c r="BF168" s="195">
        <f t="shared" si="25"/>
        <v>0</v>
      </c>
      <c r="BG168" s="195">
        <f t="shared" si="26"/>
        <v>0</v>
      </c>
      <c r="BH168" s="195">
        <f t="shared" si="27"/>
        <v>0</v>
      </c>
      <c r="BI168" s="195">
        <f t="shared" si="28"/>
        <v>0</v>
      </c>
      <c r="BJ168" s="21" t="s">
        <v>85</v>
      </c>
      <c r="BK168" s="195">
        <f t="shared" si="29"/>
        <v>0</v>
      </c>
      <c r="BL168" s="21" t="s">
        <v>273</v>
      </c>
      <c r="BM168" s="194" t="s">
        <v>2409</v>
      </c>
    </row>
    <row r="169" spans="1:65" s="2" customFormat="1" ht="21.75" customHeight="1">
      <c r="A169" s="38"/>
      <c r="B169" s="39"/>
      <c r="C169" s="224" t="s">
        <v>581</v>
      </c>
      <c r="D169" s="224" t="s">
        <v>240</v>
      </c>
      <c r="E169" s="225" t="s">
        <v>2410</v>
      </c>
      <c r="F169" s="226" t="s">
        <v>2411</v>
      </c>
      <c r="G169" s="227" t="s">
        <v>237</v>
      </c>
      <c r="H169" s="228">
        <v>10</v>
      </c>
      <c r="I169" s="229"/>
      <c r="J169" s="230">
        <f t="shared" si="20"/>
        <v>0</v>
      </c>
      <c r="K169" s="226" t="s">
        <v>19</v>
      </c>
      <c r="L169" s="231"/>
      <c r="M169" s="232" t="s">
        <v>19</v>
      </c>
      <c r="N169" s="233" t="s">
        <v>49</v>
      </c>
      <c r="O169" s="68"/>
      <c r="P169" s="192">
        <f t="shared" si="21"/>
        <v>0</v>
      </c>
      <c r="Q169" s="192">
        <v>0</v>
      </c>
      <c r="R169" s="192">
        <f t="shared" si="22"/>
        <v>0</v>
      </c>
      <c r="S169" s="192">
        <v>0</v>
      </c>
      <c r="T169" s="193">
        <f t="shared" si="23"/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4" t="s">
        <v>365</v>
      </c>
      <c r="AT169" s="194" t="s">
        <v>240</v>
      </c>
      <c r="AU169" s="194" t="s">
        <v>132</v>
      </c>
      <c r="AY169" s="21" t="s">
        <v>183</v>
      </c>
      <c r="BE169" s="195">
        <f t="shared" si="24"/>
        <v>0</v>
      </c>
      <c r="BF169" s="195">
        <f t="shared" si="25"/>
        <v>0</v>
      </c>
      <c r="BG169" s="195">
        <f t="shared" si="26"/>
        <v>0</v>
      </c>
      <c r="BH169" s="195">
        <f t="shared" si="27"/>
        <v>0</v>
      </c>
      <c r="BI169" s="195">
        <f t="shared" si="28"/>
        <v>0</v>
      </c>
      <c r="BJ169" s="21" t="s">
        <v>85</v>
      </c>
      <c r="BK169" s="195">
        <f t="shared" si="29"/>
        <v>0</v>
      </c>
      <c r="BL169" s="21" t="s">
        <v>273</v>
      </c>
      <c r="BM169" s="194" t="s">
        <v>2412</v>
      </c>
    </row>
    <row r="170" spans="1:65" s="2" customFormat="1" ht="21.75" customHeight="1">
      <c r="A170" s="38"/>
      <c r="B170" s="39"/>
      <c r="C170" s="224" t="s">
        <v>590</v>
      </c>
      <c r="D170" s="224" t="s">
        <v>240</v>
      </c>
      <c r="E170" s="225" t="s">
        <v>2413</v>
      </c>
      <c r="F170" s="226" t="s">
        <v>2414</v>
      </c>
      <c r="G170" s="227" t="s">
        <v>237</v>
      </c>
      <c r="H170" s="228">
        <v>40</v>
      </c>
      <c r="I170" s="229"/>
      <c r="J170" s="230">
        <f t="shared" si="20"/>
        <v>0</v>
      </c>
      <c r="K170" s="226" t="s">
        <v>19</v>
      </c>
      <c r="L170" s="231"/>
      <c r="M170" s="232" t="s">
        <v>19</v>
      </c>
      <c r="N170" s="233" t="s">
        <v>49</v>
      </c>
      <c r="O170" s="68"/>
      <c r="P170" s="192">
        <f t="shared" si="21"/>
        <v>0</v>
      </c>
      <c r="Q170" s="192">
        <v>0</v>
      </c>
      <c r="R170" s="192">
        <f t="shared" si="22"/>
        <v>0</v>
      </c>
      <c r="S170" s="192">
        <v>0</v>
      </c>
      <c r="T170" s="193">
        <f t="shared" si="23"/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4" t="s">
        <v>365</v>
      </c>
      <c r="AT170" s="194" t="s">
        <v>240</v>
      </c>
      <c r="AU170" s="194" t="s">
        <v>132</v>
      </c>
      <c r="AY170" s="21" t="s">
        <v>183</v>
      </c>
      <c r="BE170" s="195">
        <f t="shared" si="24"/>
        <v>0</v>
      </c>
      <c r="BF170" s="195">
        <f t="shared" si="25"/>
        <v>0</v>
      </c>
      <c r="BG170" s="195">
        <f t="shared" si="26"/>
        <v>0</v>
      </c>
      <c r="BH170" s="195">
        <f t="shared" si="27"/>
        <v>0</v>
      </c>
      <c r="BI170" s="195">
        <f t="shared" si="28"/>
        <v>0</v>
      </c>
      <c r="BJ170" s="21" t="s">
        <v>85</v>
      </c>
      <c r="BK170" s="195">
        <f t="shared" si="29"/>
        <v>0</v>
      </c>
      <c r="BL170" s="21" t="s">
        <v>273</v>
      </c>
      <c r="BM170" s="194" t="s">
        <v>2415</v>
      </c>
    </row>
    <row r="171" spans="1:65" s="2" customFormat="1" ht="21.75" customHeight="1">
      <c r="A171" s="38"/>
      <c r="B171" s="39"/>
      <c r="C171" s="224" t="s">
        <v>599</v>
      </c>
      <c r="D171" s="224" t="s">
        <v>240</v>
      </c>
      <c r="E171" s="225" t="s">
        <v>2416</v>
      </c>
      <c r="F171" s="226" t="s">
        <v>2417</v>
      </c>
      <c r="G171" s="227" t="s">
        <v>237</v>
      </c>
      <c r="H171" s="228">
        <v>80</v>
      </c>
      <c r="I171" s="229"/>
      <c r="J171" s="230">
        <f t="shared" si="20"/>
        <v>0</v>
      </c>
      <c r="K171" s="226" t="s">
        <v>19</v>
      </c>
      <c r="L171" s="231"/>
      <c r="M171" s="232" t="s">
        <v>19</v>
      </c>
      <c r="N171" s="233" t="s">
        <v>49</v>
      </c>
      <c r="O171" s="68"/>
      <c r="P171" s="192">
        <f t="shared" si="21"/>
        <v>0</v>
      </c>
      <c r="Q171" s="192">
        <v>0</v>
      </c>
      <c r="R171" s="192">
        <f t="shared" si="22"/>
        <v>0</v>
      </c>
      <c r="S171" s="192">
        <v>0</v>
      </c>
      <c r="T171" s="193">
        <f t="shared" si="23"/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4" t="s">
        <v>365</v>
      </c>
      <c r="AT171" s="194" t="s">
        <v>240</v>
      </c>
      <c r="AU171" s="194" t="s">
        <v>132</v>
      </c>
      <c r="AY171" s="21" t="s">
        <v>183</v>
      </c>
      <c r="BE171" s="195">
        <f t="shared" si="24"/>
        <v>0</v>
      </c>
      <c r="BF171" s="195">
        <f t="shared" si="25"/>
        <v>0</v>
      </c>
      <c r="BG171" s="195">
        <f t="shared" si="26"/>
        <v>0</v>
      </c>
      <c r="BH171" s="195">
        <f t="shared" si="27"/>
        <v>0</v>
      </c>
      <c r="BI171" s="195">
        <f t="shared" si="28"/>
        <v>0</v>
      </c>
      <c r="BJ171" s="21" t="s">
        <v>85</v>
      </c>
      <c r="BK171" s="195">
        <f t="shared" si="29"/>
        <v>0</v>
      </c>
      <c r="BL171" s="21" t="s">
        <v>273</v>
      </c>
      <c r="BM171" s="194" t="s">
        <v>2418</v>
      </c>
    </row>
    <row r="172" spans="1:65" s="2" customFormat="1" ht="16.5" customHeight="1">
      <c r="A172" s="38"/>
      <c r="B172" s="39"/>
      <c r="C172" s="224" t="s">
        <v>604</v>
      </c>
      <c r="D172" s="224" t="s">
        <v>240</v>
      </c>
      <c r="E172" s="225" t="s">
        <v>2419</v>
      </c>
      <c r="F172" s="226" t="s">
        <v>2279</v>
      </c>
      <c r="G172" s="227" t="s">
        <v>1362</v>
      </c>
      <c r="H172" s="228">
        <v>4</v>
      </c>
      <c r="I172" s="229"/>
      <c r="J172" s="230">
        <f t="shared" si="20"/>
        <v>0</v>
      </c>
      <c r="K172" s="226" t="s">
        <v>19</v>
      </c>
      <c r="L172" s="231"/>
      <c r="M172" s="232" t="s">
        <v>19</v>
      </c>
      <c r="N172" s="233" t="s">
        <v>49</v>
      </c>
      <c r="O172" s="68"/>
      <c r="P172" s="192">
        <f t="shared" si="21"/>
        <v>0</v>
      </c>
      <c r="Q172" s="192">
        <v>0</v>
      </c>
      <c r="R172" s="192">
        <f t="shared" si="22"/>
        <v>0</v>
      </c>
      <c r="S172" s="192">
        <v>0</v>
      </c>
      <c r="T172" s="193">
        <f t="shared" si="23"/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4" t="s">
        <v>365</v>
      </c>
      <c r="AT172" s="194" t="s">
        <v>240</v>
      </c>
      <c r="AU172" s="194" t="s">
        <v>132</v>
      </c>
      <c r="AY172" s="21" t="s">
        <v>183</v>
      </c>
      <c r="BE172" s="195">
        <f t="shared" si="24"/>
        <v>0</v>
      </c>
      <c r="BF172" s="195">
        <f t="shared" si="25"/>
        <v>0</v>
      </c>
      <c r="BG172" s="195">
        <f t="shared" si="26"/>
        <v>0</v>
      </c>
      <c r="BH172" s="195">
        <f t="shared" si="27"/>
        <v>0</v>
      </c>
      <c r="BI172" s="195">
        <f t="shared" si="28"/>
        <v>0</v>
      </c>
      <c r="BJ172" s="21" t="s">
        <v>85</v>
      </c>
      <c r="BK172" s="195">
        <f t="shared" si="29"/>
        <v>0</v>
      </c>
      <c r="BL172" s="21" t="s">
        <v>273</v>
      </c>
      <c r="BM172" s="194" t="s">
        <v>2420</v>
      </c>
    </row>
    <row r="173" spans="1:65" s="2" customFormat="1" ht="16.5" customHeight="1">
      <c r="A173" s="38"/>
      <c r="B173" s="39"/>
      <c r="C173" s="224" t="s">
        <v>610</v>
      </c>
      <c r="D173" s="224" t="s">
        <v>240</v>
      </c>
      <c r="E173" s="225" t="s">
        <v>2421</v>
      </c>
      <c r="F173" s="226" t="s">
        <v>2422</v>
      </c>
      <c r="G173" s="227" t="s">
        <v>1362</v>
      </c>
      <c r="H173" s="228">
        <v>4</v>
      </c>
      <c r="I173" s="229"/>
      <c r="J173" s="230">
        <f t="shared" si="20"/>
        <v>0</v>
      </c>
      <c r="K173" s="226" t="s">
        <v>19</v>
      </c>
      <c r="L173" s="231"/>
      <c r="M173" s="232" t="s">
        <v>19</v>
      </c>
      <c r="N173" s="233" t="s">
        <v>49</v>
      </c>
      <c r="O173" s="68"/>
      <c r="P173" s="192">
        <f t="shared" si="21"/>
        <v>0</v>
      </c>
      <c r="Q173" s="192">
        <v>0</v>
      </c>
      <c r="R173" s="192">
        <f t="shared" si="22"/>
        <v>0</v>
      </c>
      <c r="S173" s="192">
        <v>0</v>
      </c>
      <c r="T173" s="193">
        <f t="shared" si="23"/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4" t="s">
        <v>365</v>
      </c>
      <c r="AT173" s="194" t="s">
        <v>240</v>
      </c>
      <c r="AU173" s="194" t="s">
        <v>132</v>
      </c>
      <c r="AY173" s="21" t="s">
        <v>183</v>
      </c>
      <c r="BE173" s="195">
        <f t="shared" si="24"/>
        <v>0</v>
      </c>
      <c r="BF173" s="195">
        <f t="shared" si="25"/>
        <v>0</v>
      </c>
      <c r="BG173" s="195">
        <f t="shared" si="26"/>
        <v>0</v>
      </c>
      <c r="BH173" s="195">
        <f t="shared" si="27"/>
        <v>0</v>
      </c>
      <c r="BI173" s="195">
        <f t="shared" si="28"/>
        <v>0</v>
      </c>
      <c r="BJ173" s="21" t="s">
        <v>85</v>
      </c>
      <c r="BK173" s="195">
        <f t="shared" si="29"/>
        <v>0</v>
      </c>
      <c r="BL173" s="21" t="s">
        <v>273</v>
      </c>
      <c r="BM173" s="194" t="s">
        <v>2423</v>
      </c>
    </row>
    <row r="174" spans="1:65" s="2" customFormat="1" ht="16.5" customHeight="1">
      <c r="A174" s="38"/>
      <c r="B174" s="39"/>
      <c r="C174" s="224" t="s">
        <v>616</v>
      </c>
      <c r="D174" s="224" t="s">
        <v>240</v>
      </c>
      <c r="E174" s="225" t="s">
        <v>2424</v>
      </c>
      <c r="F174" s="226" t="s">
        <v>2425</v>
      </c>
      <c r="G174" s="227" t="s">
        <v>1362</v>
      </c>
      <c r="H174" s="228">
        <v>4</v>
      </c>
      <c r="I174" s="229"/>
      <c r="J174" s="230">
        <f t="shared" si="20"/>
        <v>0</v>
      </c>
      <c r="K174" s="226" t="s">
        <v>19</v>
      </c>
      <c r="L174" s="231"/>
      <c r="M174" s="232" t="s">
        <v>19</v>
      </c>
      <c r="N174" s="233" t="s">
        <v>49</v>
      </c>
      <c r="O174" s="68"/>
      <c r="P174" s="192">
        <f t="shared" si="21"/>
        <v>0</v>
      </c>
      <c r="Q174" s="192">
        <v>0</v>
      </c>
      <c r="R174" s="192">
        <f t="shared" si="22"/>
        <v>0</v>
      </c>
      <c r="S174" s="192">
        <v>0</v>
      </c>
      <c r="T174" s="193">
        <f t="shared" si="23"/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4" t="s">
        <v>365</v>
      </c>
      <c r="AT174" s="194" t="s">
        <v>240</v>
      </c>
      <c r="AU174" s="194" t="s">
        <v>132</v>
      </c>
      <c r="AY174" s="21" t="s">
        <v>183</v>
      </c>
      <c r="BE174" s="195">
        <f t="shared" si="24"/>
        <v>0</v>
      </c>
      <c r="BF174" s="195">
        <f t="shared" si="25"/>
        <v>0</v>
      </c>
      <c r="BG174" s="195">
        <f t="shared" si="26"/>
        <v>0</v>
      </c>
      <c r="BH174" s="195">
        <f t="shared" si="27"/>
        <v>0</v>
      </c>
      <c r="BI174" s="195">
        <f t="shared" si="28"/>
        <v>0</v>
      </c>
      <c r="BJ174" s="21" t="s">
        <v>85</v>
      </c>
      <c r="BK174" s="195">
        <f t="shared" si="29"/>
        <v>0</v>
      </c>
      <c r="BL174" s="21" t="s">
        <v>273</v>
      </c>
      <c r="BM174" s="194" t="s">
        <v>2426</v>
      </c>
    </row>
    <row r="175" spans="1:65" s="2" customFormat="1" ht="21.75" customHeight="1">
      <c r="A175" s="38"/>
      <c r="B175" s="39"/>
      <c r="C175" s="224" t="s">
        <v>622</v>
      </c>
      <c r="D175" s="224" t="s">
        <v>240</v>
      </c>
      <c r="E175" s="225" t="s">
        <v>2427</v>
      </c>
      <c r="F175" s="226" t="s">
        <v>2428</v>
      </c>
      <c r="G175" s="227" t="s">
        <v>1362</v>
      </c>
      <c r="H175" s="228">
        <v>4</v>
      </c>
      <c r="I175" s="229"/>
      <c r="J175" s="230">
        <f t="shared" si="20"/>
        <v>0</v>
      </c>
      <c r="K175" s="226" t="s">
        <v>19</v>
      </c>
      <c r="L175" s="231"/>
      <c r="M175" s="232" t="s">
        <v>19</v>
      </c>
      <c r="N175" s="233" t="s">
        <v>49</v>
      </c>
      <c r="O175" s="68"/>
      <c r="P175" s="192">
        <f t="shared" si="21"/>
        <v>0</v>
      </c>
      <c r="Q175" s="192">
        <v>0</v>
      </c>
      <c r="R175" s="192">
        <f t="shared" si="22"/>
        <v>0</v>
      </c>
      <c r="S175" s="192">
        <v>0</v>
      </c>
      <c r="T175" s="193">
        <f t="shared" si="23"/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4" t="s">
        <v>365</v>
      </c>
      <c r="AT175" s="194" t="s">
        <v>240</v>
      </c>
      <c r="AU175" s="194" t="s">
        <v>132</v>
      </c>
      <c r="AY175" s="21" t="s">
        <v>183</v>
      </c>
      <c r="BE175" s="195">
        <f t="shared" si="24"/>
        <v>0</v>
      </c>
      <c r="BF175" s="195">
        <f t="shared" si="25"/>
        <v>0</v>
      </c>
      <c r="BG175" s="195">
        <f t="shared" si="26"/>
        <v>0</v>
      </c>
      <c r="BH175" s="195">
        <f t="shared" si="27"/>
        <v>0</v>
      </c>
      <c r="BI175" s="195">
        <f t="shared" si="28"/>
        <v>0</v>
      </c>
      <c r="BJ175" s="21" t="s">
        <v>85</v>
      </c>
      <c r="BK175" s="195">
        <f t="shared" si="29"/>
        <v>0</v>
      </c>
      <c r="BL175" s="21" t="s">
        <v>273</v>
      </c>
      <c r="BM175" s="194" t="s">
        <v>2429</v>
      </c>
    </row>
    <row r="176" spans="1:65" s="2" customFormat="1" ht="16.5" customHeight="1">
      <c r="A176" s="38"/>
      <c r="B176" s="39"/>
      <c r="C176" s="224" t="s">
        <v>627</v>
      </c>
      <c r="D176" s="224" t="s">
        <v>240</v>
      </c>
      <c r="E176" s="225" t="s">
        <v>2421</v>
      </c>
      <c r="F176" s="226" t="s">
        <v>2422</v>
      </c>
      <c r="G176" s="227" t="s">
        <v>1362</v>
      </c>
      <c r="H176" s="228">
        <v>4</v>
      </c>
      <c r="I176" s="229"/>
      <c r="J176" s="230">
        <f t="shared" si="20"/>
        <v>0</v>
      </c>
      <c r="K176" s="226" t="s">
        <v>19</v>
      </c>
      <c r="L176" s="231"/>
      <c r="M176" s="232" t="s">
        <v>19</v>
      </c>
      <c r="N176" s="233" t="s">
        <v>49</v>
      </c>
      <c r="O176" s="68"/>
      <c r="P176" s="192">
        <f t="shared" si="21"/>
        <v>0</v>
      </c>
      <c r="Q176" s="192">
        <v>0</v>
      </c>
      <c r="R176" s="192">
        <f t="shared" si="22"/>
        <v>0</v>
      </c>
      <c r="S176" s="192">
        <v>0</v>
      </c>
      <c r="T176" s="193">
        <f t="shared" si="23"/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4" t="s">
        <v>365</v>
      </c>
      <c r="AT176" s="194" t="s">
        <v>240</v>
      </c>
      <c r="AU176" s="194" t="s">
        <v>132</v>
      </c>
      <c r="AY176" s="21" t="s">
        <v>183</v>
      </c>
      <c r="BE176" s="195">
        <f t="shared" si="24"/>
        <v>0</v>
      </c>
      <c r="BF176" s="195">
        <f t="shared" si="25"/>
        <v>0</v>
      </c>
      <c r="BG176" s="195">
        <f t="shared" si="26"/>
        <v>0</v>
      </c>
      <c r="BH176" s="195">
        <f t="shared" si="27"/>
        <v>0</v>
      </c>
      <c r="BI176" s="195">
        <f t="shared" si="28"/>
        <v>0</v>
      </c>
      <c r="BJ176" s="21" t="s">
        <v>85</v>
      </c>
      <c r="BK176" s="195">
        <f t="shared" si="29"/>
        <v>0</v>
      </c>
      <c r="BL176" s="21" t="s">
        <v>273</v>
      </c>
      <c r="BM176" s="194" t="s">
        <v>2430</v>
      </c>
    </row>
    <row r="177" spans="1:65" s="2" customFormat="1" ht="16.5" customHeight="1">
      <c r="A177" s="38"/>
      <c r="B177" s="39"/>
      <c r="C177" s="224" t="s">
        <v>632</v>
      </c>
      <c r="D177" s="224" t="s">
        <v>240</v>
      </c>
      <c r="E177" s="225" t="s">
        <v>2424</v>
      </c>
      <c r="F177" s="226" t="s">
        <v>2425</v>
      </c>
      <c r="G177" s="227" t="s">
        <v>1362</v>
      </c>
      <c r="H177" s="228">
        <v>4</v>
      </c>
      <c r="I177" s="229"/>
      <c r="J177" s="230">
        <f t="shared" si="20"/>
        <v>0</v>
      </c>
      <c r="K177" s="226" t="s">
        <v>19</v>
      </c>
      <c r="L177" s="231"/>
      <c r="M177" s="232" t="s">
        <v>19</v>
      </c>
      <c r="N177" s="233" t="s">
        <v>49</v>
      </c>
      <c r="O177" s="68"/>
      <c r="P177" s="192">
        <f t="shared" si="21"/>
        <v>0</v>
      </c>
      <c r="Q177" s="192">
        <v>0</v>
      </c>
      <c r="R177" s="192">
        <f t="shared" si="22"/>
        <v>0</v>
      </c>
      <c r="S177" s="192">
        <v>0</v>
      </c>
      <c r="T177" s="193">
        <f t="shared" si="23"/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4" t="s">
        <v>365</v>
      </c>
      <c r="AT177" s="194" t="s">
        <v>240</v>
      </c>
      <c r="AU177" s="194" t="s">
        <v>132</v>
      </c>
      <c r="AY177" s="21" t="s">
        <v>183</v>
      </c>
      <c r="BE177" s="195">
        <f t="shared" si="24"/>
        <v>0</v>
      </c>
      <c r="BF177" s="195">
        <f t="shared" si="25"/>
        <v>0</v>
      </c>
      <c r="BG177" s="195">
        <f t="shared" si="26"/>
        <v>0</v>
      </c>
      <c r="BH177" s="195">
        <f t="shared" si="27"/>
        <v>0</v>
      </c>
      <c r="BI177" s="195">
        <f t="shared" si="28"/>
        <v>0</v>
      </c>
      <c r="BJ177" s="21" t="s">
        <v>85</v>
      </c>
      <c r="BK177" s="195">
        <f t="shared" si="29"/>
        <v>0</v>
      </c>
      <c r="BL177" s="21" t="s">
        <v>273</v>
      </c>
      <c r="BM177" s="194" t="s">
        <v>2431</v>
      </c>
    </row>
    <row r="178" spans="1:65" s="2" customFormat="1" ht="16.5" customHeight="1">
      <c r="A178" s="38"/>
      <c r="B178" s="39"/>
      <c r="C178" s="224" t="s">
        <v>639</v>
      </c>
      <c r="D178" s="224" t="s">
        <v>240</v>
      </c>
      <c r="E178" s="225" t="s">
        <v>2432</v>
      </c>
      <c r="F178" s="226" t="s">
        <v>2433</v>
      </c>
      <c r="G178" s="227" t="s">
        <v>1362</v>
      </c>
      <c r="H178" s="228">
        <v>4</v>
      </c>
      <c r="I178" s="229"/>
      <c r="J178" s="230">
        <f t="shared" si="20"/>
        <v>0</v>
      </c>
      <c r="K178" s="226" t="s">
        <v>19</v>
      </c>
      <c r="L178" s="231"/>
      <c r="M178" s="232" t="s">
        <v>19</v>
      </c>
      <c r="N178" s="233" t="s">
        <v>49</v>
      </c>
      <c r="O178" s="68"/>
      <c r="P178" s="192">
        <f t="shared" si="21"/>
        <v>0</v>
      </c>
      <c r="Q178" s="192">
        <v>0</v>
      </c>
      <c r="R178" s="192">
        <f t="shared" si="22"/>
        <v>0</v>
      </c>
      <c r="S178" s="192">
        <v>0</v>
      </c>
      <c r="T178" s="193">
        <f t="shared" si="23"/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4" t="s">
        <v>365</v>
      </c>
      <c r="AT178" s="194" t="s">
        <v>240</v>
      </c>
      <c r="AU178" s="194" t="s">
        <v>132</v>
      </c>
      <c r="AY178" s="21" t="s">
        <v>183</v>
      </c>
      <c r="BE178" s="195">
        <f t="shared" si="24"/>
        <v>0</v>
      </c>
      <c r="BF178" s="195">
        <f t="shared" si="25"/>
        <v>0</v>
      </c>
      <c r="BG178" s="195">
        <f t="shared" si="26"/>
        <v>0</v>
      </c>
      <c r="BH178" s="195">
        <f t="shared" si="27"/>
        <v>0</v>
      </c>
      <c r="BI178" s="195">
        <f t="shared" si="28"/>
        <v>0</v>
      </c>
      <c r="BJ178" s="21" t="s">
        <v>85</v>
      </c>
      <c r="BK178" s="195">
        <f t="shared" si="29"/>
        <v>0</v>
      </c>
      <c r="BL178" s="21" t="s">
        <v>273</v>
      </c>
      <c r="BM178" s="194" t="s">
        <v>2434</v>
      </c>
    </row>
    <row r="179" spans="1:65" s="2" customFormat="1" ht="16.5" customHeight="1">
      <c r="A179" s="38"/>
      <c r="B179" s="39"/>
      <c r="C179" s="224" t="s">
        <v>644</v>
      </c>
      <c r="D179" s="224" t="s">
        <v>240</v>
      </c>
      <c r="E179" s="225" t="s">
        <v>2435</v>
      </c>
      <c r="F179" s="226" t="s">
        <v>2436</v>
      </c>
      <c r="G179" s="227" t="s">
        <v>1362</v>
      </c>
      <c r="H179" s="228">
        <v>4</v>
      </c>
      <c r="I179" s="229"/>
      <c r="J179" s="230">
        <f t="shared" si="20"/>
        <v>0</v>
      </c>
      <c r="K179" s="226" t="s">
        <v>19</v>
      </c>
      <c r="L179" s="231"/>
      <c r="M179" s="232" t="s">
        <v>19</v>
      </c>
      <c r="N179" s="233" t="s">
        <v>49</v>
      </c>
      <c r="O179" s="68"/>
      <c r="P179" s="192">
        <f t="shared" si="21"/>
        <v>0</v>
      </c>
      <c r="Q179" s="192">
        <v>0</v>
      </c>
      <c r="R179" s="192">
        <f t="shared" si="22"/>
        <v>0</v>
      </c>
      <c r="S179" s="192">
        <v>0</v>
      </c>
      <c r="T179" s="193">
        <f t="shared" si="23"/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4" t="s">
        <v>365</v>
      </c>
      <c r="AT179" s="194" t="s">
        <v>240</v>
      </c>
      <c r="AU179" s="194" t="s">
        <v>132</v>
      </c>
      <c r="AY179" s="21" t="s">
        <v>183</v>
      </c>
      <c r="BE179" s="195">
        <f t="shared" si="24"/>
        <v>0</v>
      </c>
      <c r="BF179" s="195">
        <f t="shared" si="25"/>
        <v>0</v>
      </c>
      <c r="BG179" s="195">
        <f t="shared" si="26"/>
        <v>0</v>
      </c>
      <c r="BH179" s="195">
        <f t="shared" si="27"/>
        <v>0</v>
      </c>
      <c r="BI179" s="195">
        <f t="shared" si="28"/>
        <v>0</v>
      </c>
      <c r="BJ179" s="21" t="s">
        <v>85</v>
      </c>
      <c r="BK179" s="195">
        <f t="shared" si="29"/>
        <v>0</v>
      </c>
      <c r="BL179" s="21" t="s">
        <v>273</v>
      </c>
      <c r="BM179" s="194" t="s">
        <v>2437</v>
      </c>
    </row>
    <row r="180" spans="1:65" s="2" customFormat="1" ht="16.5" customHeight="1">
      <c r="A180" s="38"/>
      <c r="B180" s="39"/>
      <c r="C180" s="224" t="s">
        <v>649</v>
      </c>
      <c r="D180" s="224" t="s">
        <v>240</v>
      </c>
      <c r="E180" s="225" t="s">
        <v>2424</v>
      </c>
      <c r="F180" s="226" t="s">
        <v>2425</v>
      </c>
      <c r="G180" s="227" t="s">
        <v>1362</v>
      </c>
      <c r="H180" s="228">
        <v>4</v>
      </c>
      <c r="I180" s="229"/>
      <c r="J180" s="230">
        <f t="shared" si="20"/>
        <v>0</v>
      </c>
      <c r="K180" s="226" t="s">
        <v>19</v>
      </c>
      <c r="L180" s="231"/>
      <c r="M180" s="232" t="s">
        <v>19</v>
      </c>
      <c r="N180" s="233" t="s">
        <v>49</v>
      </c>
      <c r="O180" s="68"/>
      <c r="P180" s="192">
        <f t="shared" si="21"/>
        <v>0</v>
      </c>
      <c r="Q180" s="192">
        <v>0</v>
      </c>
      <c r="R180" s="192">
        <f t="shared" si="22"/>
        <v>0</v>
      </c>
      <c r="S180" s="192">
        <v>0</v>
      </c>
      <c r="T180" s="193">
        <f t="shared" si="23"/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4" t="s">
        <v>365</v>
      </c>
      <c r="AT180" s="194" t="s">
        <v>240</v>
      </c>
      <c r="AU180" s="194" t="s">
        <v>132</v>
      </c>
      <c r="AY180" s="21" t="s">
        <v>183</v>
      </c>
      <c r="BE180" s="195">
        <f t="shared" si="24"/>
        <v>0</v>
      </c>
      <c r="BF180" s="195">
        <f t="shared" si="25"/>
        <v>0</v>
      </c>
      <c r="BG180" s="195">
        <f t="shared" si="26"/>
        <v>0</v>
      </c>
      <c r="BH180" s="195">
        <f t="shared" si="27"/>
        <v>0</v>
      </c>
      <c r="BI180" s="195">
        <f t="shared" si="28"/>
        <v>0</v>
      </c>
      <c r="BJ180" s="21" t="s">
        <v>85</v>
      </c>
      <c r="BK180" s="195">
        <f t="shared" si="29"/>
        <v>0</v>
      </c>
      <c r="BL180" s="21" t="s">
        <v>273</v>
      </c>
      <c r="BM180" s="194" t="s">
        <v>2438</v>
      </c>
    </row>
    <row r="181" spans="1:65" s="2" customFormat="1" ht="16.5" customHeight="1">
      <c r="A181" s="38"/>
      <c r="B181" s="39"/>
      <c r="C181" s="224" t="s">
        <v>654</v>
      </c>
      <c r="D181" s="224" t="s">
        <v>240</v>
      </c>
      <c r="E181" s="225" t="s">
        <v>2439</v>
      </c>
      <c r="F181" s="226" t="s">
        <v>2440</v>
      </c>
      <c r="G181" s="227" t="s">
        <v>1362</v>
      </c>
      <c r="H181" s="228">
        <v>16</v>
      </c>
      <c r="I181" s="229"/>
      <c r="J181" s="230">
        <f t="shared" si="20"/>
        <v>0</v>
      </c>
      <c r="K181" s="226" t="s">
        <v>19</v>
      </c>
      <c r="L181" s="231"/>
      <c r="M181" s="232" t="s">
        <v>19</v>
      </c>
      <c r="N181" s="233" t="s">
        <v>49</v>
      </c>
      <c r="O181" s="68"/>
      <c r="P181" s="192">
        <f t="shared" si="21"/>
        <v>0</v>
      </c>
      <c r="Q181" s="192">
        <v>0</v>
      </c>
      <c r="R181" s="192">
        <f t="shared" si="22"/>
        <v>0</v>
      </c>
      <c r="S181" s="192">
        <v>0</v>
      </c>
      <c r="T181" s="193">
        <f t="shared" si="23"/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4" t="s">
        <v>365</v>
      </c>
      <c r="AT181" s="194" t="s">
        <v>240</v>
      </c>
      <c r="AU181" s="194" t="s">
        <v>132</v>
      </c>
      <c r="AY181" s="21" t="s">
        <v>183</v>
      </c>
      <c r="BE181" s="195">
        <f t="shared" si="24"/>
        <v>0</v>
      </c>
      <c r="BF181" s="195">
        <f t="shared" si="25"/>
        <v>0</v>
      </c>
      <c r="BG181" s="195">
        <f t="shared" si="26"/>
        <v>0</v>
      </c>
      <c r="BH181" s="195">
        <f t="shared" si="27"/>
        <v>0</v>
      </c>
      <c r="BI181" s="195">
        <f t="shared" si="28"/>
        <v>0</v>
      </c>
      <c r="BJ181" s="21" t="s">
        <v>85</v>
      </c>
      <c r="BK181" s="195">
        <f t="shared" si="29"/>
        <v>0</v>
      </c>
      <c r="BL181" s="21" t="s">
        <v>273</v>
      </c>
      <c r="BM181" s="194" t="s">
        <v>2441</v>
      </c>
    </row>
    <row r="182" spans="1:65" s="2" customFormat="1" ht="16.5" customHeight="1">
      <c r="A182" s="38"/>
      <c r="B182" s="39"/>
      <c r="C182" s="224" t="s">
        <v>659</v>
      </c>
      <c r="D182" s="224" t="s">
        <v>240</v>
      </c>
      <c r="E182" s="225" t="s">
        <v>2421</v>
      </c>
      <c r="F182" s="226" t="s">
        <v>2422</v>
      </c>
      <c r="G182" s="227" t="s">
        <v>1362</v>
      </c>
      <c r="H182" s="228">
        <v>16</v>
      </c>
      <c r="I182" s="229"/>
      <c r="J182" s="230">
        <f t="shared" ref="J182:J213" si="30">ROUND(I182*H182,2)</f>
        <v>0</v>
      </c>
      <c r="K182" s="226" t="s">
        <v>19</v>
      </c>
      <c r="L182" s="231"/>
      <c r="M182" s="232" t="s">
        <v>19</v>
      </c>
      <c r="N182" s="233" t="s">
        <v>49</v>
      </c>
      <c r="O182" s="68"/>
      <c r="P182" s="192">
        <f t="shared" ref="P182:P213" si="31">O182*H182</f>
        <v>0</v>
      </c>
      <c r="Q182" s="192">
        <v>0</v>
      </c>
      <c r="R182" s="192">
        <f t="shared" ref="R182:R213" si="32">Q182*H182</f>
        <v>0</v>
      </c>
      <c r="S182" s="192">
        <v>0</v>
      </c>
      <c r="T182" s="193">
        <f t="shared" ref="T182:T213" si="33"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4" t="s">
        <v>365</v>
      </c>
      <c r="AT182" s="194" t="s">
        <v>240</v>
      </c>
      <c r="AU182" s="194" t="s">
        <v>132</v>
      </c>
      <c r="AY182" s="21" t="s">
        <v>183</v>
      </c>
      <c r="BE182" s="195">
        <f t="shared" ref="BE182:BE213" si="34">IF(N182="základní",J182,0)</f>
        <v>0</v>
      </c>
      <c r="BF182" s="195">
        <f t="shared" ref="BF182:BF213" si="35">IF(N182="snížená",J182,0)</f>
        <v>0</v>
      </c>
      <c r="BG182" s="195">
        <f t="shared" ref="BG182:BG213" si="36">IF(N182="zákl. přenesená",J182,0)</f>
        <v>0</v>
      </c>
      <c r="BH182" s="195">
        <f t="shared" ref="BH182:BH213" si="37">IF(N182="sníž. přenesená",J182,0)</f>
        <v>0</v>
      </c>
      <c r="BI182" s="195">
        <f t="shared" ref="BI182:BI213" si="38">IF(N182="nulová",J182,0)</f>
        <v>0</v>
      </c>
      <c r="BJ182" s="21" t="s">
        <v>85</v>
      </c>
      <c r="BK182" s="195">
        <f t="shared" ref="BK182:BK213" si="39">ROUND(I182*H182,2)</f>
        <v>0</v>
      </c>
      <c r="BL182" s="21" t="s">
        <v>273</v>
      </c>
      <c r="BM182" s="194" t="s">
        <v>2442</v>
      </c>
    </row>
    <row r="183" spans="1:65" s="2" customFormat="1" ht="16.5" customHeight="1">
      <c r="A183" s="38"/>
      <c r="B183" s="39"/>
      <c r="C183" s="224" t="s">
        <v>665</v>
      </c>
      <c r="D183" s="224" t="s">
        <v>240</v>
      </c>
      <c r="E183" s="225" t="s">
        <v>2424</v>
      </c>
      <c r="F183" s="226" t="s">
        <v>2425</v>
      </c>
      <c r="G183" s="227" t="s">
        <v>1362</v>
      </c>
      <c r="H183" s="228">
        <v>16</v>
      </c>
      <c r="I183" s="229"/>
      <c r="J183" s="230">
        <f t="shared" si="30"/>
        <v>0</v>
      </c>
      <c r="K183" s="226" t="s">
        <v>19</v>
      </c>
      <c r="L183" s="231"/>
      <c r="M183" s="232" t="s">
        <v>19</v>
      </c>
      <c r="N183" s="233" t="s">
        <v>49</v>
      </c>
      <c r="O183" s="68"/>
      <c r="P183" s="192">
        <f t="shared" si="31"/>
        <v>0</v>
      </c>
      <c r="Q183" s="192">
        <v>0</v>
      </c>
      <c r="R183" s="192">
        <f t="shared" si="32"/>
        <v>0</v>
      </c>
      <c r="S183" s="192">
        <v>0</v>
      </c>
      <c r="T183" s="193">
        <f t="shared" si="33"/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4" t="s">
        <v>365</v>
      </c>
      <c r="AT183" s="194" t="s">
        <v>240</v>
      </c>
      <c r="AU183" s="194" t="s">
        <v>132</v>
      </c>
      <c r="AY183" s="21" t="s">
        <v>183</v>
      </c>
      <c r="BE183" s="195">
        <f t="shared" si="34"/>
        <v>0</v>
      </c>
      <c r="BF183" s="195">
        <f t="shared" si="35"/>
        <v>0</v>
      </c>
      <c r="BG183" s="195">
        <f t="shared" si="36"/>
        <v>0</v>
      </c>
      <c r="BH183" s="195">
        <f t="shared" si="37"/>
        <v>0</v>
      </c>
      <c r="BI183" s="195">
        <f t="shared" si="38"/>
        <v>0</v>
      </c>
      <c r="BJ183" s="21" t="s">
        <v>85</v>
      </c>
      <c r="BK183" s="195">
        <f t="shared" si="39"/>
        <v>0</v>
      </c>
      <c r="BL183" s="21" t="s">
        <v>273</v>
      </c>
      <c r="BM183" s="194" t="s">
        <v>2443</v>
      </c>
    </row>
    <row r="184" spans="1:65" s="2" customFormat="1" ht="16.5" customHeight="1">
      <c r="A184" s="38"/>
      <c r="B184" s="39"/>
      <c r="C184" s="224" t="s">
        <v>683</v>
      </c>
      <c r="D184" s="224" t="s">
        <v>240</v>
      </c>
      <c r="E184" s="225" t="s">
        <v>2444</v>
      </c>
      <c r="F184" s="226" t="s">
        <v>2445</v>
      </c>
      <c r="G184" s="227" t="s">
        <v>1362</v>
      </c>
      <c r="H184" s="228">
        <v>8</v>
      </c>
      <c r="I184" s="229"/>
      <c r="J184" s="230">
        <f t="shared" si="30"/>
        <v>0</v>
      </c>
      <c r="K184" s="226" t="s">
        <v>19</v>
      </c>
      <c r="L184" s="231"/>
      <c r="M184" s="232" t="s">
        <v>19</v>
      </c>
      <c r="N184" s="233" t="s">
        <v>49</v>
      </c>
      <c r="O184" s="68"/>
      <c r="P184" s="192">
        <f t="shared" si="31"/>
        <v>0</v>
      </c>
      <c r="Q184" s="192">
        <v>0</v>
      </c>
      <c r="R184" s="192">
        <f t="shared" si="32"/>
        <v>0</v>
      </c>
      <c r="S184" s="192">
        <v>0</v>
      </c>
      <c r="T184" s="193">
        <f t="shared" si="33"/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4" t="s">
        <v>365</v>
      </c>
      <c r="AT184" s="194" t="s">
        <v>240</v>
      </c>
      <c r="AU184" s="194" t="s">
        <v>132</v>
      </c>
      <c r="AY184" s="21" t="s">
        <v>183</v>
      </c>
      <c r="BE184" s="195">
        <f t="shared" si="34"/>
        <v>0</v>
      </c>
      <c r="BF184" s="195">
        <f t="shared" si="35"/>
        <v>0</v>
      </c>
      <c r="BG184" s="195">
        <f t="shared" si="36"/>
        <v>0</v>
      </c>
      <c r="BH184" s="195">
        <f t="shared" si="37"/>
        <v>0</v>
      </c>
      <c r="BI184" s="195">
        <f t="shared" si="38"/>
        <v>0</v>
      </c>
      <c r="BJ184" s="21" t="s">
        <v>85</v>
      </c>
      <c r="BK184" s="195">
        <f t="shared" si="39"/>
        <v>0</v>
      </c>
      <c r="BL184" s="21" t="s">
        <v>273</v>
      </c>
      <c r="BM184" s="194" t="s">
        <v>2446</v>
      </c>
    </row>
    <row r="185" spans="1:65" s="2" customFormat="1" ht="16.5" customHeight="1">
      <c r="A185" s="38"/>
      <c r="B185" s="39"/>
      <c r="C185" s="224" t="s">
        <v>691</v>
      </c>
      <c r="D185" s="224" t="s">
        <v>240</v>
      </c>
      <c r="E185" s="225" t="s">
        <v>2421</v>
      </c>
      <c r="F185" s="226" t="s">
        <v>2422</v>
      </c>
      <c r="G185" s="227" t="s">
        <v>1362</v>
      </c>
      <c r="H185" s="228">
        <v>8</v>
      </c>
      <c r="I185" s="229"/>
      <c r="J185" s="230">
        <f t="shared" si="30"/>
        <v>0</v>
      </c>
      <c r="K185" s="226" t="s">
        <v>19</v>
      </c>
      <c r="L185" s="231"/>
      <c r="M185" s="232" t="s">
        <v>19</v>
      </c>
      <c r="N185" s="233" t="s">
        <v>49</v>
      </c>
      <c r="O185" s="68"/>
      <c r="P185" s="192">
        <f t="shared" si="31"/>
        <v>0</v>
      </c>
      <c r="Q185" s="192">
        <v>0</v>
      </c>
      <c r="R185" s="192">
        <f t="shared" si="32"/>
        <v>0</v>
      </c>
      <c r="S185" s="192">
        <v>0</v>
      </c>
      <c r="T185" s="193">
        <f t="shared" si="33"/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4" t="s">
        <v>365</v>
      </c>
      <c r="AT185" s="194" t="s">
        <v>240</v>
      </c>
      <c r="AU185" s="194" t="s">
        <v>132</v>
      </c>
      <c r="AY185" s="21" t="s">
        <v>183</v>
      </c>
      <c r="BE185" s="195">
        <f t="shared" si="34"/>
        <v>0</v>
      </c>
      <c r="BF185" s="195">
        <f t="shared" si="35"/>
        <v>0</v>
      </c>
      <c r="BG185" s="195">
        <f t="shared" si="36"/>
        <v>0</v>
      </c>
      <c r="BH185" s="195">
        <f t="shared" si="37"/>
        <v>0</v>
      </c>
      <c r="BI185" s="195">
        <f t="shared" si="38"/>
        <v>0</v>
      </c>
      <c r="BJ185" s="21" t="s">
        <v>85</v>
      </c>
      <c r="BK185" s="195">
        <f t="shared" si="39"/>
        <v>0</v>
      </c>
      <c r="BL185" s="21" t="s">
        <v>273</v>
      </c>
      <c r="BM185" s="194" t="s">
        <v>2447</v>
      </c>
    </row>
    <row r="186" spans="1:65" s="2" customFormat="1" ht="16.5" customHeight="1">
      <c r="A186" s="38"/>
      <c r="B186" s="39"/>
      <c r="C186" s="224" t="s">
        <v>696</v>
      </c>
      <c r="D186" s="224" t="s">
        <v>240</v>
      </c>
      <c r="E186" s="225" t="s">
        <v>2424</v>
      </c>
      <c r="F186" s="226" t="s">
        <v>2425</v>
      </c>
      <c r="G186" s="227" t="s">
        <v>1362</v>
      </c>
      <c r="H186" s="228">
        <v>8</v>
      </c>
      <c r="I186" s="229"/>
      <c r="J186" s="230">
        <f t="shared" si="30"/>
        <v>0</v>
      </c>
      <c r="K186" s="226" t="s">
        <v>19</v>
      </c>
      <c r="L186" s="231"/>
      <c r="M186" s="232" t="s">
        <v>19</v>
      </c>
      <c r="N186" s="233" t="s">
        <v>49</v>
      </c>
      <c r="O186" s="68"/>
      <c r="P186" s="192">
        <f t="shared" si="31"/>
        <v>0</v>
      </c>
      <c r="Q186" s="192">
        <v>0</v>
      </c>
      <c r="R186" s="192">
        <f t="shared" si="32"/>
        <v>0</v>
      </c>
      <c r="S186" s="192">
        <v>0</v>
      </c>
      <c r="T186" s="193">
        <f t="shared" si="33"/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4" t="s">
        <v>365</v>
      </c>
      <c r="AT186" s="194" t="s">
        <v>240</v>
      </c>
      <c r="AU186" s="194" t="s">
        <v>132</v>
      </c>
      <c r="AY186" s="21" t="s">
        <v>183</v>
      </c>
      <c r="BE186" s="195">
        <f t="shared" si="34"/>
        <v>0</v>
      </c>
      <c r="BF186" s="195">
        <f t="shared" si="35"/>
        <v>0</v>
      </c>
      <c r="BG186" s="195">
        <f t="shared" si="36"/>
        <v>0</v>
      </c>
      <c r="BH186" s="195">
        <f t="shared" si="37"/>
        <v>0</v>
      </c>
      <c r="BI186" s="195">
        <f t="shared" si="38"/>
        <v>0</v>
      </c>
      <c r="BJ186" s="21" t="s">
        <v>85</v>
      </c>
      <c r="BK186" s="195">
        <f t="shared" si="39"/>
        <v>0</v>
      </c>
      <c r="BL186" s="21" t="s">
        <v>273</v>
      </c>
      <c r="BM186" s="194" t="s">
        <v>2448</v>
      </c>
    </row>
    <row r="187" spans="1:65" s="2" customFormat="1" ht="21.75" customHeight="1">
      <c r="A187" s="38"/>
      <c r="B187" s="39"/>
      <c r="C187" s="224" t="s">
        <v>701</v>
      </c>
      <c r="D187" s="224" t="s">
        <v>240</v>
      </c>
      <c r="E187" s="225" t="s">
        <v>2449</v>
      </c>
      <c r="F187" s="226" t="s">
        <v>2450</v>
      </c>
      <c r="G187" s="227" t="s">
        <v>1362</v>
      </c>
      <c r="H187" s="228">
        <v>2</v>
      </c>
      <c r="I187" s="229"/>
      <c r="J187" s="230">
        <f t="shared" si="30"/>
        <v>0</v>
      </c>
      <c r="K187" s="226" t="s">
        <v>19</v>
      </c>
      <c r="L187" s="231"/>
      <c r="M187" s="232" t="s">
        <v>19</v>
      </c>
      <c r="N187" s="233" t="s">
        <v>49</v>
      </c>
      <c r="O187" s="68"/>
      <c r="P187" s="192">
        <f t="shared" si="31"/>
        <v>0</v>
      </c>
      <c r="Q187" s="192">
        <v>0</v>
      </c>
      <c r="R187" s="192">
        <f t="shared" si="32"/>
        <v>0</v>
      </c>
      <c r="S187" s="192">
        <v>0</v>
      </c>
      <c r="T187" s="193">
        <f t="shared" si="33"/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4" t="s">
        <v>365</v>
      </c>
      <c r="AT187" s="194" t="s">
        <v>240</v>
      </c>
      <c r="AU187" s="194" t="s">
        <v>132</v>
      </c>
      <c r="AY187" s="21" t="s">
        <v>183</v>
      </c>
      <c r="BE187" s="195">
        <f t="shared" si="34"/>
        <v>0</v>
      </c>
      <c r="BF187" s="195">
        <f t="shared" si="35"/>
        <v>0</v>
      </c>
      <c r="BG187" s="195">
        <f t="shared" si="36"/>
        <v>0</v>
      </c>
      <c r="BH187" s="195">
        <f t="shared" si="37"/>
        <v>0</v>
      </c>
      <c r="BI187" s="195">
        <f t="shared" si="38"/>
        <v>0</v>
      </c>
      <c r="BJ187" s="21" t="s">
        <v>85</v>
      </c>
      <c r="BK187" s="195">
        <f t="shared" si="39"/>
        <v>0</v>
      </c>
      <c r="BL187" s="21" t="s">
        <v>273</v>
      </c>
      <c r="BM187" s="194" t="s">
        <v>2451</v>
      </c>
    </row>
    <row r="188" spans="1:65" s="2" customFormat="1" ht="16.5" customHeight="1">
      <c r="A188" s="38"/>
      <c r="B188" s="39"/>
      <c r="C188" s="224" t="s">
        <v>735</v>
      </c>
      <c r="D188" s="224" t="s">
        <v>240</v>
      </c>
      <c r="E188" s="225" t="s">
        <v>2424</v>
      </c>
      <c r="F188" s="226" t="s">
        <v>2425</v>
      </c>
      <c r="G188" s="227" t="s">
        <v>1362</v>
      </c>
      <c r="H188" s="228">
        <v>2</v>
      </c>
      <c r="I188" s="229"/>
      <c r="J188" s="230">
        <f t="shared" si="30"/>
        <v>0</v>
      </c>
      <c r="K188" s="226" t="s">
        <v>19</v>
      </c>
      <c r="L188" s="231"/>
      <c r="M188" s="232" t="s">
        <v>19</v>
      </c>
      <c r="N188" s="233" t="s">
        <v>49</v>
      </c>
      <c r="O188" s="68"/>
      <c r="P188" s="192">
        <f t="shared" si="31"/>
        <v>0</v>
      </c>
      <c r="Q188" s="192">
        <v>0</v>
      </c>
      <c r="R188" s="192">
        <f t="shared" si="32"/>
        <v>0</v>
      </c>
      <c r="S188" s="192">
        <v>0</v>
      </c>
      <c r="T188" s="193">
        <f t="shared" si="33"/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4" t="s">
        <v>365</v>
      </c>
      <c r="AT188" s="194" t="s">
        <v>240</v>
      </c>
      <c r="AU188" s="194" t="s">
        <v>132</v>
      </c>
      <c r="AY188" s="21" t="s">
        <v>183</v>
      </c>
      <c r="BE188" s="195">
        <f t="shared" si="34"/>
        <v>0</v>
      </c>
      <c r="BF188" s="195">
        <f t="shared" si="35"/>
        <v>0</v>
      </c>
      <c r="BG188" s="195">
        <f t="shared" si="36"/>
        <v>0</v>
      </c>
      <c r="BH188" s="195">
        <f t="shared" si="37"/>
        <v>0</v>
      </c>
      <c r="BI188" s="195">
        <f t="shared" si="38"/>
        <v>0</v>
      </c>
      <c r="BJ188" s="21" t="s">
        <v>85</v>
      </c>
      <c r="BK188" s="195">
        <f t="shared" si="39"/>
        <v>0</v>
      </c>
      <c r="BL188" s="21" t="s">
        <v>273</v>
      </c>
      <c r="BM188" s="194" t="s">
        <v>2452</v>
      </c>
    </row>
    <row r="189" spans="1:65" s="2" customFormat="1" ht="21.75" customHeight="1">
      <c r="A189" s="38"/>
      <c r="B189" s="39"/>
      <c r="C189" s="224" t="s">
        <v>743</v>
      </c>
      <c r="D189" s="224" t="s">
        <v>240</v>
      </c>
      <c r="E189" s="225" t="s">
        <v>2453</v>
      </c>
      <c r="F189" s="226" t="s">
        <v>2454</v>
      </c>
      <c r="G189" s="227" t="s">
        <v>1362</v>
      </c>
      <c r="H189" s="228">
        <v>4</v>
      </c>
      <c r="I189" s="229"/>
      <c r="J189" s="230">
        <f t="shared" si="30"/>
        <v>0</v>
      </c>
      <c r="K189" s="226" t="s">
        <v>19</v>
      </c>
      <c r="L189" s="231"/>
      <c r="M189" s="232" t="s">
        <v>19</v>
      </c>
      <c r="N189" s="233" t="s">
        <v>49</v>
      </c>
      <c r="O189" s="68"/>
      <c r="P189" s="192">
        <f t="shared" si="31"/>
        <v>0</v>
      </c>
      <c r="Q189" s="192">
        <v>0</v>
      </c>
      <c r="R189" s="192">
        <f t="shared" si="32"/>
        <v>0</v>
      </c>
      <c r="S189" s="192">
        <v>0</v>
      </c>
      <c r="T189" s="193">
        <f t="shared" si="33"/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4" t="s">
        <v>365</v>
      </c>
      <c r="AT189" s="194" t="s">
        <v>240</v>
      </c>
      <c r="AU189" s="194" t="s">
        <v>132</v>
      </c>
      <c r="AY189" s="21" t="s">
        <v>183</v>
      </c>
      <c r="BE189" s="195">
        <f t="shared" si="34"/>
        <v>0</v>
      </c>
      <c r="BF189" s="195">
        <f t="shared" si="35"/>
        <v>0</v>
      </c>
      <c r="BG189" s="195">
        <f t="shared" si="36"/>
        <v>0</v>
      </c>
      <c r="BH189" s="195">
        <f t="shared" si="37"/>
        <v>0</v>
      </c>
      <c r="BI189" s="195">
        <f t="shared" si="38"/>
        <v>0</v>
      </c>
      <c r="BJ189" s="21" t="s">
        <v>85</v>
      </c>
      <c r="BK189" s="195">
        <f t="shared" si="39"/>
        <v>0</v>
      </c>
      <c r="BL189" s="21" t="s">
        <v>273</v>
      </c>
      <c r="BM189" s="194" t="s">
        <v>2455</v>
      </c>
    </row>
    <row r="190" spans="1:65" s="2" customFormat="1" ht="16.5" customHeight="1">
      <c r="A190" s="38"/>
      <c r="B190" s="39"/>
      <c r="C190" s="224" t="s">
        <v>749</v>
      </c>
      <c r="D190" s="224" t="s">
        <v>240</v>
      </c>
      <c r="E190" s="225" t="s">
        <v>2424</v>
      </c>
      <c r="F190" s="226" t="s">
        <v>2425</v>
      </c>
      <c r="G190" s="227" t="s">
        <v>1362</v>
      </c>
      <c r="H190" s="228">
        <v>4</v>
      </c>
      <c r="I190" s="229"/>
      <c r="J190" s="230">
        <f t="shared" si="30"/>
        <v>0</v>
      </c>
      <c r="K190" s="226" t="s">
        <v>19</v>
      </c>
      <c r="L190" s="231"/>
      <c r="M190" s="232" t="s">
        <v>19</v>
      </c>
      <c r="N190" s="233" t="s">
        <v>49</v>
      </c>
      <c r="O190" s="68"/>
      <c r="P190" s="192">
        <f t="shared" si="31"/>
        <v>0</v>
      </c>
      <c r="Q190" s="192">
        <v>0</v>
      </c>
      <c r="R190" s="192">
        <f t="shared" si="32"/>
        <v>0</v>
      </c>
      <c r="S190" s="192">
        <v>0</v>
      </c>
      <c r="T190" s="193">
        <f t="shared" si="33"/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4" t="s">
        <v>365</v>
      </c>
      <c r="AT190" s="194" t="s">
        <v>240</v>
      </c>
      <c r="AU190" s="194" t="s">
        <v>132</v>
      </c>
      <c r="AY190" s="21" t="s">
        <v>183</v>
      </c>
      <c r="BE190" s="195">
        <f t="shared" si="34"/>
        <v>0</v>
      </c>
      <c r="BF190" s="195">
        <f t="shared" si="35"/>
        <v>0</v>
      </c>
      <c r="BG190" s="195">
        <f t="shared" si="36"/>
        <v>0</v>
      </c>
      <c r="BH190" s="195">
        <f t="shared" si="37"/>
        <v>0</v>
      </c>
      <c r="BI190" s="195">
        <f t="shared" si="38"/>
        <v>0</v>
      </c>
      <c r="BJ190" s="21" t="s">
        <v>85</v>
      </c>
      <c r="BK190" s="195">
        <f t="shared" si="39"/>
        <v>0</v>
      </c>
      <c r="BL190" s="21" t="s">
        <v>273</v>
      </c>
      <c r="BM190" s="194" t="s">
        <v>2456</v>
      </c>
    </row>
    <row r="191" spans="1:65" s="2" customFormat="1" ht="21.75" customHeight="1">
      <c r="A191" s="38"/>
      <c r="B191" s="39"/>
      <c r="C191" s="224" t="s">
        <v>756</v>
      </c>
      <c r="D191" s="224" t="s">
        <v>240</v>
      </c>
      <c r="E191" s="225" t="s">
        <v>2457</v>
      </c>
      <c r="F191" s="226" t="s">
        <v>2458</v>
      </c>
      <c r="G191" s="227" t="s">
        <v>1362</v>
      </c>
      <c r="H191" s="228">
        <v>1</v>
      </c>
      <c r="I191" s="229"/>
      <c r="J191" s="230">
        <f t="shared" si="30"/>
        <v>0</v>
      </c>
      <c r="K191" s="226" t="s">
        <v>19</v>
      </c>
      <c r="L191" s="231"/>
      <c r="M191" s="232" t="s">
        <v>19</v>
      </c>
      <c r="N191" s="233" t="s">
        <v>49</v>
      </c>
      <c r="O191" s="68"/>
      <c r="P191" s="192">
        <f t="shared" si="31"/>
        <v>0</v>
      </c>
      <c r="Q191" s="192">
        <v>0</v>
      </c>
      <c r="R191" s="192">
        <f t="shared" si="32"/>
        <v>0</v>
      </c>
      <c r="S191" s="192">
        <v>0</v>
      </c>
      <c r="T191" s="193">
        <f t="shared" si="33"/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4" t="s">
        <v>365</v>
      </c>
      <c r="AT191" s="194" t="s">
        <v>240</v>
      </c>
      <c r="AU191" s="194" t="s">
        <v>132</v>
      </c>
      <c r="AY191" s="21" t="s">
        <v>183</v>
      </c>
      <c r="BE191" s="195">
        <f t="shared" si="34"/>
        <v>0</v>
      </c>
      <c r="BF191" s="195">
        <f t="shared" si="35"/>
        <v>0</v>
      </c>
      <c r="BG191" s="195">
        <f t="shared" si="36"/>
        <v>0</v>
      </c>
      <c r="BH191" s="195">
        <f t="shared" si="37"/>
        <v>0</v>
      </c>
      <c r="BI191" s="195">
        <f t="shared" si="38"/>
        <v>0</v>
      </c>
      <c r="BJ191" s="21" t="s">
        <v>85</v>
      </c>
      <c r="BK191" s="195">
        <f t="shared" si="39"/>
        <v>0</v>
      </c>
      <c r="BL191" s="21" t="s">
        <v>273</v>
      </c>
      <c r="BM191" s="194" t="s">
        <v>2459</v>
      </c>
    </row>
    <row r="192" spans="1:65" s="2" customFormat="1" ht="16.5" customHeight="1">
      <c r="A192" s="38"/>
      <c r="B192" s="39"/>
      <c r="C192" s="224" t="s">
        <v>761</v>
      </c>
      <c r="D192" s="224" t="s">
        <v>240</v>
      </c>
      <c r="E192" s="225" t="s">
        <v>2460</v>
      </c>
      <c r="F192" s="226" t="s">
        <v>2303</v>
      </c>
      <c r="G192" s="227" t="s">
        <v>1362</v>
      </c>
      <c r="H192" s="228">
        <v>8</v>
      </c>
      <c r="I192" s="229"/>
      <c r="J192" s="230">
        <f t="shared" si="30"/>
        <v>0</v>
      </c>
      <c r="K192" s="226" t="s">
        <v>19</v>
      </c>
      <c r="L192" s="231"/>
      <c r="M192" s="232" t="s">
        <v>19</v>
      </c>
      <c r="N192" s="233" t="s">
        <v>49</v>
      </c>
      <c r="O192" s="68"/>
      <c r="P192" s="192">
        <f t="shared" si="31"/>
        <v>0</v>
      </c>
      <c r="Q192" s="192">
        <v>0</v>
      </c>
      <c r="R192" s="192">
        <f t="shared" si="32"/>
        <v>0</v>
      </c>
      <c r="S192" s="192">
        <v>0</v>
      </c>
      <c r="T192" s="193">
        <f t="shared" si="33"/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4" t="s">
        <v>365</v>
      </c>
      <c r="AT192" s="194" t="s">
        <v>240</v>
      </c>
      <c r="AU192" s="194" t="s">
        <v>132</v>
      </c>
      <c r="AY192" s="21" t="s">
        <v>183</v>
      </c>
      <c r="BE192" s="195">
        <f t="shared" si="34"/>
        <v>0</v>
      </c>
      <c r="BF192" s="195">
        <f t="shared" si="35"/>
        <v>0</v>
      </c>
      <c r="BG192" s="195">
        <f t="shared" si="36"/>
        <v>0</v>
      </c>
      <c r="BH192" s="195">
        <f t="shared" si="37"/>
        <v>0</v>
      </c>
      <c r="BI192" s="195">
        <f t="shared" si="38"/>
        <v>0</v>
      </c>
      <c r="BJ192" s="21" t="s">
        <v>85</v>
      </c>
      <c r="BK192" s="195">
        <f t="shared" si="39"/>
        <v>0</v>
      </c>
      <c r="BL192" s="21" t="s">
        <v>273</v>
      </c>
      <c r="BM192" s="194" t="s">
        <v>2461</v>
      </c>
    </row>
    <row r="193" spans="1:65" s="2" customFormat="1" ht="21.75" customHeight="1">
      <c r="A193" s="38"/>
      <c r="B193" s="39"/>
      <c r="C193" s="224" t="s">
        <v>772</v>
      </c>
      <c r="D193" s="224" t="s">
        <v>240</v>
      </c>
      <c r="E193" s="225" t="s">
        <v>2462</v>
      </c>
      <c r="F193" s="226" t="s">
        <v>2306</v>
      </c>
      <c r="G193" s="227" t="s">
        <v>1362</v>
      </c>
      <c r="H193" s="228">
        <v>16</v>
      </c>
      <c r="I193" s="229"/>
      <c r="J193" s="230">
        <f t="shared" si="30"/>
        <v>0</v>
      </c>
      <c r="K193" s="226" t="s">
        <v>19</v>
      </c>
      <c r="L193" s="231"/>
      <c r="M193" s="232" t="s">
        <v>19</v>
      </c>
      <c r="N193" s="233" t="s">
        <v>49</v>
      </c>
      <c r="O193" s="68"/>
      <c r="P193" s="192">
        <f t="shared" si="31"/>
        <v>0</v>
      </c>
      <c r="Q193" s="192">
        <v>0</v>
      </c>
      <c r="R193" s="192">
        <f t="shared" si="32"/>
        <v>0</v>
      </c>
      <c r="S193" s="192">
        <v>0</v>
      </c>
      <c r="T193" s="193">
        <f t="shared" si="33"/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4" t="s">
        <v>365</v>
      </c>
      <c r="AT193" s="194" t="s">
        <v>240</v>
      </c>
      <c r="AU193" s="194" t="s">
        <v>132</v>
      </c>
      <c r="AY193" s="21" t="s">
        <v>183</v>
      </c>
      <c r="BE193" s="195">
        <f t="shared" si="34"/>
        <v>0</v>
      </c>
      <c r="BF193" s="195">
        <f t="shared" si="35"/>
        <v>0</v>
      </c>
      <c r="BG193" s="195">
        <f t="shared" si="36"/>
        <v>0</v>
      </c>
      <c r="BH193" s="195">
        <f t="shared" si="37"/>
        <v>0</v>
      </c>
      <c r="BI193" s="195">
        <f t="shared" si="38"/>
        <v>0</v>
      </c>
      <c r="BJ193" s="21" t="s">
        <v>85</v>
      </c>
      <c r="BK193" s="195">
        <f t="shared" si="39"/>
        <v>0</v>
      </c>
      <c r="BL193" s="21" t="s">
        <v>273</v>
      </c>
      <c r="BM193" s="194" t="s">
        <v>2463</v>
      </c>
    </row>
    <row r="194" spans="1:65" s="2" customFormat="1" ht="24.15" customHeight="1">
      <c r="A194" s="38"/>
      <c r="B194" s="39"/>
      <c r="C194" s="224" t="s">
        <v>778</v>
      </c>
      <c r="D194" s="224" t="s">
        <v>240</v>
      </c>
      <c r="E194" s="225" t="s">
        <v>2464</v>
      </c>
      <c r="F194" s="226" t="s">
        <v>2309</v>
      </c>
      <c r="G194" s="227" t="s">
        <v>1362</v>
      </c>
      <c r="H194" s="228">
        <v>6</v>
      </c>
      <c r="I194" s="229"/>
      <c r="J194" s="230">
        <f t="shared" si="30"/>
        <v>0</v>
      </c>
      <c r="K194" s="226" t="s">
        <v>19</v>
      </c>
      <c r="L194" s="231"/>
      <c r="M194" s="232" t="s">
        <v>19</v>
      </c>
      <c r="N194" s="233" t="s">
        <v>49</v>
      </c>
      <c r="O194" s="68"/>
      <c r="P194" s="192">
        <f t="shared" si="31"/>
        <v>0</v>
      </c>
      <c r="Q194" s="192">
        <v>0</v>
      </c>
      <c r="R194" s="192">
        <f t="shared" si="32"/>
        <v>0</v>
      </c>
      <c r="S194" s="192">
        <v>0</v>
      </c>
      <c r="T194" s="193">
        <f t="shared" si="33"/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4" t="s">
        <v>365</v>
      </c>
      <c r="AT194" s="194" t="s">
        <v>240</v>
      </c>
      <c r="AU194" s="194" t="s">
        <v>132</v>
      </c>
      <c r="AY194" s="21" t="s">
        <v>183</v>
      </c>
      <c r="BE194" s="195">
        <f t="shared" si="34"/>
        <v>0</v>
      </c>
      <c r="BF194" s="195">
        <f t="shared" si="35"/>
        <v>0</v>
      </c>
      <c r="BG194" s="195">
        <f t="shared" si="36"/>
        <v>0</v>
      </c>
      <c r="BH194" s="195">
        <f t="shared" si="37"/>
        <v>0</v>
      </c>
      <c r="BI194" s="195">
        <f t="shared" si="38"/>
        <v>0</v>
      </c>
      <c r="BJ194" s="21" t="s">
        <v>85</v>
      </c>
      <c r="BK194" s="195">
        <f t="shared" si="39"/>
        <v>0</v>
      </c>
      <c r="BL194" s="21" t="s">
        <v>273</v>
      </c>
      <c r="BM194" s="194" t="s">
        <v>2465</v>
      </c>
    </row>
    <row r="195" spans="1:65" s="2" customFormat="1" ht="21.75" customHeight="1">
      <c r="A195" s="38"/>
      <c r="B195" s="39"/>
      <c r="C195" s="224" t="s">
        <v>783</v>
      </c>
      <c r="D195" s="224" t="s">
        <v>240</v>
      </c>
      <c r="E195" s="225" t="s">
        <v>2466</v>
      </c>
      <c r="F195" s="226" t="s">
        <v>2467</v>
      </c>
      <c r="G195" s="227" t="s">
        <v>1362</v>
      </c>
      <c r="H195" s="228">
        <v>4</v>
      </c>
      <c r="I195" s="229"/>
      <c r="J195" s="230">
        <f t="shared" si="30"/>
        <v>0</v>
      </c>
      <c r="K195" s="226" t="s">
        <v>19</v>
      </c>
      <c r="L195" s="231"/>
      <c r="M195" s="232" t="s">
        <v>19</v>
      </c>
      <c r="N195" s="233" t="s">
        <v>49</v>
      </c>
      <c r="O195" s="68"/>
      <c r="P195" s="192">
        <f t="shared" si="31"/>
        <v>0</v>
      </c>
      <c r="Q195" s="192">
        <v>0</v>
      </c>
      <c r="R195" s="192">
        <f t="shared" si="32"/>
        <v>0</v>
      </c>
      <c r="S195" s="192">
        <v>0</v>
      </c>
      <c r="T195" s="193">
        <f t="shared" si="33"/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4" t="s">
        <v>365</v>
      </c>
      <c r="AT195" s="194" t="s">
        <v>240</v>
      </c>
      <c r="AU195" s="194" t="s">
        <v>132</v>
      </c>
      <c r="AY195" s="21" t="s">
        <v>183</v>
      </c>
      <c r="BE195" s="195">
        <f t="shared" si="34"/>
        <v>0</v>
      </c>
      <c r="BF195" s="195">
        <f t="shared" si="35"/>
        <v>0</v>
      </c>
      <c r="BG195" s="195">
        <f t="shared" si="36"/>
        <v>0</v>
      </c>
      <c r="BH195" s="195">
        <f t="shared" si="37"/>
        <v>0</v>
      </c>
      <c r="BI195" s="195">
        <f t="shared" si="38"/>
        <v>0</v>
      </c>
      <c r="BJ195" s="21" t="s">
        <v>85</v>
      </c>
      <c r="BK195" s="195">
        <f t="shared" si="39"/>
        <v>0</v>
      </c>
      <c r="BL195" s="21" t="s">
        <v>273</v>
      </c>
      <c r="BM195" s="194" t="s">
        <v>2468</v>
      </c>
    </row>
    <row r="196" spans="1:65" s="2" customFormat="1" ht="16.5" customHeight="1">
      <c r="A196" s="38"/>
      <c r="B196" s="39"/>
      <c r="C196" s="224" t="s">
        <v>788</v>
      </c>
      <c r="D196" s="224" t="s">
        <v>240</v>
      </c>
      <c r="E196" s="225" t="s">
        <v>2469</v>
      </c>
      <c r="F196" s="226" t="s">
        <v>2315</v>
      </c>
      <c r="G196" s="227" t="s">
        <v>1362</v>
      </c>
      <c r="H196" s="228">
        <v>41</v>
      </c>
      <c r="I196" s="229"/>
      <c r="J196" s="230">
        <f t="shared" si="30"/>
        <v>0</v>
      </c>
      <c r="K196" s="226" t="s">
        <v>19</v>
      </c>
      <c r="L196" s="231"/>
      <c r="M196" s="232" t="s">
        <v>19</v>
      </c>
      <c r="N196" s="233" t="s">
        <v>49</v>
      </c>
      <c r="O196" s="68"/>
      <c r="P196" s="192">
        <f t="shared" si="31"/>
        <v>0</v>
      </c>
      <c r="Q196" s="192">
        <v>0</v>
      </c>
      <c r="R196" s="192">
        <f t="shared" si="32"/>
        <v>0</v>
      </c>
      <c r="S196" s="192">
        <v>0</v>
      </c>
      <c r="T196" s="193">
        <f t="shared" si="33"/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4" t="s">
        <v>365</v>
      </c>
      <c r="AT196" s="194" t="s">
        <v>240</v>
      </c>
      <c r="AU196" s="194" t="s">
        <v>132</v>
      </c>
      <c r="AY196" s="21" t="s">
        <v>183</v>
      </c>
      <c r="BE196" s="195">
        <f t="shared" si="34"/>
        <v>0</v>
      </c>
      <c r="BF196" s="195">
        <f t="shared" si="35"/>
        <v>0</v>
      </c>
      <c r="BG196" s="195">
        <f t="shared" si="36"/>
        <v>0</v>
      </c>
      <c r="BH196" s="195">
        <f t="shared" si="37"/>
        <v>0</v>
      </c>
      <c r="BI196" s="195">
        <f t="shared" si="38"/>
        <v>0</v>
      </c>
      <c r="BJ196" s="21" t="s">
        <v>85</v>
      </c>
      <c r="BK196" s="195">
        <f t="shared" si="39"/>
        <v>0</v>
      </c>
      <c r="BL196" s="21" t="s">
        <v>273</v>
      </c>
      <c r="BM196" s="194" t="s">
        <v>2470</v>
      </c>
    </row>
    <row r="197" spans="1:65" s="2" customFormat="1" ht="16.5" customHeight="1">
      <c r="A197" s="38"/>
      <c r="B197" s="39"/>
      <c r="C197" s="224" t="s">
        <v>797</v>
      </c>
      <c r="D197" s="224" t="s">
        <v>240</v>
      </c>
      <c r="E197" s="225" t="s">
        <v>2471</v>
      </c>
      <c r="F197" s="226" t="s">
        <v>2318</v>
      </c>
      <c r="G197" s="227" t="s">
        <v>1362</v>
      </c>
      <c r="H197" s="228">
        <v>45</v>
      </c>
      <c r="I197" s="229"/>
      <c r="J197" s="230">
        <f t="shared" si="30"/>
        <v>0</v>
      </c>
      <c r="K197" s="226" t="s">
        <v>19</v>
      </c>
      <c r="L197" s="231"/>
      <c r="M197" s="232" t="s">
        <v>19</v>
      </c>
      <c r="N197" s="233" t="s">
        <v>49</v>
      </c>
      <c r="O197" s="68"/>
      <c r="P197" s="192">
        <f t="shared" si="31"/>
        <v>0</v>
      </c>
      <c r="Q197" s="192">
        <v>0</v>
      </c>
      <c r="R197" s="192">
        <f t="shared" si="32"/>
        <v>0</v>
      </c>
      <c r="S197" s="192">
        <v>0</v>
      </c>
      <c r="T197" s="193">
        <f t="shared" si="33"/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4" t="s">
        <v>365</v>
      </c>
      <c r="AT197" s="194" t="s">
        <v>240</v>
      </c>
      <c r="AU197" s="194" t="s">
        <v>132</v>
      </c>
      <c r="AY197" s="21" t="s">
        <v>183</v>
      </c>
      <c r="BE197" s="195">
        <f t="shared" si="34"/>
        <v>0</v>
      </c>
      <c r="BF197" s="195">
        <f t="shared" si="35"/>
        <v>0</v>
      </c>
      <c r="BG197" s="195">
        <f t="shared" si="36"/>
        <v>0</v>
      </c>
      <c r="BH197" s="195">
        <f t="shared" si="37"/>
        <v>0</v>
      </c>
      <c r="BI197" s="195">
        <f t="shared" si="38"/>
        <v>0</v>
      </c>
      <c r="BJ197" s="21" t="s">
        <v>85</v>
      </c>
      <c r="BK197" s="195">
        <f t="shared" si="39"/>
        <v>0</v>
      </c>
      <c r="BL197" s="21" t="s">
        <v>273</v>
      </c>
      <c r="BM197" s="194" t="s">
        <v>2472</v>
      </c>
    </row>
    <row r="198" spans="1:65" s="2" customFormat="1" ht="16.5" customHeight="1">
      <c r="A198" s="38"/>
      <c r="B198" s="39"/>
      <c r="C198" s="224" t="s">
        <v>805</v>
      </c>
      <c r="D198" s="224" t="s">
        <v>240</v>
      </c>
      <c r="E198" s="225" t="s">
        <v>2473</v>
      </c>
      <c r="F198" s="226" t="s">
        <v>2321</v>
      </c>
      <c r="G198" s="227" t="s">
        <v>1362</v>
      </c>
      <c r="H198" s="228">
        <v>11</v>
      </c>
      <c r="I198" s="229"/>
      <c r="J198" s="230">
        <f t="shared" si="30"/>
        <v>0</v>
      </c>
      <c r="K198" s="226" t="s">
        <v>19</v>
      </c>
      <c r="L198" s="231"/>
      <c r="M198" s="232" t="s">
        <v>19</v>
      </c>
      <c r="N198" s="233" t="s">
        <v>49</v>
      </c>
      <c r="O198" s="68"/>
      <c r="P198" s="192">
        <f t="shared" si="31"/>
        <v>0</v>
      </c>
      <c r="Q198" s="192">
        <v>0</v>
      </c>
      <c r="R198" s="192">
        <f t="shared" si="32"/>
        <v>0</v>
      </c>
      <c r="S198" s="192">
        <v>0</v>
      </c>
      <c r="T198" s="193">
        <f t="shared" si="33"/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4" t="s">
        <v>365</v>
      </c>
      <c r="AT198" s="194" t="s">
        <v>240</v>
      </c>
      <c r="AU198" s="194" t="s">
        <v>132</v>
      </c>
      <c r="AY198" s="21" t="s">
        <v>183</v>
      </c>
      <c r="BE198" s="195">
        <f t="shared" si="34"/>
        <v>0</v>
      </c>
      <c r="BF198" s="195">
        <f t="shared" si="35"/>
        <v>0</v>
      </c>
      <c r="BG198" s="195">
        <f t="shared" si="36"/>
        <v>0</v>
      </c>
      <c r="BH198" s="195">
        <f t="shared" si="37"/>
        <v>0</v>
      </c>
      <c r="BI198" s="195">
        <f t="shared" si="38"/>
        <v>0</v>
      </c>
      <c r="BJ198" s="21" t="s">
        <v>85</v>
      </c>
      <c r="BK198" s="195">
        <f t="shared" si="39"/>
        <v>0</v>
      </c>
      <c r="BL198" s="21" t="s">
        <v>273</v>
      </c>
      <c r="BM198" s="194" t="s">
        <v>2474</v>
      </c>
    </row>
    <row r="199" spans="1:65" s="2" customFormat="1" ht="16.5" customHeight="1">
      <c r="A199" s="38"/>
      <c r="B199" s="39"/>
      <c r="C199" s="224" t="s">
        <v>811</v>
      </c>
      <c r="D199" s="224" t="s">
        <v>240</v>
      </c>
      <c r="E199" s="225" t="s">
        <v>2475</v>
      </c>
      <c r="F199" s="226" t="s">
        <v>2324</v>
      </c>
      <c r="G199" s="227" t="s">
        <v>1362</v>
      </c>
      <c r="H199" s="228">
        <v>4</v>
      </c>
      <c r="I199" s="229"/>
      <c r="J199" s="230">
        <f t="shared" si="30"/>
        <v>0</v>
      </c>
      <c r="K199" s="226" t="s">
        <v>19</v>
      </c>
      <c r="L199" s="231"/>
      <c r="M199" s="232" t="s">
        <v>19</v>
      </c>
      <c r="N199" s="233" t="s">
        <v>49</v>
      </c>
      <c r="O199" s="68"/>
      <c r="P199" s="192">
        <f t="shared" si="31"/>
        <v>0</v>
      </c>
      <c r="Q199" s="192">
        <v>0</v>
      </c>
      <c r="R199" s="192">
        <f t="shared" si="32"/>
        <v>0</v>
      </c>
      <c r="S199" s="192">
        <v>0</v>
      </c>
      <c r="T199" s="193">
        <f t="shared" si="33"/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4" t="s">
        <v>365</v>
      </c>
      <c r="AT199" s="194" t="s">
        <v>240</v>
      </c>
      <c r="AU199" s="194" t="s">
        <v>132</v>
      </c>
      <c r="AY199" s="21" t="s">
        <v>183</v>
      </c>
      <c r="BE199" s="195">
        <f t="shared" si="34"/>
        <v>0</v>
      </c>
      <c r="BF199" s="195">
        <f t="shared" si="35"/>
        <v>0</v>
      </c>
      <c r="BG199" s="195">
        <f t="shared" si="36"/>
        <v>0</v>
      </c>
      <c r="BH199" s="195">
        <f t="shared" si="37"/>
        <v>0</v>
      </c>
      <c r="BI199" s="195">
        <f t="shared" si="38"/>
        <v>0</v>
      </c>
      <c r="BJ199" s="21" t="s">
        <v>85</v>
      </c>
      <c r="BK199" s="195">
        <f t="shared" si="39"/>
        <v>0</v>
      </c>
      <c r="BL199" s="21" t="s">
        <v>273</v>
      </c>
      <c r="BM199" s="194" t="s">
        <v>2476</v>
      </c>
    </row>
    <row r="200" spans="1:65" s="2" customFormat="1" ht="16.5" customHeight="1">
      <c r="A200" s="38"/>
      <c r="B200" s="39"/>
      <c r="C200" s="224" t="s">
        <v>816</v>
      </c>
      <c r="D200" s="224" t="s">
        <v>240</v>
      </c>
      <c r="E200" s="225" t="s">
        <v>2477</v>
      </c>
      <c r="F200" s="226" t="s">
        <v>2327</v>
      </c>
      <c r="G200" s="227" t="s">
        <v>1362</v>
      </c>
      <c r="H200" s="228">
        <v>16</v>
      </c>
      <c r="I200" s="229"/>
      <c r="J200" s="230">
        <f t="shared" si="30"/>
        <v>0</v>
      </c>
      <c r="K200" s="226" t="s">
        <v>19</v>
      </c>
      <c r="L200" s="231"/>
      <c r="M200" s="232" t="s">
        <v>19</v>
      </c>
      <c r="N200" s="233" t="s">
        <v>49</v>
      </c>
      <c r="O200" s="68"/>
      <c r="P200" s="192">
        <f t="shared" si="31"/>
        <v>0</v>
      </c>
      <c r="Q200" s="192">
        <v>0</v>
      </c>
      <c r="R200" s="192">
        <f t="shared" si="32"/>
        <v>0</v>
      </c>
      <c r="S200" s="192">
        <v>0</v>
      </c>
      <c r="T200" s="193">
        <f t="shared" si="33"/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4" t="s">
        <v>365</v>
      </c>
      <c r="AT200" s="194" t="s">
        <v>240</v>
      </c>
      <c r="AU200" s="194" t="s">
        <v>132</v>
      </c>
      <c r="AY200" s="21" t="s">
        <v>183</v>
      </c>
      <c r="BE200" s="195">
        <f t="shared" si="34"/>
        <v>0</v>
      </c>
      <c r="BF200" s="195">
        <f t="shared" si="35"/>
        <v>0</v>
      </c>
      <c r="BG200" s="195">
        <f t="shared" si="36"/>
        <v>0</v>
      </c>
      <c r="BH200" s="195">
        <f t="shared" si="37"/>
        <v>0</v>
      </c>
      <c r="BI200" s="195">
        <f t="shared" si="38"/>
        <v>0</v>
      </c>
      <c r="BJ200" s="21" t="s">
        <v>85</v>
      </c>
      <c r="BK200" s="195">
        <f t="shared" si="39"/>
        <v>0</v>
      </c>
      <c r="BL200" s="21" t="s">
        <v>273</v>
      </c>
      <c r="BM200" s="194" t="s">
        <v>2478</v>
      </c>
    </row>
    <row r="201" spans="1:65" s="2" customFormat="1" ht="16.5" customHeight="1">
      <c r="A201" s="38"/>
      <c r="B201" s="39"/>
      <c r="C201" s="224" t="s">
        <v>821</v>
      </c>
      <c r="D201" s="224" t="s">
        <v>240</v>
      </c>
      <c r="E201" s="225" t="s">
        <v>2479</v>
      </c>
      <c r="F201" s="226" t="s">
        <v>2330</v>
      </c>
      <c r="G201" s="227" t="s">
        <v>1362</v>
      </c>
      <c r="H201" s="228">
        <v>2</v>
      </c>
      <c r="I201" s="229"/>
      <c r="J201" s="230">
        <f t="shared" si="30"/>
        <v>0</v>
      </c>
      <c r="K201" s="226" t="s">
        <v>19</v>
      </c>
      <c r="L201" s="231"/>
      <c r="M201" s="232" t="s">
        <v>19</v>
      </c>
      <c r="N201" s="233" t="s">
        <v>49</v>
      </c>
      <c r="O201" s="68"/>
      <c r="P201" s="192">
        <f t="shared" si="31"/>
        <v>0</v>
      </c>
      <c r="Q201" s="192">
        <v>0</v>
      </c>
      <c r="R201" s="192">
        <f t="shared" si="32"/>
        <v>0</v>
      </c>
      <c r="S201" s="192">
        <v>0</v>
      </c>
      <c r="T201" s="193">
        <f t="shared" si="33"/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4" t="s">
        <v>365</v>
      </c>
      <c r="AT201" s="194" t="s">
        <v>240</v>
      </c>
      <c r="AU201" s="194" t="s">
        <v>132</v>
      </c>
      <c r="AY201" s="21" t="s">
        <v>183</v>
      </c>
      <c r="BE201" s="195">
        <f t="shared" si="34"/>
        <v>0</v>
      </c>
      <c r="BF201" s="195">
        <f t="shared" si="35"/>
        <v>0</v>
      </c>
      <c r="BG201" s="195">
        <f t="shared" si="36"/>
        <v>0</v>
      </c>
      <c r="BH201" s="195">
        <f t="shared" si="37"/>
        <v>0</v>
      </c>
      <c r="BI201" s="195">
        <f t="shared" si="38"/>
        <v>0</v>
      </c>
      <c r="BJ201" s="21" t="s">
        <v>85</v>
      </c>
      <c r="BK201" s="195">
        <f t="shared" si="39"/>
        <v>0</v>
      </c>
      <c r="BL201" s="21" t="s">
        <v>273</v>
      </c>
      <c r="BM201" s="194" t="s">
        <v>2480</v>
      </c>
    </row>
    <row r="202" spans="1:65" s="2" customFormat="1" ht="16.5" customHeight="1">
      <c r="A202" s="38"/>
      <c r="B202" s="39"/>
      <c r="C202" s="224" t="s">
        <v>826</v>
      </c>
      <c r="D202" s="224" t="s">
        <v>240</v>
      </c>
      <c r="E202" s="225" t="s">
        <v>2481</v>
      </c>
      <c r="F202" s="226" t="s">
        <v>2333</v>
      </c>
      <c r="G202" s="227" t="s">
        <v>301</v>
      </c>
      <c r="H202" s="228">
        <v>4.5</v>
      </c>
      <c r="I202" s="229"/>
      <c r="J202" s="230">
        <f t="shared" si="30"/>
        <v>0</v>
      </c>
      <c r="K202" s="226" t="s">
        <v>19</v>
      </c>
      <c r="L202" s="231"/>
      <c r="M202" s="232" t="s">
        <v>19</v>
      </c>
      <c r="N202" s="233" t="s">
        <v>49</v>
      </c>
      <c r="O202" s="68"/>
      <c r="P202" s="192">
        <f t="shared" si="31"/>
        <v>0</v>
      </c>
      <c r="Q202" s="192">
        <v>0</v>
      </c>
      <c r="R202" s="192">
        <f t="shared" si="32"/>
        <v>0</v>
      </c>
      <c r="S202" s="192">
        <v>0</v>
      </c>
      <c r="T202" s="193">
        <f t="shared" si="33"/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4" t="s">
        <v>365</v>
      </c>
      <c r="AT202" s="194" t="s">
        <v>240</v>
      </c>
      <c r="AU202" s="194" t="s">
        <v>132</v>
      </c>
      <c r="AY202" s="21" t="s">
        <v>183</v>
      </c>
      <c r="BE202" s="195">
        <f t="shared" si="34"/>
        <v>0</v>
      </c>
      <c r="BF202" s="195">
        <f t="shared" si="35"/>
        <v>0</v>
      </c>
      <c r="BG202" s="195">
        <f t="shared" si="36"/>
        <v>0</v>
      </c>
      <c r="BH202" s="195">
        <f t="shared" si="37"/>
        <v>0</v>
      </c>
      <c r="BI202" s="195">
        <f t="shared" si="38"/>
        <v>0</v>
      </c>
      <c r="BJ202" s="21" t="s">
        <v>85</v>
      </c>
      <c r="BK202" s="195">
        <f t="shared" si="39"/>
        <v>0</v>
      </c>
      <c r="BL202" s="21" t="s">
        <v>273</v>
      </c>
      <c r="BM202" s="194" t="s">
        <v>2482</v>
      </c>
    </row>
    <row r="203" spans="1:65" s="2" customFormat="1" ht="16.5" customHeight="1">
      <c r="A203" s="38"/>
      <c r="B203" s="39"/>
      <c r="C203" s="224" t="s">
        <v>831</v>
      </c>
      <c r="D203" s="224" t="s">
        <v>240</v>
      </c>
      <c r="E203" s="225" t="s">
        <v>2483</v>
      </c>
      <c r="F203" s="226" t="s">
        <v>2484</v>
      </c>
      <c r="G203" s="227" t="s">
        <v>1362</v>
      </c>
      <c r="H203" s="228">
        <v>15</v>
      </c>
      <c r="I203" s="229"/>
      <c r="J203" s="230">
        <f t="shared" si="30"/>
        <v>0</v>
      </c>
      <c r="K203" s="226" t="s">
        <v>19</v>
      </c>
      <c r="L203" s="231"/>
      <c r="M203" s="232" t="s">
        <v>19</v>
      </c>
      <c r="N203" s="233" t="s">
        <v>49</v>
      </c>
      <c r="O203" s="68"/>
      <c r="P203" s="192">
        <f t="shared" si="31"/>
        <v>0</v>
      </c>
      <c r="Q203" s="192">
        <v>0</v>
      </c>
      <c r="R203" s="192">
        <f t="shared" si="32"/>
        <v>0</v>
      </c>
      <c r="S203" s="192">
        <v>0</v>
      </c>
      <c r="T203" s="193">
        <f t="shared" si="33"/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4" t="s">
        <v>365</v>
      </c>
      <c r="AT203" s="194" t="s">
        <v>240</v>
      </c>
      <c r="AU203" s="194" t="s">
        <v>132</v>
      </c>
      <c r="AY203" s="21" t="s">
        <v>183</v>
      </c>
      <c r="BE203" s="195">
        <f t="shared" si="34"/>
        <v>0</v>
      </c>
      <c r="BF203" s="195">
        <f t="shared" si="35"/>
        <v>0</v>
      </c>
      <c r="BG203" s="195">
        <f t="shared" si="36"/>
        <v>0</v>
      </c>
      <c r="BH203" s="195">
        <f t="shared" si="37"/>
        <v>0</v>
      </c>
      <c r="BI203" s="195">
        <f t="shared" si="38"/>
        <v>0</v>
      </c>
      <c r="BJ203" s="21" t="s">
        <v>85</v>
      </c>
      <c r="BK203" s="195">
        <f t="shared" si="39"/>
        <v>0</v>
      </c>
      <c r="BL203" s="21" t="s">
        <v>273</v>
      </c>
      <c r="BM203" s="194" t="s">
        <v>2485</v>
      </c>
    </row>
    <row r="204" spans="1:65" s="2" customFormat="1" ht="16.5" customHeight="1">
      <c r="A204" s="38"/>
      <c r="B204" s="39"/>
      <c r="C204" s="224" t="s">
        <v>844</v>
      </c>
      <c r="D204" s="224" t="s">
        <v>240</v>
      </c>
      <c r="E204" s="225" t="s">
        <v>2486</v>
      </c>
      <c r="F204" s="226" t="s">
        <v>2339</v>
      </c>
      <c r="G204" s="227" t="s">
        <v>1362</v>
      </c>
      <c r="H204" s="228">
        <v>15</v>
      </c>
      <c r="I204" s="229"/>
      <c r="J204" s="230">
        <f t="shared" si="30"/>
        <v>0</v>
      </c>
      <c r="K204" s="226" t="s">
        <v>19</v>
      </c>
      <c r="L204" s="231"/>
      <c r="M204" s="232" t="s">
        <v>19</v>
      </c>
      <c r="N204" s="233" t="s">
        <v>49</v>
      </c>
      <c r="O204" s="68"/>
      <c r="P204" s="192">
        <f t="shared" si="31"/>
        <v>0</v>
      </c>
      <c r="Q204" s="192">
        <v>0</v>
      </c>
      <c r="R204" s="192">
        <f t="shared" si="32"/>
        <v>0</v>
      </c>
      <c r="S204" s="192">
        <v>0</v>
      </c>
      <c r="T204" s="193">
        <f t="shared" si="33"/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4" t="s">
        <v>365</v>
      </c>
      <c r="AT204" s="194" t="s">
        <v>240</v>
      </c>
      <c r="AU204" s="194" t="s">
        <v>132</v>
      </c>
      <c r="AY204" s="21" t="s">
        <v>183</v>
      </c>
      <c r="BE204" s="195">
        <f t="shared" si="34"/>
        <v>0</v>
      </c>
      <c r="BF204" s="195">
        <f t="shared" si="35"/>
        <v>0</v>
      </c>
      <c r="BG204" s="195">
        <f t="shared" si="36"/>
        <v>0</v>
      </c>
      <c r="BH204" s="195">
        <f t="shared" si="37"/>
        <v>0</v>
      </c>
      <c r="BI204" s="195">
        <f t="shared" si="38"/>
        <v>0</v>
      </c>
      <c r="BJ204" s="21" t="s">
        <v>85</v>
      </c>
      <c r="BK204" s="195">
        <f t="shared" si="39"/>
        <v>0</v>
      </c>
      <c r="BL204" s="21" t="s">
        <v>273</v>
      </c>
      <c r="BM204" s="194" t="s">
        <v>2487</v>
      </c>
    </row>
    <row r="205" spans="1:65" s="2" customFormat="1" ht="16.5" customHeight="1">
      <c r="A205" s="38"/>
      <c r="B205" s="39"/>
      <c r="C205" s="224" t="s">
        <v>848</v>
      </c>
      <c r="D205" s="224" t="s">
        <v>240</v>
      </c>
      <c r="E205" s="225" t="s">
        <v>2488</v>
      </c>
      <c r="F205" s="226" t="s">
        <v>2489</v>
      </c>
      <c r="G205" s="227" t="s">
        <v>237</v>
      </c>
      <c r="H205" s="228">
        <v>100</v>
      </c>
      <c r="I205" s="229"/>
      <c r="J205" s="230">
        <f t="shared" si="30"/>
        <v>0</v>
      </c>
      <c r="K205" s="226" t="s">
        <v>19</v>
      </c>
      <c r="L205" s="231"/>
      <c r="M205" s="232" t="s">
        <v>19</v>
      </c>
      <c r="N205" s="233" t="s">
        <v>49</v>
      </c>
      <c r="O205" s="68"/>
      <c r="P205" s="192">
        <f t="shared" si="31"/>
        <v>0</v>
      </c>
      <c r="Q205" s="192">
        <v>0</v>
      </c>
      <c r="R205" s="192">
        <f t="shared" si="32"/>
        <v>0</v>
      </c>
      <c r="S205" s="192">
        <v>0</v>
      </c>
      <c r="T205" s="193">
        <f t="shared" si="33"/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4" t="s">
        <v>365</v>
      </c>
      <c r="AT205" s="194" t="s">
        <v>240</v>
      </c>
      <c r="AU205" s="194" t="s">
        <v>132</v>
      </c>
      <c r="AY205" s="21" t="s">
        <v>183</v>
      </c>
      <c r="BE205" s="195">
        <f t="shared" si="34"/>
        <v>0</v>
      </c>
      <c r="BF205" s="195">
        <f t="shared" si="35"/>
        <v>0</v>
      </c>
      <c r="BG205" s="195">
        <f t="shared" si="36"/>
        <v>0</v>
      </c>
      <c r="BH205" s="195">
        <f t="shared" si="37"/>
        <v>0</v>
      </c>
      <c r="BI205" s="195">
        <f t="shared" si="38"/>
        <v>0</v>
      </c>
      <c r="BJ205" s="21" t="s">
        <v>85</v>
      </c>
      <c r="BK205" s="195">
        <f t="shared" si="39"/>
        <v>0</v>
      </c>
      <c r="BL205" s="21" t="s">
        <v>273</v>
      </c>
      <c r="BM205" s="194" t="s">
        <v>2490</v>
      </c>
    </row>
    <row r="206" spans="1:65" s="2" customFormat="1" ht="16.5" customHeight="1">
      <c r="A206" s="38"/>
      <c r="B206" s="39"/>
      <c r="C206" s="224" t="s">
        <v>857</v>
      </c>
      <c r="D206" s="224" t="s">
        <v>240</v>
      </c>
      <c r="E206" s="225" t="s">
        <v>2491</v>
      </c>
      <c r="F206" s="226" t="s">
        <v>2492</v>
      </c>
      <c r="G206" s="227" t="s">
        <v>237</v>
      </c>
      <c r="H206" s="228">
        <v>200</v>
      </c>
      <c r="I206" s="229"/>
      <c r="J206" s="230">
        <f t="shared" si="30"/>
        <v>0</v>
      </c>
      <c r="K206" s="226" t="s">
        <v>19</v>
      </c>
      <c r="L206" s="231"/>
      <c r="M206" s="232" t="s">
        <v>19</v>
      </c>
      <c r="N206" s="233" t="s">
        <v>49</v>
      </c>
      <c r="O206" s="68"/>
      <c r="P206" s="192">
        <f t="shared" si="31"/>
        <v>0</v>
      </c>
      <c r="Q206" s="192">
        <v>0</v>
      </c>
      <c r="R206" s="192">
        <f t="shared" si="32"/>
        <v>0</v>
      </c>
      <c r="S206" s="192">
        <v>0</v>
      </c>
      <c r="T206" s="193">
        <f t="shared" si="33"/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4" t="s">
        <v>365</v>
      </c>
      <c r="AT206" s="194" t="s">
        <v>240</v>
      </c>
      <c r="AU206" s="194" t="s">
        <v>132</v>
      </c>
      <c r="AY206" s="21" t="s">
        <v>183</v>
      </c>
      <c r="BE206" s="195">
        <f t="shared" si="34"/>
        <v>0</v>
      </c>
      <c r="BF206" s="195">
        <f t="shared" si="35"/>
        <v>0</v>
      </c>
      <c r="BG206" s="195">
        <f t="shared" si="36"/>
        <v>0</v>
      </c>
      <c r="BH206" s="195">
        <f t="shared" si="37"/>
        <v>0</v>
      </c>
      <c r="BI206" s="195">
        <f t="shared" si="38"/>
        <v>0</v>
      </c>
      <c r="BJ206" s="21" t="s">
        <v>85</v>
      </c>
      <c r="BK206" s="195">
        <f t="shared" si="39"/>
        <v>0</v>
      </c>
      <c r="BL206" s="21" t="s">
        <v>273</v>
      </c>
      <c r="BM206" s="194" t="s">
        <v>2493</v>
      </c>
    </row>
    <row r="207" spans="1:65" s="2" customFormat="1" ht="16.5" customHeight="1">
      <c r="A207" s="38"/>
      <c r="B207" s="39"/>
      <c r="C207" s="224" t="s">
        <v>862</v>
      </c>
      <c r="D207" s="224" t="s">
        <v>240</v>
      </c>
      <c r="E207" s="225" t="s">
        <v>2494</v>
      </c>
      <c r="F207" s="226" t="s">
        <v>2351</v>
      </c>
      <c r="G207" s="227" t="s">
        <v>1362</v>
      </c>
      <c r="H207" s="228">
        <v>4</v>
      </c>
      <c r="I207" s="229"/>
      <c r="J207" s="230">
        <f t="shared" si="30"/>
        <v>0</v>
      </c>
      <c r="K207" s="226" t="s">
        <v>19</v>
      </c>
      <c r="L207" s="231"/>
      <c r="M207" s="232" t="s">
        <v>19</v>
      </c>
      <c r="N207" s="233" t="s">
        <v>49</v>
      </c>
      <c r="O207" s="68"/>
      <c r="P207" s="192">
        <f t="shared" si="31"/>
        <v>0</v>
      </c>
      <c r="Q207" s="192">
        <v>0</v>
      </c>
      <c r="R207" s="192">
        <f t="shared" si="32"/>
        <v>0</v>
      </c>
      <c r="S207" s="192">
        <v>0</v>
      </c>
      <c r="T207" s="193">
        <f t="shared" si="33"/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4" t="s">
        <v>365</v>
      </c>
      <c r="AT207" s="194" t="s">
        <v>240</v>
      </c>
      <c r="AU207" s="194" t="s">
        <v>132</v>
      </c>
      <c r="AY207" s="21" t="s">
        <v>183</v>
      </c>
      <c r="BE207" s="195">
        <f t="shared" si="34"/>
        <v>0</v>
      </c>
      <c r="BF207" s="195">
        <f t="shared" si="35"/>
        <v>0</v>
      </c>
      <c r="BG207" s="195">
        <f t="shared" si="36"/>
        <v>0</v>
      </c>
      <c r="BH207" s="195">
        <f t="shared" si="37"/>
        <v>0</v>
      </c>
      <c r="BI207" s="195">
        <f t="shared" si="38"/>
        <v>0</v>
      </c>
      <c r="BJ207" s="21" t="s">
        <v>85</v>
      </c>
      <c r="BK207" s="195">
        <f t="shared" si="39"/>
        <v>0</v>
      </c>
      <c r="BL207" s="21" t="s">
        <v>273</v>
      </c>
      <c r="BM207" s="194" t="s">
        <v>2495</v>
      </c>
    </row>
    <row r="208" spans="1:65" s="2" customFormat="1" ht="16.5" customHeight="1">
      <c r="A208" s="38"/>
      <c r="B208" s="39"/>
      <c r="C208" s="224" t="s">
        <v>867</v>
      </c>
      <c r="D208" s="224" t="s">
        <v>240</v>
      </c>
      <c r="E208" s="225" t="s">
        <v>2496</v>
      </c>
      <c r="F208" s="226" t="s">
        <v>2497</v>
      </c>
      <c r="G208" s="227" t="s">
        <v>1362</v>
      </c>
      <c r="H208" s="228">
        <v>1</v>
      </c>
      <c r="I208" s="229"/>
      <c r="J208" s="230">
        <f t="shared" si="30"/>
        <v>0</v>
      </c>
      <c r="K208" s="226" t="s">
        <v>19</v>
      </c>
      <c r="L208" s="231"/>
      <c r="M208" s="232" t="s">
        <v>19</v>
      </c>
      <c r="N208" s="233" t="s">
        <v>49</v>
      </c>
      <c r="O208" s="68"/>
      <c r="P208" s="192">
        <f t="shared" si="31"/>
        <v>0</v>
      </c>
      <c r="Q208" s="192">
        <v>0</v>
      </c>
      <c r="R208" s="192">
        <f t="shared" si="32"/>
        <v>0</v>
      </c>
      <c r="S208" s="192">
        <v>0</v>
      </c>
      <c r="T208" s="193">
        <f t="shared" si="33"/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4" t="s">
        <v>365</v>
      </c>
      <c r="AT208" s="194" t="s">
        <v>240</v>
      </c>
      <c r="AU208" s="194" t="s">
        <v>132</v>
      </c>
      <c r="AY208" s="21" t="s">
        <v>183</v>
      </c>
      <c r="BE208" s="195">
        <f t="shared" si="34"/>
        <v>0</v>
      </c>
      <c r="BF208" s="195">
        <f t="shared" si="35"/>
        <v>0</v>
      </c>
      <c r="BG208" s="195">
        <f t="shared" si="36"/>
        <v>0</v>
      </c>
      <c r="BH208" s="195">
        <f t="shared" si="37"/>
        <v>0</v>
      </c>
      <c r="BI208" s="195">
        <f t="shared" si="38"/>
        <v>0</v>
      </c>
      <c r="BJ208" s="21" t="s">
        <v>85</v>
      </c>
      <c r="BK208" s="195">
        <f t="shared" si="39"/>
        <v>0</v>
      </c>
      <c r="BL208" s="21" t="s">
        <v>273</v>
      </c>
      <c r="BM208" s="194" t="s">
        <v>2498</v>
      </c>
    </row>
    <row r="209" spans="1:65" s="2" customFormat="1" ht="16.5" customHeight="1">
      <c r="A209" s="38"/>
      <c r="B209" s="39"/>
      <c r="C209" s="224" t="s">
        <v>872</v>
      </c>
      <c r="D209" s="224" t="s">
        <v>240</v>
      </c>
      <c r="E209" s="225" t="s">
        <v>2499</v>
      </c>
      <c r="F209" s="226" t="s">
        <v>2500</v>
      </c>
      <c r="G209" s="227" t="s">
        <v>1362</v>
      </c>
      <c r="H209" s="228">
        <v>1</v>
      </c>
      <c r="I209" s="229"/>
      <c r="J209" s="230">
        <f t="shared" si="30"/>
        <v>0</v>
      </c>
      <c r="K209" s="226" t="s">
        <v>19</v>
      </c>
      <c r="L209" s="231"/>
      <c r="M209" s="232" t="s">
        <v>19</v>
      </c>
      <c r="N209" s="233" t="s">
        <v>49</v>
      </c>
      <c r="O209" s="68"/>
      <c r="P209" s="192">
        <f t="shared" si="31"/>
        <v>0</v>
      </c>
      <c r="Q209" s="192">
        <v>0</v>
      </c>
      <c r="R209" s="192">
        <f t="shared" si="32"/>
        <v>0</v>
      </c>
      <c r="S209" s="192">
        <v>0</v>
      </c>
      <c r="T209" s="193">
        <f t="shared" si="33"/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4" t="s">
        <v>365</v>
      </c>
      <c r="AT209" s="194" t="s">
        <v>240</v>
      </c>
      <c r="AU209" s="194" t="s">
        <v>132</v>
      </c>
      <c r="AY209" s="21" t="s">
        <v>183</v>
      </c>
      <c r="BE209" s="195">
        <f t="shared" si="34"/>
        <v>0</v>
      </c>
      <c r="BF209" s="195">
        <f t="shared" si="35"/>
        <v>0</v>
      </c>
      <c r="BG209" s="195">
        <f t="shared" si="36"/>
        <v>0</v>
      </c>
      <c r="BH209" s="195">
        <f t="shared" si="37"/>
        <v>0</v>
      </c>
      <c r="BI209" s="195">
        <f t="shared" si="38"/>
        <v>0</v>
      </c>
      <c r="BJ209" s="21" t="s">
        <v>85</v>
      </c>
      <c r="BK209" s="195">
        <f t="shared" si="39"/>
        <v>0</v>
      </c>
      <c r="BL209" s="21" t="s">
        <v>273</v>
      </c>
      <c r="BM209" s="194" t="s">
        <v>2501</v>
      </c>
    </row>
    <row r="210" spans="1:65" s="2" customFormat="1" ht="16.5" customHeight="1">
      <c r="A210" s="38"/>
      <c r="B210" s="39"/>
      <c r="C210" s="224" t="s">
        <v>879</v>
      </c>
      <c r="D210" s="224" t="s">
        <v>240</v>
      </c>
      <c r="E210" s="225" t="s">
        <v>2502</v>
      </c>
      <c r="F210" s="226" t="s">
        <v>2503</v>
      </c>
      <c r="G210" s="227" t="s">
        <v>1362</v>
      </c>
      <c r="H210" s="228">
        <v>1</v>
      </c>
      <c r="I210" s="229"/>
      <c r="J210" s="230">
        <f t="shared" si="30"/>
        <v>0</v>
      </c>
      <c r="K210" s="226" t="s">
        <v>19</v>
      </c>
      <c r="L210" s="231"/>
      <c r="M210" s="232" t="s">
        <v>19</v>
      </c>
      <c r="N210" s="233" t="s">
        <v>49</v>
      </c>
      <c r="O210" s="68"/>
      <c r="P210" s="192">
        <f t="shared" si="31"/>
        <v>0</v>
      </c>
      <c r="Q210" s="192">
        <v>0</v>
      </c>
      <c r="R210" s="192">
        <f t="shared" si="32"/>
        <v>0</v>
      </c>
      <c r="S210" s="192">
        <v>0</v>
      </c>
      <c r="T210" s="193">
        <f t="shared" si="33"/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4" t="s">
        <v>365</v>
      </c>
      <c r="AT210" s="194" t="s">
        <v>240</v>
      </c>
      <c r="AU210" s="194" t="s">
        <v>132</v>
      </c>
      <c r="AY210" s="21" t="s">
        <v>183</v>
      </c>
      <c r="BE210" s="195">
        <f t="shared" si="34"/>
        <v>0</v>
      </c>
      <c r="BF210" s="195">
        <f t="shared" si="35"/>
        <v>0</v>
      </c>
      <c r="BG210" s="195">
        <f t="shared" si="36"/>
        <v>0</v>
      </c>
      <c r="BH210" s="195">
        <f t="shared" si="37"/>
        <v>0</v>
      </c>
      <c r="BI210" s="195">
        <f t="shared" si="38"/>
        <v>0</v>
      </c>
      <c r="BJ210" s="21" t="s">
        <v>85</v>
      </c>
      <c r="BK210" s="195">
        <f t="shared" si="39"/>
        <v>0</v>
      </c>
      <c r="BL210" s="21" t="s">
        <v>273</v>
      </c>
      <c r="BM210" s="194" t="s">
        <v>2504</v>
      </c>
    </row>
    <row r="211" spans="1:65" s="2" customFormat="1" ht="16.5" customHeight="1">
      <c r="A211" s="38"/>
      <c r="B211" s="39"/>
      <c r="C211" s="224" t="s">
        <v>886</v>
      </c>
      <c r="D211" s="224" t="s">
        <v>240</v>
      </c>
      <c r="E211" s="225" t="s">
        <v>2505</v>
      </c>
      <c r="F211" s="226" t="s">
        <v>2506</v>
      </c>
      <c r="G211" s="227" t="s">
        <v>1362</v>
      </c>
      <c r="H211" s="228">
        <v>1</v>
      </c>
      <c r="I211" s="229"/>
      <c r="J211" s="230">
        <f t="shared" si="30"/>
        <v>0</v>
      </c>
      <c r="K211" s="226" t="s">
        <v>19</v>
      </c>
      <c r="L211" s="231"/>
      <c r="M211" s="232" t="s">
        <v>19</v>
      </c>
      <c r="N211" s="233" t="s">
        <v>49</v>
      </c>
      <c r="O211" s="68"/>
      <c r="P211" s="192">
        <f t="shared" si="31"/>
        <v>0</v>
      </c>
      <c r="Q211" s="192">
        <v>0</v>
      </c>
      <c r="R211" s="192">
        <f t="shared" si="32"/>
        <v>0</v>
      </c>
      <c r="S211" s="192">
        <v>0</v>
      </c>
      <c r="T211" s="193">
        <f t="shared" si="33"/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4" t="s">
        <v>365</v>
      </c>
      <c r="AT211" s="194" t="s">
        <v>240</v>
      </c>
      <c r="AU211" s="194" t="s">
        <v>132</v>
      </c>
      <c r="AY211" s="21" t="s">
        <v>183</v>
      </c>
      <c r="BE211" s="195">
        <f t="shared" si="34"/>
        <v>0</v>
      </c>
      <c r="BF211" s="195">
        <f t="shared" si="35"/>
        <v>0</v>
      </c>
      <c r="BG211" s="195">
        <f t="shared" si="36"/>
        <v>0</v>
      </c>
      <c r="BH211" s="195">
        <f t="shared" si="37"/>
        <v>0</v>
      </c>
      <c r="BI211" s="195">
        <f t="shared" si="38"/>
        <v>0</v>
      </c>
      <c r="BJ211" s="21" t="s">
        <v>85</v>
      </c>
      <c r="BK211" s="195">
        <f t="shared" si="39"/>
        <v>0</v>
      </c>
      <c r="BL211" s="21" t="s">
        <v>273</v>
      </c>
      <c r="BM211" s="194" t="s">
        <v>2507</v>
      </c>
    </row>
    <row r="212" spans="1:65" s="2" customFormat="1" ht="16.5" customHeight="1">
      <c r="A212" s="38"/>
      <c r="B212" s="39"/>
      <c r="C212" s="224" t="s">
        <v>893</v>
      </c>
      <c r="D212" s="224" t="s">
        <v>240</v>
      </c>
      <c r="E212" s="225" t="s">
        <v>2508</v>
      </c>
      <c r="F212" s="226" t="s">
        <v>2509</v>
      </c>
      <c r="G212" s="227" t="s">
        <v>1362</v>
      </c>
      <c r="H212" s="228">
        <v>1</v>
      </c>
      <c r="I212" s="229"/>
      <c r="J212" s="230">
        <f t="shared" si="30"/>
        <v>0</v>
      </c>
      <c r="K212" s="226" t="s">
        <v>19</v>
      </c>
      <c r="L212" s="231"/>
      <c r="M212" s="232" t="s">
        <v>19</v>
      </c>
      <c r="N212" s="233" t="s">
        <v>49</v>
      </c>
      <c r="O212" s="68"/>
      <c r="P212" s="192">
        <f t="shared" si="31"/>
        <v>0</v>
      </c>
      <c r="Q212" s="192">
        <v>0</v>
      </c>
      <c r="R212" s="192">
        <f t="shared" si="32"/>
        <v>0</v>
      </c>
      <c r="S212" s="192">
        <v>0</v>
      </c>
      <c r="T212" s="193">
        <f t="shared" si="33"/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4" t="s">
        <v>365</v>
      </c>
      <c r="AT212" s="194" t="s">
        <v>240</v>
      </c>
      <c r="AU212" s="194" t="s">
        <v>132</v>
      </c>
      <c r="AY212" s="21" t="s">
        <v>183</v>
      </c>
      <c r="BE212" s="195">
        <f t="shared" si="34"/>
        <v>0</v>
      </c>
      <c r="BF212" s="195">
        <f t="shared" si="35"/>
        <v>0</v>
      </c>
      <c r="BG212" s="195">
        <f t="shared" si="36"/>
        <v>0</v>
      </c>
      <c r="BH212" s="195">
        <f t="shared" si="37"/>
        <v>0</v>
      </c>
      <c r="BI212" s="195">
        <f t="shared" si="38"/>
        <v>0</v>
      </c>
      <c r="BJ212" s="21" t="s">
        <v>85</v>
      </c>
      <c r="BK212" s="195">
        <f t="shared" si="39"/>
        <v>0</v>
      </c>
      <c r="BL212" s="21" t="s">
        <v>273</v>
      </c>
      <c r="BM212" s="194" t="s">
        <v>2510</v>
      </c>
    </row>
    <row r="213" spans="1:65" s="2" customFormat="1" ht="16.5" customHeight="1">
      <c r="A213" s="38"/>
      <c r="B213" s="39"/>
      <c r="C213" s="224" t="s">
        <v>898</v>
      </c>
      <c r="D213" s="224" t="s">
        <v>240</v>
      </c>
      <c r="E213" s="225" t="s">
        <v>2511</v>
      </c>
      <c r="F213" s="226" t="s">
        <v>2512</v>
      </c>
      <c r="G213" s="227" t="s">
        <v>1362</v>
      </c>
      <c r="H213" s="228">
        <v>1</v>
      </c>
      <c r="I213" s="229"/>
      <c r="J213" s="230">
        <f t="shared" si="30"/>
        <v>0</v>
      </c>
      <c r="K213" s="226" t="s">
        <v>19</v>
      </c>
      <c r="L213" s="231"/>
      <c r="M213" s="232" t="s">
        <v>19</v>
      </c>
      <c r="N213" s="233" t="s">
        <v>49</v>
      </c>
      <c r="O213" s="68"/>
      <c r="P213" s="192">
        <f t="shared" si="31"/>
        <v>0</v>
      </c>
      <c r="Q213" s="192">
        <v>0</v>
      </c>
      <c r="R213" s="192">
        <f t="shared" si="32"/>
        <v>0</v>
      </c>
      <c r="S213" s="192">
        <v>0</v>
      </c>
      <c r="T213" s="193">
        <f t="shared" si="33"/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4" t="s">
        <v>365</v>
      </c>
      <c r="AT213" s="194" t="s">
        <v>240</v>
      </c>
      <c r="AU213" s="194" t="s">
        <v>132</v>
      </c>
      <c r="AY213" s="21" t="s">
        <v>183</v>
      </c>
      <c r="BE213" s="195">
        <f t="shared" si="34"/>
        <v>0</v>
      </c>
      <c r="BF213" s="195">
        <f t="shared" si="35"/>
        <v>0</v>
      </c>
      <c r="BG213" s="195">
        <f t="shared" si="36"/>
        <v>0</v>
      </c>
      <c r="BH213" s="195">
        <f t="shared" si="37"/>
        <v>0</v>
      </c>
      <c r="BI213" s="195">
        <f t="shared" si="38"/>
        <v>0</v>
      </c>
      <c r="BJ213" s="21" t="s">
        <v>85</v>
      </c>
      <c r="BK213" s="195">
        <f t="shared" si="39"/>
        <v>0</v>
      </c>
      <c r="BL213" s="21" t="s">
        <v>273</v>
      </c>
      <c r="BM213" s="194" t="s">
        <v>2513</v>
      </c>
    </row>
    <row r="214" spans="1:65" s="2" customFormat="1" ht="16.5" customHeight="1">
      <c r="A214" s="38"/>
      <c r="B214" s="39"/>
      <c r="C214" s="224" t="s">
        <v>903</v>
      </c>
      <c r="D214" s="224" t="s">
        <v>240</v>
      </c>
      <c r="E214" s="225" t="s">
        <v>2514</v>
      </c>
      <c r="F214" s="226" t="s">
        <v>2515</v>
      </c>
      <c r="G214" s="227" t="s">
        <v>1362</v>
      </c>
      <c r="H214" s="228">
        <v>1</v>
      </c>
      <c r="I214" s="229"/>
      <c r="J214" s="230">
        <f t="shared" ref="J214:J219" si="40">ROUND(I214*H214,2)</f>
        <v>0</v>
      </c>
      <c r="K214" s="226" t="s">
        <v>19</v>
      </c>
      <c r="L214" s="231"/>
      <c r="M214" s="232" t="s">
        <v>19</v>
      </c>
      <c r="N214" s="233" t="s">
        <v>49</v>
      </c>
      <c r="O214" s="68"/>
      <c r="P214" s="192">
        <f t="shared" ref="P214:P219" si="41">O214*H214</f>
        <v>0</v>
      </c>
      <c r="Q214" s="192">
        <v>0</v>
      </c>
      <c r="R214" s="192">
        <f t="shared" ref="R214:R219" si="42">Q214*H214</f>
        <v>0</v>
      </c>
      <c r="S214" s="192">
        <v>0</v>
      </c>
      <c r="T214" s="193">
        <f t="shared" ref="T214:T219" si="43"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4" t="s">
        <v>365</v>
      </c>
      <c r="AT214" s="194" t="s">
        <v>240</v>
      </c>
      <c r="AU214" s="194" t="s">
        <v>132</v>
      </c>
      <c r="AY214" s="21" t="s">
        <v>183</v>
      </c>
      <c r="BE214" s="195">
        <f t="shared" ref="BE214:BE219" si="44">IF(N214="základní",J214,0)</f>
        <v>0</v>
      </c>
      <c r="BF214" s="195">
        <f t="shared" ref="BF214:BF219" si="45">IF(N214="snížená",J214,0)</f>
        <v>0</v>
      </c>
      <c r="BG214" s="195">
        <f t="shared" ref="BG214:BG219" si="46">IF(N214="zákl. přenesená",J214,0)</f>
        <v>0</v>
      </c>
      <c r="BH214" s="195">
        <f t="shared" ref="BH214:BH219" si="47">IF(N214="sníž. přenesená",J214,0)</f>
        <v>0</v>
      </c>
      <c r="BI214" s="195">
        <f t="shared" ref="BI214:BI219" si="48">IF(N214="nulová",J214,0)</f>
        <v>0</v>
      </c>
      <c r="BJ214" s="21" t="s">
        <v>85</v>
      </c>
      <c r="BK214" s="195">
        <f t="shared" ref="BK214:BK219" si="49">ROUND(I214*H214,2)</f>
        <v>0</v>
      </c>
      <c r="BL214" s="21" t="s">
        <v>273</v>
      </c>
      <c r="BM214" s="194" t="s">
        <v>2516</v>
      </c>
    </row>
    <row r="215" spans="1:65" s="2" customFormat="1" ht="16.5" customHeight="1">
      <c r="A215" s="38"/>
      <c r="B215" s="39"/>
      <c r="C215" s="224" t="s">
        <v>924</v>
      </c>
      <c r="D215" s="224" t="s">
        <v>240</v>
      </c>
      <c r="E215" s="225" t="s">
        <v>2517</v>
      </c>
      <c r="F215" s="226" t="s">
        <v>2518</v>
      </c>
      <c r="G215" s="227" t="s">
        <v>1362</v>
      </c>
      <c r="H215" s="228">
        <v>1</v>
      </c>
      <c r="I215" s="229"/>
      <c r="J215" s="230">
        <f t="shared" si="40"/>
        <v>0</v>
      </c>
      <c r="K215" s="226" t="s">
        <v>19</v>
      </c>
      <c r="L215" s="231"/>
      <c r="M215" s="232" t="s">
        <v>19</v>
      </c>
      <c r="N215" s="233" t="s">
        <v>49</v>
      </c>
      <c r="O215" s="68"/>
      <c r="P215" s="192">
        <f t="shared" si="41"/>
        <v>0</v>
      </c>
      <c r="Q215" s="192">
        <v>0</v>
      </c>
      <c r="R215" s="192">
        <f t="shared" si="42"/>
        <v>0</v>
      </c>
      <c r="S215" s="192">
        <v>0</v>
      </c>
      <c r="T215" s="193">
        <f t="shared" si="43"/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4" t="s">
        <v>365</v>
      </c>
      <c r="AT215" s="194" t="s">
        <v>240</v>
      </c>
      <c r="AU215" s="194" t="s">
        <v>132</v>
      </c>
      <c r="AY215" s="21" t="s">
        <v>183</v>
      </c>
      <c r="BE215" s="195">
        <f t="shared" si="44"/>
        <v>0</v>
      </c>
      <c r="BF215" s="195">
        <f t="shared" si="45"/>
        <v>0</v>
      </c>
      <c r="BG215" s="195">
        <f t="shared" si="46"/>
        <v>0</v>
      </c>
      <c r="BH215" s="195">
        <f t="shared" si="47"/>
        <v>0</v>
      </c>
      <c r="BI215" s="195">
        <f t="shared" si="48"/>
        <v>0</v>
      </c>
      <c r="BJ215" s="21" t="s">
        <v>85</v>
      </c>
      <c r="BK215" s="195">
        <f t="shared" si="49"/>
        <v>0</v>
      </c>
      <c r="BL215" s="21" t="s">
        <v>273</v>
      </c>
      <c r="BM215" s="194" t="s">
        <v>2519</v>
      </c>
    </row>
    <row r="216" spans="1:65" s="2" customFormat="1" ht="21.75" customHeight="1">
      <c r="A216" s="38"/>
      <c r="B216" s="39"/>
      <c r="C216" s="224" t="s">
        <v>929</v>
      </c>
      <c r="D216" s="224" t="s">
        <v>240</v>
      </c>
      <c r="E216" s="225" t="s">
        <v>2520</v>
      </c>
      <c r="F216" s="226" t="s">
        <v>2360</v>
      </c>
      <c r="G216" s="227" t="s">
        <v>1362</v>
      </c>
      <c r="H216" s="228">
        <v>1</v>
      </c>
      <c r="I216" s="229"/>
      <c r="J216" s="230">
        <f t="shared" si="40"/>
        <v>0</v>
      </c>
      <c r="K216" s="226" t="s">
        <v>19</v>
      </c>
      <c r="L216" s="231"/>
      <c r="M216" s="232" t="s">
        <v>19</v>
      </c>
      <c r="N216" s="233" t="s">
        <v>49</v>
      </c>
      <c r="O216" s="68"/>
      <c r="P216" s="192">
        <f t="shared" si="41"/>
        <v>0</v>
      </c>
      <c r="Q216" s="192">
        <v>0</v>
      </c>
      <c r="R216" s="192">
        <f t="shared" si="42"/>
        <v>0</v>
      </c>
      <c r="S216" s="192">
        <v>0</v>
      </c>
      <c r="T216" s="193">
        <f t="shared" si="43"/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4" t="s">
        <v>365</v>
      </c>
      <c r="AT216" s="194" t="s">
        <v>240</v>
      </c>
      <c r="AU216" s="194" t="s">
        <v>132</v>
      </c>
      <c r="AY216" s="21" t="s">
        <v>183</v>
      </c>
      <c r="BE216" s="195">
        <f t="shared" si="44"/>
        <v>0</v>
      </c>
      <c r="BF216" s="195">
        <f t="shared" si="45"/>
        <v>0</v>
      </c>
      <c r="BG216" s="195">
        <f t="shared" si="46"/>
        <v>0</v>
      </c>
      <c r="BH216" s="195">
        <f t="shared" si="47"/>
        <v>0</v>
      </c>
      <c r="BI216" s="195">
        <f t="shared" si="48"/>
        <v>0</v>
      </c>
      <c r="BJ216" s="21" t="s">
        <v>85</v>
      </c>
      <c r="BK216" s="195">
        <f t="shared" si="49"/>
        <v>0</v>
      </c>
      <c r="BL216" s="21" t="s">
        <v>273</v>
      </c>
      <c r="BM216" s="194" t="s">
        <v>2521</v>
      </c>
    </row>
    <row r="217" spans="1:65" s="2" customFormat="1" ht="16.5" customHeight="1">
      <c r="A217" s="38"/>
      <c r="B217" s="39"/>
      <c r="C217" s="183" t="s">
        <v>934</v>
      </c>
      <c r="D217" s="183" t="s">
        <v>185</v>
      </c>
      <c r="E217" s="184" t="s">
        <v>2522</v>
      </c>
      <c r="F217" s="185" t="s">
        <v>2523</v>
      </c>
      <c r="G217" s="186" t="s">
        <v>2524</v>
      </c>
      <c r="H217" s="187">
        <v>4943.3059999999996</v>
      </c>
      <c r="I217" s="188"/>
      <c r="J217" s="189">
        <f t="shared" si="40"/>
        <v>0</v>
      </c>
      <c r="K217" s="185" t="s">
        <v>19</v>
      </c>
      <c r="L217" s="43"/>
      <c r="M217" s="190" t="s">
        <v>19</v>
      </c>
      <c r="N217" s="191" t="s">
        <v>49</v>
      </c>
      <c r="O217" s="68"/>
      <c r="P217" s="192">
        <f t="shared" si="41"/>
        <v>0</v>
      </c>
      <c r="Q217" s="192">
        <v>0</v>
      </c>
      <c r="R217" s="192">
        <f t="shared" si="42"/>
        <v>0</v>
      </c>
      <c r="S217" s="192">
        <v>0</v>
      </c>
      <c r="T217" s="193">
        <f t="shared" si="43"/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4" t="s">
        <v>273</v>
      </c>
      <c r="AT217" s="194" t="s">
        <v>185</v>
      </c>
      <c r="AU217" s="194" t="s">
        <v>132</v>
      </c>
      <c r="AY217" s="21" t="s">
        <v>183</v>
      </c>
      <c r="BE217" s="195">
        <f t="shared" si="44"/>
        <v>0</v>
      </c>
      <c r="BF217" s="195">
        <f t="shared" si="45"/>
        <v>0</v>
      </c>
      <c r="BG217" s="195">
        <f t="shared" si="46"/>
        <v>0</v>
      </c>
      <c r="BH217" s="195">
        <f t="shared" si="47"/>
        <v>0</v>
      </c>
      <c r="BI217" s="195">
        <f t="shared" si="48"/>
        <v>0</v>
      </c>
      <c r="BJ217" s="21" t="s">
        <v>85</v>
      </c>
      <c r="BK217" s="195">
        <f t="shared" si="49"/>
        <v>0</v>
      </c>
      <c r="BL217" s="21" t="s">
        <v>273</v>
      </c>
      <c r="BM217" s="194" t="s">
        <v>2525</v>
      </c>
    </row>
    <row r="218" spans="1:65" s="2" customFormat="1" ht="16.5" customHeight="1">
      <c r="A218" s="38"/>
      <c r="B218" s="39"/>
      <c r="C218" s="183" t="s">
        <v>939</v>
      </c>
      <c r="D218" s="183" t="s">
        <v>185</v>
      </c>
      <c r="E218" s="184" t="s">
        <v>2526</v>
      </c>
      <c r="F218" s="185" t="s">
        <v>2527</v>
      </c>
      <c r="G218" s="186" t="s">
        <v>2524</v>
      </c>
      <c r="H218" s="187">
        <v>5190.4709999999995</v>
      </c>
      <c r="I218" s="188"/>
      <c r="J218" s="189">
        <f t="shared" si="40"/>
        <v>0</v>
      </c>
      <c r="K218" s="185" t="s">
        <v>19</v>
      </c>
      <c r="L218" s="43"/>
      <c r="M218" s="190" t="s">
        <v>19</v>
      </c>
      <c r="N218" s="191" t="s">
        <v>49</v>
      </c>
      <c r="O218" s="68"/>
      <c r="P218" s="192">
        <f t="shared" si="41"/>
        <v>0</v>
      </c>
      <c r="Q218" s="192">
        <v>0</v>
      </c>
      <c r="R218" s="192">
        <f t="shared" si="42"/>
        <v>0</v>
      </c>
      <c r="S218" s="192">
        <v>0</v>
      </c>
      <c r="T218" s="193">
        <f t="shared" si="43"/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4" t="s">
        <v>273</v>
      </c>
      <c r="AT218" s="194" t="s">
        <v>185</v>
      </c>
      <c r="AU218" s="194" t="s">
        <v>132</v>
      </c>
      <c r="AY218" s="21" t="s">
        <v>183</v>
      </c>
      <c r="BE218" s="195">
        <f t="shared" si="44"/>
        <v>0</v>
      </c>
      <c r="BF218" s="195">
        <f t="shared" si="45"/>
        <v>0</v>
      </c>
      <c r="BG218" s="195">
        <f t="shared" si="46"/>
        <v>0</v>
      </c>
      <c r="BH218" s="195">
        <f t="shared" si="47"/>
        <v>0</v>
      </c>
      <c r="BI218" s="195">
        <f t="shared" si="48"/>
        <v>0</v>
      </c>
      <c r="BJ218" s="21" t="s">
        <v>85</v>
      </c>
      <c r="BK218" s="195">
        <f t="shared" si="49"/>
        <v>0</v>
      </c>
      <c r="BL218" s="21" t="s">
        <v>273</v>
      </c>
      <c r="BM218" s="194" t="s">
        <v>2528</v>
      </c>
    </row>
    <row r="219" spans="1:65" s="2" customFormat="1" ht="21.75" customHeight="1">
      <c r="A219" s="38"/>
      <c r="B219" s="39"/>
      <c r="C219" s="183" t="s">
        <v>944</v>
      </c>
      <c r="D219" s="183" t="s">
        <v>185</v>
      </c>
      <c r="E219" s="184" t="s">
        <v>2529</v>
      </c>
      <c r="F219" s="185" t="s">
        <v>2530</v>
      </c>
      <c r="G219" s="186" t="s">
        <v>2524</v>
      </c>
      <c r="H219" s="187">
        <v>7924.2049999999999</v>
      </c>
      <c r="I219" s="188"/>
      <c r="J219" s="189">
        <f t="shared" si="40"/>
        <v>0</v>
      </c>
      <c r="K219" s="185" t="s">
        <v>19</v>
      </c>
      <c r="L219" s="43"/>
      <c r="M219" s="190" t="s">
        <v>19</v>
      </c>
      <c r="N219" s="191" t="s">
        <v>49</v>
      </c>
      <c r="O219" s="68"/>
      <c r="P219" s="192">
        <f t="shared" si="41"/>
        <v>0</v>
      </c>
      <c r="Q219" s="192">
        <v>0</v>
      </c>
      <c r="R219" s="192">
        <f t="shared" si="42"/>
        <v>0</v>
      </c>
      <c r="S219" s="192">
        <v>0</v>
      </c>
      <c r="T219" s="193">
        <f t="shared" si="43"/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4" t="s">
        <v>273</v>
      </c>
      <c r="AT219" s="194" t="s">
        <v>185</v>
      </c>
      <c r="AU219" s="194" t="s">
        <v>132</v>
      </c>
      <c r="AY219" s="21" t="s">
        <v>183</v>
      </c>
      <c r="BE219" s="195">
        <f t="shared" si="44"/>
        <v>0</v>
      </c>
      <c r="BF219" s="195">
        <f t="shared" si="45"/>
        <v>0</v>
      </c>
      <c r="BG219" s="195">
        <f t="shared" si="46"/>
        <v>0</v>
      </c>
      <c r="BH219" s="195">
        <f t="shared" si="47"/>
        <v>0</v>
      </c>
      <c r="BI219" s="195">
        <f t="shared" si="48"/>
        <v>0</v>
      </c>
      <c r="BJ219" s="21" t="s">
        <v>85</v>
      </c>
      <c r="BK219" s="195">
        <f t="shared" si="49"/>
        <v>0</v>
      </c>
      <c r="BL219" s="21" t="s">
        <v>273</v>
      </c>
      <c r="BM219" s="194" t="s">
        <v>2531</v>
      </c>
    </row>
    <row r="220" spans="1:65" s="12" customFormat="1" ht="20.85" customHeight="1">
      <c r="B220" s="167"/>
      <c r="C220" s="168"/>
      <c r="D220" s="169" t="s">
        <v>77</v>
      </c>
      <c r="E220" s="181" t="s">
        <v>2532</v>
      </c>
      <c r="F220" s="181" t="s">
        <v>2533</v>
      </c>
      <c r="G220" s="168"/>
      <c r="H220" s="168"/>
      <c r="I220" s="171"/>
      <c r="J220" s="182">
        <f>BK220</f>
        <v>0</v>
      </c>
      <c r="K220" s="168"/>
      <c r="L220" s="173"/>
      <c r="M220" s="174"/>
      <c r="N220" s="175"/>
      <c r="O220" s="175"/>
      <c r="P220" s="176">
        <f>SUM(P221:P229)</f>
        <v>0</v>
      </c>
      <c r="Q220" s="175"/>
      <c r="R220" s="176">
        <f>SUM(R221:R229)</f>
        <v>0</v>
      </c>
      <c r="S220" s="175"/>
      <c r="T220" s="177">
        <f>SUM(T221:T229)</f>
        <v>0</v>
      </c>
      <c r="AR220" s="178" t="s">
        <v>87</v>
      </c>
      <c r="AT220" s="179" t="s">
        <v>77</v>
      </c>
      <c r="AU220" s="179" t="s">
        <v>87</v>
      </c>
      <c r="AY220" s="178" t="s">
        <v>183</v>
      </c>
      <c r="BK220" s="180">
        <f>SUM(BK221:BK229)</f>
        <v>0</v>
      </c>
    </row>
    <row r="221" spans="1:65" s="2" customFormat="1" ht="16.5" customHeight="1">
      <c r="A221" s="38"/>
      <c r="B221" s="39"/>
      <c r="C221" s="183" t="s">
        <v>949</v>
      </c>
      <c r="D221" s="183" t="s">
        <v>185</v>
      </c>
      <c r="E221" s="184" t="s">
        <v>2534</v>
      </c>
      <c r="F221" s="185" t="s">
        <v>2535</v>
      </c>
      <c r="G221" s="186" t="s">
        <v>1362</v>
      </c>
      <c r="H221" s="187">
        <v>8</v>
      </c>
      <c r="I221" s="188"/>
      <c r="J221" s="189">
        <f t="shared" ref="J221:J229" si="50">ROUND(I221*H221,2)</f>
        <v>0</v>
      </c>
      <c r="K221" s="185" t="s">
        <v>19</v>
      </c>
      <c r="L221" s="43"/>
      <c r="M221" s="190" t="s">
        <v>19</v>
      </c>
      <c r="N221" s="191" t="s">
        <v>49</v>
      </c>
      <c r="O221" s="68"/>
      <c r="P221" s="192">
        <f t="shared" ref="P221:P229" si="51">O221*H221</f>
        <v>0</v>
      </c>
      <c r="Q221" s="192">
        <v>0</v>
      </c>
      <c r="R221" s="192">
        <f t="shared" ref="R221:R229" si="52">Q221*H221</f>
        <v>0</v>
      </c>
      <c r="S221" s="192">
        <v>0</v>
      </c>
      <c r="T221" s="193">
        <f t="shared" ref="T221:T229" si="53"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4" t="s">
        <v>273</v>
      </c>
      <c r="AT221" s="194" t="s">
        <v>185</v>
      </c>
      <c r="AU221" s="194" t="s">
        <v>132</v>
      </c>
      <c r="AY221" s="21" t="s">
        <v>183</v>
      </c>
      <c r="BE221" s="195">
        <f t="shared" ref="BE221:BE229" si="54">IF(N221="základní",J221,0)</f>
        <v>0</v>
      </c>
      <c r="BF221" s="195">
        <f t="shared" ref="BF221:BF229" si="55">IF(N221="snížená",J221,0)</f>
        <v>0</v>
      </c>
      <c r="BG221" s="195">
        <f t="shared" ref="BG221:BG229" si="56">IF(N221="zákl. přenesená",J221,0)</f>
        <v>0</v>
      </c>
      <c r="BH221" s="195">
        <f t="shared" ref="BH221:BH229" si="57">IF(N221="sníž. přenesená",J221,0)</f>
        <v>0</v>
      </c>
      <c r="BI221" s="195">
        <f t="shared" ref="BI221:BI229" si="58">IF(N221="nulová",J221,0)</f>
        <v>0</v>
      </c>
      <c r="BJ221" s="21" t="s">
        <v>85</v>
      </c>
      <c r="BK221" s="195">
        <f t="shared" ref="BK221:BK229" si="59">ROUND(I221*H221,2)</f>
        <v>0</v>
      </c>
      <c r="BL221" s="21" t="s">
        <v>273</v>
      </c>
      <c r="BM221" s="194" t="s">
        <v>2536</v>
      </c>
    </row>
    <row r="222" spans="1:65" s="2" customFormat="1" ht="16.5" customHeight="1">
      <c r="A222" s="38"/>
      <c r="B222" s="39"/>
      <c r="C222" s="183" t="s">
        <v>954</v>
      </c>
      <c r="D222" s="183" t="s">
        <v>185</v>
      </c>
      <c r="E222" s="184" t="s">
        <v>2537</v>
      </c>
      <c r="F222" s="185" t="s">
        <v>2538</v>
      </c>
      <c r="G222" s="186" t="s">
        <v>1362</v>
      </c>
      <c r="H222" s="187">
        <v>1</v>
      </c>
      <c r="I222" s="188"/>
      <c r="J222" s="189">
        <f t="shared" si="50"/>
        <v>0</v>
      </c>
      <c r="K222" s="185" t="s">
        <v>19</v>
      </c>
      <c r="L222" s="43"/>
      <c r="M222" s="190" t="s">
        <v>19</v>
      </c>
      <c r="N222" s="191" t="s">
        <v>49</v>
      </c>
      <c r="O222" s="68"/>
      <c r="P222" s="192">
        <f t="shared" si="51"/>
        <v>0</v>
      </c>
      <c r="Q222" s="192">
        <v>0</v>
      </c>
      <c r="R222" s="192">
        <f t="shared" si="52"/>
        <v>0</v>
      </c>
      <c r="S222" s="192">
        <v>0</v>
      </c>
      <c r="T222" s="193">
        <f t="shared" si="53"/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4" t="s">
        <v>273</v>
      </c>
      <c r="AT222" s="194" t="s">
        <v>185</v>
      </c>
      <c r="AU222" s="194" t="s">
        <v>132</v>
      </c>
      <c r="AY222" s="21" t="s">
        <v>183</v>
      </c>
      <c r="BE222" s="195">
        <f t="shared" si="54"/>
        <v>0</v>
      </c>
      <c r="BF222" s="195">
        <f t="shared" si="55"/>
        <v>0</v>
      </c>
      <c r="BG222" s="195">
        <f t="shared" si="56"/>
        <v>0</v>
      </c>
      <c r="BH222" s="195">
        <f t="shared" si="57"/>
        <v>0</v>
      </c>
      <c r="BI222" s="195">
        <f t="shared" si="58"/>
        <v>0</v>
      </c>
      <c r="BJ222" s="21" t="s">
        <v>85</v>
      </c>
      <c r="BK222" s="195">
        <f t="shared" si="59"/>
        <v>0</v>
      </c>
      <c r="BL222" s="21" t="s">
        <v>273</v>
      </c>
      <c r="BM222" s="194" t="s">
        <v>2539</v>
      </c>
    </row>
    <row r="223" spans="1:65" s="2" customFormat="1" ht="16.5" customHeight="1">
      <c r="A223" s="38"/>
      <c r="B223" s="39"/>
      <c r="C223" s="183" t="s">
        <v>959</v>
      </c>
      <c r="D223" s="183" t="s">
        <v>185</v>
      </c>
      <c r="E223" s="184" t="s">
        <v>2540</v>
      </c>
      <c r="F223" s="185" t="s">
        <v>2541</v>
      </c>
      <c r="G223" s="186" t="s">
        <v>1362</v>
      </c>
      <c r="H223" s="187">
        <v>1</v>
      </c>
      <c r="I223" s="188"/>
      <c r="J223" s="189">
        <f t="shared" si="50"/>
        <v>0</v>
      </c>
      <c r="K223" s="185" t="s">
        <v>19</v>
      </c>
      <c r="L223" s="43"/>
      <c r="M223" s="190" t="s">
        <v>19</v>
      </c>
      <c r="N223" s="191" t="s">
        <v>49</v>
      </c>
      <c r="O223" s="68"/>
      <c r="P223" s="192">
        <f t="shared" si="51"/>
        <v>0</v>
      </c>
      <c r="Q223" s="192">
        <v>0</v>
      </c>
      <c r="R223" s="192">
        <f t="shared" si="52"/>
        <v>0</v>
      </c>
      <c r="S223" s="192">
        <v>0</v>
      </c>
      <c r="T223" s="193">
        <f t="shared" si="53"/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4" t="s">
        <v>273</v>
      </c>
      <c r="AT223" s="194" t="s">
        <v>185</v>
      </c>
      <c r="AU223" s="194" t="s">
        <v>132</v>
      </c>
      <c r="AY223" s="21" t="s">
        <v>183</v>
      </c>
      <c r="BE223" s="195">
        <f t="shared" si="54"/>
        <v>0</v>
      </c>
      <c r="BF223" s="195">
        <f t="shared" si="55"/>
        <v>0</v>
      </c>
      <c r="BG223" s="195">
        <f t="shared" si="56"/>
        <v>0</v>
      </c>
      <c r="BH223" s="195">
        <f t="shared" si="57"/>
        <v>0</v>
      </c>
      <c r="BI223" s="195">
        <f t="shared" si="58"/>
        <v>0</v>
      </c>
      <c r="BJ223" s="21" t="s">
        <v>85</v>
      </c>
      <c r="BK223" s="195">
        <f t="shared" si="59"/>
        <v>0</v>
      </c>
      <c r="BL223" s="21" t="s">
        <v>273</v>
      </c>
      <c r="BM223" s="194" t="s">
        <v>2542</v>
      </c>
    </row>
    <row r="224" spans="1:65" s="2" customFormat="1" ht="16.5" customHeight="1">
      <c r="A224" s="38"/>
      <c r="B224" s="39"/>
      <c r="C224" s="183" t="s">
        <v>963</v>
      </c>
      <c r="D224" s="183" t="s">
        <v>185</v>
      </c>
      <c r="E224" s="184" t="s">
        <v>2543</v>
      </c>
      <c r="F224" s="185" t="s">
        <v>2544</v>
      </c>
      <c r="G224" s="186" t="s">
        <v>1362</v>
      </c>
      <c r="H224" s="187">
        <v>1</v>
      </c>
      <c r="I224" s="188"/>
      <c r="J224" s="189">
        <f t="shared" si="50"/>
        <v>0</v>
      </c>
      <c r="K224" s="185" t="s">
        <v>19</v>
      </c>
      <c r="L224" s="43"/>
      <c r="M224" s="190" t="s">
        <v>19</v>
      </c>
      <c r="N224" s="191" t="s">
        <v>49</v>
      </c>
      <c r="O224" s="68"/>
      <c r="P224" s="192">
        <f t="shared" si="51"/>
        <v>0</v>
      </c>
      <c r="Q224" s="192">
        <v>0</v>
      </c>
      <c r="R224" s="192">
        <f t="shared" si="52"/>
        <v>0</v>
      </c>
      <c r="S224" s="192">
        <v>0</v>
      </c>
      <c r="T224" s="193">
        <f t="shared" si="53"/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4" t="s">
        <v>273</v>
      </c>
      <c r="AT224" s="194" t="s">
        <v>185</v>
      </c>
      <c r="AU224" s="194" t="s">
        <v>132</v>
      </c>
      <c r="AY224" s="21" t="s">
        <v>183</v>
      </c>
      <c r="BE224" s="195">
        <f t="shared" si="54"/>
        <v>0</v>
      </c>
      <c r="BF224" s="195">
        <f t="shared" si="55"/>
        <v>0</v>
      </c>
      <c r="BG224" s="195">
        <f t="shared" si="56"/>
        <v>0</v>
      </c>
      <c r="BH224" s="195">
        <f t="shared" si="57"/>
        <v>0</v>
      </c>
      <c r="BI224" s="195">
        <f t="shared" si="58"/>
        <v>0</v>
      </c>
      <c r="BJ224" s="21" t="s">
        <v>85</v>
      </c>
      <c r="BK224" s="195">
        <f t="shared" si="59"/>
        <v>0</v>
      </c>
      <c r="BL224" s="21" t="s">
        <v>273</v>
      </c>
      <c r="BM224" s="194" t="s">
        <v>2545</v>
      </c>
    </row>
    <row r="225" spans="1:65" s="2" customFormat="1" ht="16.5" customHeight="1">
      <c r="A225" s="38"/>
      <c r="B225" s="39"/>
      <c r="C225" s="183" t="s">
        <v>967</v>
      </c>
      <c r="D225" s="183" t="s">
        <v>185</v>
      </c>
      <c r="E225" s="184" t="s">
        <v>2546</v>
      </c>
      <c r="F225" s="185" t="s">
        <v>2547</v>
      </c>
      <c r="G225" s="186" t="s">
        <v>1362</v>
      </c>
      <c r="H225" s="187">
        <v>1</v>
      </c>
      <c r="I225" s="188"/>
      <c r="J225" s="189">
        <f t="shared" si="50"/>
        <v>0</v>
      </c>
      <c r="K225" s="185" t="s">
        <v>19</v>
      </c>
      <c r="L225" s="43"/>
      <c r="M225" s="190" t="s">
        <v>19</v>
      </c>
      <c r="N225" s="191" t="s">
        <v>49</v>
      </c>
      <c r="O225" s="68"/>
      <c r="P225" s="192">
        <f t="shared" si="51"/>
        <v>0</v>
      </c>
      <c r="Q225" s="192">
        <v>0</v>
      </c>
      <c r="R225" s="192">
        <f t="shared" si="52"/>
        <v>0</v>
      </c>
      <c r="S225" s="192">
        <v>0</v>
      </c>
      <c r="T225" s="193">
        <f t="shared" si="53"/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4" t="s">
        <v>273</v>
      </c>
      <c r="AT225" s="194" t="s">
        <v>185</v>
      </c>
      <c r="AU225" s="194" t="s">
        <v>132</v>
      </c>
      <c r="AY225" s="21" t="s">
        <v>183</v>
      </c>
      <c r="BE225" s="195">
        <f t="shared" si="54"/>
        <v>0</v>
      </c>
      <c r="BF225" s="195">
        <f t="shared" si="55"/>
        <v>0</v>
      </c>
      <c r="BG225" s="195">
        <f t="shared" si="56"/>
        <v>0</v>
      </c>
      <c r="BH225" s="195">
        <f t="shared" si="57"/>
        <v>0</v>
      </c>
      <c r="BI225" s="195">
        <f t="shared" si="58"/>
        <v>0</v>
      </c>
      <c r="BJ225" s="21" t="s">
        <v>85</v>
      </c>
      <c r="BK225" s="195">
        <f t="shared" si="59"/>
        <v>0</v>
      </c>
      <c r="BL225" s="21" t="s">
        <v>273</v>
      </c>
      <c r="BM225" s="194" t="s">
        <v>2548</v>
      </c>
    </row>
    <row r="226" spans="1:65" s="2" customFormat="1" ht="16.5" customHeight="1">
      <c r="A226" s="38"/>
      <c r="B226" s="39"/>
      <c r="C226" s="183" t="s">
        <v>972</v>
      </c>
      <c r="D226" s="183" t="s">
        <v>185</v>
      </c>
      <c r="E226" s="184" t="s">
        <v>2549</v>
      </c>
      <c r="F226" s="185" t="s">
        <v>2547</v>
      </c>
      <c r="G226" s="186" t="s">
        <v>1362</v>
      </c>
      <c r="H226" s="187">
        <v>1</v>
      </c>
      <c r="I226" s="188"/>
      <c r="J226" s="189">
        <f t="shared" si="50"/>
        <v>0</v>
      </c>
      <c r="K226" s="185" t="s">
        <v>19</v>
      </c>
      <c r="L226" s="43"/>
      <c r="M226" s="190" t="s">
        <v>19</v>
      </c>
      <c r="N226" s="191" t="s">
        <v>49</v>
      </c>
      <c r="O226" s="68"/>
      <c r="P226" s="192">
        <f t="shared" si="51"/>
        <v>0</v>
      </c>
      <c r="Q226" s="192">
        <v>0</v>
      </c>
      <c r="R226" s="192">
        <f t="shared" si="52"/>
        <v>0</v>
      </c>
      <c r="S226" s="192">
        <v>0</v>
      </c>
      <c r="T226" s="193">
        <f t="shared" si="53"/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4" t="s">
        <v>273</v>
      </c>
      <c r="AT226" s="194" t="s">
        <v>185</v>
      </c>
      <c r="AU226" s="194" t="s">
        <v>132</v>
      </c>
      <c r="AY226" s="21" t="s">
        <v>183</v>
      </c>
      <c r="BE226" s="195">
        <f t="shared" si="54"/>
        <v>0</v>
      </c>
      <c r="BF226" s="195">
        <f t="shared" si="55"/>
        <v>0</v>
      </c>
      <c r="BG226" s="195">
        <f t="shared" si="56"/>
        <v>0</v>
      </c>
      <c r="BH226" s="195">
        <f t="shared" si="57"/>
        <v>0</v>
      </c>
      <c r="BI226" s="195">
        <f t="shared" si="58"/>
        <v>0</v>
      </c>
      <c r="BJ226" s="21" t="s">
        <v>85</v>
      </c>
      <c r="BK226" s="195">
        <f t="shared" si="59"/>
        <v>0</v>
      </c>
      <c r="BL226" s="21" t="s">
        <v>273</v>
      </c>
      <c r="BM226" s="194" t="s">
        <v>2550</v>
      </c>
    </row>
    <row r="227" spans="1:65" s="2" customFormat="1" ht="16.5" customHeight="1">
      <c r="A227" s="38"/>
      <c r="B227" s="39"/>
      <c r="C227" s="183" t="s">
        <v>976</v>
      </c>
      <c r="D227" s="183" t="s">
        <v>185</v>
      </c>
      <c r="E227" s="184" t="s">
        <v>2551</v>
      </c>
      <c r="F227" s="185" t="s">
        <v>2552</v>
      </c>
      <c r="G227" s="186" t="s">
        <v>1362</v>
      </c>
      <c r="H227" s="187">
        <v>1</v>
      </c>
      <c r="I227" s="188"/>
      <c r="J227" s="189">
        <f t="shared" si="50"/>
        <v>0</v>
      </c>
      <c r="K227" s="185" t="s">
        <v>19</v>
      </c>
      <c r="L227" s="43"/>
      <c r="M227" s="190" t="s">
        <v>19</v>
      </c>
      <c r="N227" s="191" t="s">
        <v>49</v>
      </c>
      <c r="O227" s="68"/>
      <c r="P227" s="192">
        <f t="shared" si="51"/>
        <v>0</v>
      </c>
      <c r="Q227" s="192">
        <v>0</v>
      </c>
      <c r="R227" s="192">
        <f t="shared" si="52"/>
        <v>0</v>
      </c>
      <c r="S227" s="192">
        <v>0</v>
      </c>
      <c r="T227" s="193">
        <f t="shared" si="53"/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4" t="s">
        <v>273</v>
      </c>
      <c r="AT227" s="194" t="s">
        <v>185</v>
      </c>
      <c r="AU227" s="194" t="s">
        <v>132</v>
      </c>
      <c r="AY227" s="21" t="s">
        <v>183</v>
      </c>
      <c r="BE227" s="195">
        <f t="shared" si="54"/>
        <v>0</v>
      </c>
      <c r="BF227" s="195">
        <f t="shared" si="55"/>
        <v>0</v>
      </c>
      <c r="BG227" s="195">
        <f t="shared" si="56"/>
        <v>0</v>
      </c>
      <c r="BH227" s="195">
        <f t="shared" si="57"/>
        <v>0</v>
      </c>
      <c r="BI227" s="195">
        <f t="shared" si="58"/>
        <v>0</v>
      </c>
      <c r="BJ227" s="21" t="s">
        <v>85</v>
      </c>
      <c r="BK227" s="195">
        <f t="shared" si="59"/>
        <v>0</v>
      </c>
      <c r="BL227" s="21" t="s">
        <v>273</v>
      </c>
      <c r="BM227" s="194" t="s">
        <v>2553</v>
      </c>
    </row>
    <row r="228" spans="1:65" s="2" customFormat="1" ht="16.5" customHeight="1">
      <c r="A228" s="38"/>
      <c r="B228" s="39"/>
      <c r="C228" s="183" t="s">
        <v>980</v>
      </c>
      <c r="D228" s="183" t="s">
        <v>185</v>
      </c>
      <c r="E228" s="184" t="s">
        <v>2554</v>
      </c>
      <c r="F228" s="185" t="s">
        <v>2555</v>
      </c>
      <c r="G228" s="186" t="s">
        <v>1362</v>
      </c>
      <c r="H228" s="187">
        <v>1</v>
      </c>
      <c r="I228" s="188"/>
      <c r="J228" s="189">
        <f t="shared" si="50"/>
        <v>0</v>
      </c>
      <c r="K228" s="185" t="s">
        <v>19</v>
      </c>
      <c r="L228" s="43"/>
      <c r="M228" s="190" t="s">
        <v>19</v>
      </c>
      <c r="N228" s="191" t="s">
        <v>49</v>
      </c>
      <c r="O228" s="68"/>
      <c r="P228" s="192">
        <f t="shared" si="51"/>
        <v>0</v>
      </c>
      <c r="Q228" s="192">
        <v>0</v>
      </c>
      <c r="R228" s="192">
        <f t="shared" si="52"/>
        <v>0</v>
      </c>
      <c r="S228" s="192">
        <v>0</v>
      </c>
      <c r="T228" s="193">
        <f t="shared" si="53"/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4" t="s">
        <v>273</v>
      </c>
      <c r="AT228" s="194" t="s">
        <v>185</v>
      </c>
      <c r="AU228" s="194" t="s">
        <v>132</v>
      </c>
      <c r="AY228" s="21" t="s">
        <v>183</v>
      </c>
      <c r="BE228" s="195">
        <f t="shared" si="54"/>
        <v>0</v>
      </c>
      <c r="BF228" s="195">
        <f t="shared" si="55"/>
        <v>0</v>
      </c>
      <c r="BG228" s="195">
        <f t="shared" si="56"/>
        <v>0</v>
      </c>
      <c r="BH228" s="195">
        <f t="shared" si="57"/>
        <v>0</v>
      </c>
      <c r="BI228" s="195">
        <f t="shared" si="58"/>
        <v>0</v>
      </c>
      <c r="BJ228" s="21" t="s">
        <v>85</v>
      </c>
      <c r="BK228" s="195">
        <f t="shared" si="59"/>
        <v>0</v>
      </c>
      <c r="BL228" s="21" t="s">
        <v>273</v>
      </c>
      <c r="BM228" s="194" t="s">
        <v>2556</v>
      </c>
    </row>
    <row r="229" spans="1:65" s="2" customFormat="1" ht="16.5" customHeight="1">
      <c r="A229" s="38"/>
      <c r="B229" s="39"/>
      <c r="C229" s="183" t="s">
        <v>985</v>
      </c>
      <c r="D229" s="183" t="s">
        <v>185</v>
      </c>
      <c r="E229" s="184" t="s">
        <v>2557</v>
      </c>
      <c r="F229" s="185" t="s">
        <v>2558</v>
      </c>
      <c r="G229" s="186" t="s">
        <v>1362</v>
      </c>
      <c r="H229" s="187">
        <v>1</v>
      </c>
      <c r="I229" s="188"/>
      <c r="J229" s="189">
        <f t="shared" si="50"/>
        <v>0</v>
      </c>
      <c r="K229" s="185" t="s">
        <v>19</v>
      </c>
      <c r="L229" s="43"/>
      <c r="M229" s="190" t="s">
        <v>19</v>
      </c>
      <c r="N229" s="191" t="s">
        <v>49</v>
      </c>
      <c r="O229" s="68"/>
      <c r="P229" s="192">
        <f t="shared" si="51"/>
        <v>0</v>
      </c>
      <c r="Q229" s="192">
        <v>0</v>
      </c>
      <c r="R229" s="192">
        <f t="shared" si="52"/>
        <v>0</v>
      </c>
      <c r="S229" s="192">
        <v>0</v>
      </c>
      <c r="T229" s="193">
        <f t="shared" si="53"/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4" t="s">
        <v>273</v>
      </c>
      <c r="AT229" s="194" t="s">
        <v>185</v>
      </c>
      <c r="AU229" s="194" t="s">
        <v>132</v>
      </c>
      <c r="AY229" s="21" t="s">
        <v>183</v>
      </c>
      <c r="BE229" s="195">
        <f t="shared" si="54"/>
        <v>0</v>
      </c>
      <c r="BF229" s="195">
        <f t="shared" si="55"/>
        <v>0</v>
      </c>
      <c r="BG229" s="195">
        <f t="shared" si="56"/>
        <v>0</v>
      </c>
      <c r="BH229" s="195">
        <f t="shared" si="57"/>
        <v>0</v>
      </c>
      <c r="BI229" s="195">
        <f t="shared" si="58"/>
        <v>0</v>
      </c>
      <c r="BJ229" s="21" t="s">
        <v>85</v>
      </c>
      <c r="BK229" s="195">
        <f t="shared" si="59"/>
        <v>0</v>
      </c>
      <c r="BL229" s="21" t="s">
        <v>273</v>
      </c>
      <c r="BM229" s="194" t="s">
        <v>2559</v>
      </c>
    </row>
    <row r="230" spans="1:65" s="12" customFormat="1" ht="20.85" customHeight="1">
      <c r="B230" s="167"/>
      <c r="C230" s="168"/>
      <c r="D230" s="169" t="s">
        <v>77</v>
      </c>
      <c r="E230" s="181" t="s">
        <v>77</v>
      </c>
      <c r="F230" s="181" t="s">
        <v>2560</v>
      </c>
      <c r="G230" s="168"/>
      <c r="H230" s="168"/>
      <c r="I230" s="171"/>
      <c r="J230" s="182">
        <f>BK230</f>
        <v>0</v>
      </c>
      <c r="K230" s="168"/>
      <c r="L230" s="173"/>
      <c r="M230" s="174"/>
      <c r="N230" s="175"/>
      <c r="O230" s="175"/>
      <c r="P230" s="176">
        <f>SUM(P231:P238)</f>
        <v>0</v>
      </c>
      <c r="Q230" s="175"/>
      <c r="R230" s="176">
        <f>SUM(R231:R238)</f>
        <v>0</v>
      </c>
      <c r="S230" s="175"/>
      <c r="T230" s="177">
        <f>SUM(T231:T238)</f>
        <v>0</v>
      </c>
      <c r="AR230" s="178" t="s">
        <v>87</v>
      </c>
      <c r="AT230" s="179" t="s">
        <v>77</v>
      </c>
      <c r="AU230" s="179" t="s">
        <v>87</v>
      </c>
      <c r="AY230" s="178" t="s">
        <v>183</v>
      </c>
      <c r="BK230" s="180">
        <f>SUM(BK231:BK238)</f>
        <v>0</v>
      </c>
    </row>
    <row r="231" spans="1:65" s="2" customFormat="1" ht="16.5" customHeight="1">
      <c r="A231" s="38"/>
      <c r="B231" s="39"/>
      <c r="C231" s="224" t="s">
        <v>991</v>
      </c>
      <c r="D231" s="224" t="s">
        <v>240</v>
      </c>
      <c r="E231" s="225" t="s">
        <v>2561</v>
      </c>
      <c r="F231" s="226" t="s">
        <v>2562</v>
      </c>
      <c r="G231" s="227" t="s">
        <v>1362</v>
      </c>
      <c r="H231" s="228">
        <v>1</v>
      </c>
      <c r="I231" s="229"/>
      <c r="J231" s="230">
        <f t="shared" ref="J231:J238" si="60">ROUND(I231*H231,2)</f>
        <v>0</v>
      </c>
      <c r="K231" s="226" t="s">
        <v>19</v>
      </c>
      <c r="L231" s="231"/>
      <c r="M231" s="232" t="s">
        <v>19</v>
      </c>
      <c r="N231" s="233" t="s">
        <v>49</v>
      </c>
      <c r="O231" s="68"/>
      <c r="P231" s="192">
        <f t="shared" ref="P231:P238" si="61">O231*H231</f>
        <v>0</v>
      </c>
      <c r="Q231" s="192">
        <v>0</v>
      </c>
      <c r="R231" s="192">
        <f t="shared" ref="R231:R238" si="62">Q231*H231</f>
        <v>0</v>
      </c>
      <c r="S231" s="192">
        <v>0</v>
      </c>
      <c r="T231" s="193">
        <f t="shared" ref="T231:T238" si="63"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4" t="s">
        <v>365</v>
      </c>
      <c r="AT231" s="194" t="s">
        <v>240</v>
      </c>
      <c r="AU231" s="194" t="s">
        <v>132</v>
      </c>
      <c r="AY231" s="21" t="s">
        <v>183</v>
      </c>
      <c r="BE231" s="195">
        <f t="shared" ref="BE231:BE238" si="64">IF(N231="základní",J231,0)</f>
        <v>0</v>
      </c>
      <c r="BF231" s="195">
        <f t="shared" ref="BF231:BF238" si="65">IF(N231="snížená",J231,0)</f>
        <v>0</v>
      </c>
      <c r="BG231" s="195">
        <f t="shared" ref="BG231:BG238" si="66">IF(N231="zákl. přenesená",J231,0)</f>
        <v>0</v>
      </c>
      <c r="BH231" s="195">
        <f t="shared" ref="BH231:BH238" si="67">IF(N231="sníž. přenesená",J231,0)</f>
        <v>0</v>
      </c>
      <c r="BI231" s="195">
        <f t="shared" ref="BI231:BI238" si="68">IF(N231="nulová",J231,0)</f>
        <v>0</v>
      </c>
      <c r="BJ231" s="21" t="s">
        <v>85</v>
      </c>
      <c r="BK231" s="195">
        <f t="shared" ref="BK231:BK238" si="69">ROUND(I231*H231,2)</f>
        <v>0</v>
      </c>
      <c r="BL231" s="21" t="s">
        <v>273</v>
      </c>
      <c r="BM231" s="194" t="s">
        <v>2563</v>
      </c>
    </row>
    <row r="232" spans="1:65" s="2" customFormat="1" ht="16.5" customHeight="1">
      <c r="A232" s="38"/>
      <c r="B232" s="39"/>
      <c r="C232" s="224" t="s">
        <v>997</v>
      </c>
      <c r="D232" s="224" t="s">
        <v>240</v>
      </c>
      <c r="E232" s="225" t="s">
        <v>2564</v>
      </c>
      <c r="F232" s="226" t="s">
        <v>2565</v>
      </c>
      <c r="G232" s="227" t="s">
        <v>1362</v>
      </c>
      <c r="H232" s="228">
        <v>1</v>
      </c>
      <c r="I232" s="229"/>
      <c r="J232" s="230">
        <f t="shared" si="60"/>
        <v>0</v>
      </c>
      <c r="K232" s="226" t="s">
        <v>19</v>
      </c>
      <c r="L232" s="231"/>
      <c r="M232" s="232" t="s">
        <v>19</v>
      </c>
      <c r="N232" s="233" t="s">
        <v>49</v>
      </c>
      <c r="O232" s="68"/>
      <c r="P232" s="192">
        <f t="shared" si="61"/>
        <v>0</v>
      </c>
      <c r="Q232" s="192">
        <v>0</v>
      </c>
      <c r="R232" s="192">
        <f t="shared" si="62"/>
        <v>0</v>
      </c>
      <c r="S232" s="192">
        <v>0</v>
      </c>
      <c r="T232" s="193">
        <f t="shared" si="63"/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4" t="s">
        <v>365</v>
      </c>
      <c r="AT232" s="194" t="s">
        <v>240</v>
      </c>
      <c r="AU232" s="194" t="s">
        <v>132</v>
      </c>
      <c r="AY232" s="21" t="s">
        <v>183</v>
      </c>
      <c r="BE232" s="195">
        <f t="shared" si="64"/>
        <v>0</v>
      </c>
      <c r="BF232" s="195">
        <f t="shared" si="65"/>
        <v>0</v>
      </c>
      <c r="BG232" s="195">
        <f t="shared" si="66"/>
        <v>0</v>
      </c>
      <c r="BH232" s="195">
        <f t="shared" si="67"/>
        <v>0</v>
      </c>
      <c r="BI232" s="195">
        <f t="shared" si="68"/>
        <v>0</v>
      </c>
      <c r="BJ232" s="21" t="s">
        <v>85</v>
      </c>
      <c r="BK232" s="195">
        <f t="shared" si="69"/>
        <v>0</v>
      </c>
      <c r="BL232" s="21" t="s">
        <v>273</v>
      </c>
      <c r="BM232" s="194" t="s">
        <v>2566</v>
      </c>
    </row>
    <row r="233" spans="1:65" s="2" customFormat="1" ht="16.5" customHeight="1">
      <c r="A233" s="38"/>
      <c r="B233" s="39"/>
      <c r="C233" s="224" t="s">
        <v>1002</v>
      </c>
      <c r="D233" s="224" t="s">
        <v>240</v>
      </c>
      <c r="E233" s="225" t="s">
        <v>2567</v>
      </c>
      <c r="F233" s="226" t="s">
        <v>2568</v>
      </c>
      <c r="G233" s="227" t="s">
        <v>1362</v>
      </c>
      <c r="H233" s="228">
        <v>1</v>
      </c>
      <c r="I233" s="229"/>
      <c r="J233" s="230">
        <f t="shared" si="60"/>
        <v>0</v>
      </c>
      <c r="K233" s="226" t="s">
        <v>19</v>
      </c>
      <c r="L233" s="231"/>
      <c r="M233" s="232" t="s">
        <v>19</v>
      </c>
      <c r="N233" s="233" t="s">
        <v>49</v>
      </c>
      <c r="O233" s="68"/>
      <c r="P233" s="192">
        <f t="shared" si="61"/>
        <v>0</v>
      </c>
      <c r="Q233" s="192">
        <v>0</v>
      </c>
      <c r="R233" s="192">
        <f t="shared" si="62"/>
        <v>0</v>
      </c>
      <c r="S233" s="192">
        <v>0</v>
      </c>
      <c r="T233" s="193">
        <f t="shared" si="63"/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4" t="s">
        <v>365</v>
      </c>
      <c r="AT233" s="194" t="s">
        <v>240</v>
      </c>
      <c r="AU233" s="194" t="s">
        <v>132</v>
      </c>
      <c r="AY233" s="21" t="s">
        <v>183</v>
      </c>
      <c r="BE233" s="195">
        <f t="shared" si="64"/>
        <v>0</v>
      </c>
      <c r="BF233" s="195">
        <f t="shared" si="65"/>
        <v>0</v>
      </c>
      <c r="BG233" s="195">
        <f t="shared" si="66"/>
        <v>0</v>
      </c>
      <c r="BH233" s="195">
        <f t="shared" si="67"/>
        <v>0</v>
      </c>
      <c r="BI233" s="195">
        <f t="shared" si="68"/>
        <v>0</v>
      </c>
      <c r="BJ233" s="21" t="s">
        <v>85</v>
      </c>
      <c r="BK233" s="195">
        <f t="shared" si="69"/>
        <v>0</v>
      </c>
      <c r="BL233" s="21" t="s">
        <v>273</v>
      </c>
      <c r="BM233" s="194" t="s">
        <v>2569</v>
      </c>
    </row>
    <row r="234" spans="1:65" s="2" customFormat="1" ht="16.5" customHeight="1">
      <c r="A234" s="38"/>
      <c r="B234" s="39"/>
      <c r="C234" s="224" t="s">
        <v>1007</v>
      </c>
      <c r="D234" s="224" t="s">
        <v>240</v>
      </c>
      <c r="E234" s="225" t="s">
        <v>2570</v>
      </c>
      <c r="F234" s="226" t="s">
        <v>2571</v>
      </c>
      <c r="G234" s="227" t="s">
        <v>1362</v>
      </c>
      <c r="H234" s="228">
        <v>1</v>
      </c>
      <c r="I234" s="229"/>
      <c r="J234" s="230">
        <f t="shared" si="60"/>
        <v>0</v>
      </c>
      <c r="K234" s="226" t="s">
        <v>19</v>
      </c>
      <c r="L234" s="231"/>
      <c r="M234" s="232" t="s">
        <v>19</v>
      </c>
      <c r="N234" s="233" t="s">
        <v>49</v>
      </c>
      <c r="O234" s="68"/>
      <c r="P234" s="192">
        <f t="shared" si="61"/>
        <v>0</v>
      </c>
      <c r="Q234" s="192">
        <v>0</v>
      </c>
      <c r="R234" s="192">
        <f t="shared" si="62"/>
        <v>0</v>
      </c>
      <c r="S234" s="192">
        <v>0</v>
      </c>
      <c r="T234" s="193">
        <f t="shared" si="63"/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4" t="s">
        <v>365</v>
      </c>
      <c r="AT234" s="194" t="s">
        <v>240</v>
      </c>
      <c r="AU234" s="194" t="s">
        <v>132</v>
      </c>
      <c r="AY234" s="21" t="s">
        <v>183</v>
      </c>
      <c r="BE234" s="195">
        <f t="shared" si="64"/>
        <v>0</v>
      </c>
      <c r="BF234" s="195">
        <f t="shared" si="65"/>
        <v>0</v>
      </c>
      <c r="BG234" s="195">
        <f t="shared" si="66"/>
        <v>0</v>
      </c>
      <c r="BH234" s="195">
        <f t="shared" si="67"/>
        <v>0</v>
      </c>
      <c r="BI234" s="195">
        <f t="shared" si="68"/>
        <v>0</v>
      </c>
      <c r="BJ234" s="21" t="s">
        <v>85</v>
      </c>
      <c r="BK234" s="195">
        <f t="shared" si="69"/>
        <v>0</v>
      </c>
      <c r="BL234" s="21" t="s">
        <v>273</v>
      </c>
      <c r="BM234" s="194" t="s">
        <v>2572</v>
      </c>
    </row>
    <row r="235" spans="1:65" s="2" customFormat="1" ht="16.5" customHeight="1">
      <c r="A235" s="38"/>
      <c r="B235" s="39"/>
      <c r="C235" s="224" t="s">
        <v>1013</v>
      </c>
      <c r="D235" s="224" t="s">
        <v>240</v>
      </c>
      <c r="E235" s="225" t="s">
        <v>2573</v>
      </c>
      <c r="F235" s="226" t="s">
        <v>2574</v>
      </c>
      <c r="G235" s="227" t="s">
        <v>1362</v>
      </c>
      <c r="H235" s="228">
        <v>1</v>
      </c>
      <c r="I235" s="229"/>
      <c r="J235" s="230">
        <f t="shared" si="60"/>
        <v>0</v>
      </c>
      <c r="K235" s="226" t="s">
        <v>19</v>
      </c>
      <c r="L235" s="231"/>
      <c r="M235" s="232" t="s">
        <v>19</v>
      </c>
      <c r="N235" s="233" t="s">
        <v>49</v>
      </c>
      <c r="O235" s="68"/>
      <c r="P235" s="192">
        <f t="shared" si="61"/>
        <v>0</v>
      </c>
      <c r="Q235" s="192">
        <v>0</v>
      </c>
      <c r="R235" s="192">
        <f t="shared" si="62"/>
        <v>0</v>
      </c>
      <c r="S235" s="192">
        <v>0</v>
      </c>
      <c r="T235" s="193">
        <f t="shared" si="63"/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4" t="s">
        <v>365</v>
      </c>
      <c r="AT235" s="194" t="s">
        <v>240</v>
      </c>
      <c r="AU235" s="194" t="s">
        <v>132</v>
      </c>
      <c r="AY235" s="21" t="s">
        <v>183</v>
      </c>
      <c r="BE235" s="195">
        <f t="shared" si="64"/>
        <v>0</v>
      </c>
      <c r="BF235" s="195">
        <f t="shared" si="65"/>
        <v>0</v>
      </c>
      <c r="BG235" s="195">
        <f t="shared" si="66"/>
        <v>0</v>
      </c>
      <c r="BH235" s="195">
        <f t="shared" si="67"/>
        <v>0</v>
      </c>
      <c r="BI235" s="195">
        <f t="shared" si="68"/>
        <v>0</v>
      </c>
      <c r="BJ235" s="21" t="s">
        <v>85</v>
      </c>
      <c r="BK235" s="195">
        <f t="shared" si="69"/>
        <v>0</v>
      </c>
      <c r="BL235" s="21" t="s">
        <v>273</v>
      </c>
      <c r="BM235" s="194" t="s">
        <v>2575</v>
      </c>
    </row>
    <row r="236" spans="1:65" s="2" customFormat="1" ht="16.5" customHeight="1">
      <c r="A236" s="38"/>
      <c r="B236" s="39"/>
      <c r="C236" s="224" t="s">
        <v>1018</v>
      </c>
      <c r="D236" s="224" t="s">
        <v>240</v>
      </c>
      <c r="E236" s="225" t="s">
        <v>2576</v>
      </c>
      <c r="F236" s="226" t="s">
        <v>2577</v>
      </c>
      <c r="G236" s="227" t="s">
        <v>1362</v>
      </c>
      <c r="H236" s="228">
        <v>1</v>
      </c>
      <c r="I236" s="229"/>
      <c r="J236" s="230">
        <f t="shared" si="60"/>
        <v>0</v>
      </c>
      <c r="K236" s="226" t="s">
        <v>19</v>
      </c>
      <c r="L236" s="231"/>
      <c r="M236" s="232" t="s">
        <v>19</v>
      </c>
      <c r="N236" s="233" t="s">
        <v>49</v>
      </c>
      <c r="O236" s="68"/>
      <c r="P236" s="192">
        <f t="shared" si="61"/>
        <v>0</v>
      </c>
      <c r="Q236" s="192">
        <v>0</v>
      </c>
      <c r="R236" s="192">
        <f t="shared" si="62"/>
        <v>0</v>
      </c>
      <c r="S236" s="192">
        <v>0</v>
      </c>
      <c r="T236" s="193">
        <f t="shared" si="63"/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4" t="s">
        <v>365</v>
      </c>
      <c r="AT236" s="194" t="s">
        <v>240</v>
      </c>
      <c r="AU236" s="194" t="s">
        <v>132</v>
      </c>
      <c r="AY236" s="21" t="s">
        <v>183</v>
      </c>
      <c r="BE236" s="195">
        <f t="shared" si="64"/>
        <v>0</v>
      </c>
      <c r="BF236" s="195">
        <f t="shared" si="65"/>
        <v>0</v>
      </c>
      <c r="BG236" s="195">
        <f t="shared" si="66"/>
        <v>0</v>
      </c>
      <c r="BH236" s="195">
        <f t="shared" si="67"/>
        <v>0</v>
      </c>
      <c r="BI236" s="195">
        <f t="shared" si="68"/>
        <v>0</v>
      </c>
      <c r="BJ236" s="21" t="s">
        <v>85</v>
      </c>
      <c r="BK236" s="195">
        <f t="shared" si="69"/>
        <v>0</v>
      </c>
      <c r="BL236" s="21" t="s">
        <v>273</v>
      </c>
      <c r="BM236" s="194" t="s">
        <v>2578</v>
      </c>
    </row>
    <row r="237" spans="1:65" s="2" customFormat="1" ht="16.5" customHeight="1">
      <c r="A237" s="38"/>
      <c r="B237" s="39"/>
      <c r="C237" s="224" t="s">
        <v>1023</v>
      </c>
      <c r="D237" s="224" t="s">
        <v>240</v>
      </c>
      <c r="E237" s="225" t="s">
        <v>2579</v>
      </c>
      <c r="F237" s="226" t="s">
        <v>2580</v>
      </c>
      <c r="G237" s="227" t="s">
        <v>1362</v>
      </c>
      <c r="H237" s="228">
        <v>1</v>
      </c>
      <c r="I237" s="229"/>
      <c r="J237" s="230">
        <f t="shared" si="60"/>
        <v>0</v>
      </c>
      <c r="K237" s="226" t="s">
        <v>19</v>
      </c>
      <c r="L237" s="231"/>
      <c r="M237" s="232" t="s">
        <v>19</v>
      </c>
      <c r="N237" s="233" t="s">
        <v>49</v>
      </c>
      <c r="O237" s="68"/>
      <c r="P237" s="192">
        <f t="shared" si="61"/>
        <v>0</v>
      </c>
      <c r="Q237" s="192">
        <v>0</v>
      </c>
      <c r="R237" s="192">
        <f t="shared" si="62"/>
        <v>0</v>
      </c>
      <c r="S237" s="192">
        <v>0</v>
      </c>
      <c r="T237" s="193">
        <f t="shared" si="63"/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4" t="s">
        <v>365</v>
      </c>
      <c r="AT237" s="194" t="s">
        <v>240</v>
      </c>
      <c r="AU237" s="194" t="s">
        <v>132</v>
      </c>
      <c r="AY237" s="21" t="s">
        <v>183</v>
      </c>
      <c r="BE237" s="195">
        <f t="shared" si="64"/>
        <v>0</v>
      </c>
      <c r="BF237" s="195">
        <f t="shared" si="65"/>
        <v>0</v>
      </c>
      <c r="BG237" s="195">
        <f t="shared" si="66"/>
        <v>0</v>
      </c>
      <c r="BH237" s="195">
        <f t="shared" si="67"/>
        <v>0</v>
      </c>
      <c r="BI237" s="195">
        <f t="shared" si="68"/>
        <v>0</v>
      </c>
      <c r="BJ237" s="21" t="s">
        <v>85</v>
      </c>
      <c r="BK237" s="195">
        <f t="shared" si="69"/>
        <v>0</v>
      </c>
      <c r="BL237" s="21" t="s">
        <v>273</v>
      </c>
      <c r="BM237" s="194" t="s">
        <v>2581</v>
      </c>
    </row>
    <row r="238" spans="1:65" s="2" customFormat="1" ht="16.5" customHeight="1">
      <c r="A238" s="38"/>
      <c r="B238" s="39"/>
      <c r="C238" s="224" t="s">
        <v>1029</v>
      </c>
      <c r="D238" s="224" t="s">
        <v>240</v>
      </c>
      <c r="E238" s="225" t="s">
        <v>2582</v>
      </c>
      <c r="F238" s="226" t="s">
        <v>2583</v>
      </c>
      <c r="G238" s="227" t="s">
        <v>1362</v>
      </c>
      <c r="H238" s="228">
        <v>1</v>
      </c>
      <c r="I238" s="229"/>
      <c r="J238" s="230">
        <f t="shared" si="60"/>
        <v>0</v>
      </c>
      <c r="K238" s="226" t="s">
        <v>19</v>
      </c>
      <c r="L238" s="231"/>
      <c r="M238" s="232" t="s">
        <v>19</v>
      </c>
      <c r="N238" s="233" t="s">
        <v>49</v>
      </c>
      <c r="O238" s="68"/>
      <c r="P238" s="192">
        <f t="shared" si="61"/>
        <v>0</v>
      </c>
      <c r="Q238" s="192">
        <v>0</v>
      </c>
      <c r="R238" s="192">
        <f t="shared" si="62"/>
        <v>0</v>
      </c>
      <c r="S238" s="192">
        <v>0</v>
      </c>
      <c r="T238" s="193">
        <f t="shared" si="63"/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4" t="s">
        <v>365</v>
      </c>
      <c r="AT238" s="194" t="s">
        <v>240</v>
      </c>
      <c r="AU238" s="194" t="s">
        <v>132</v>
      </c>
      <c r="AY238" s="21" t="s">
        <v>183</v>
      </c>
      <c r="BE238" s="195">
        <f t="shared" si="64"/>
        <v>0</v>
      </c>
      <c r="BF238" s="195">
        <f t="shared" si="65"/>
        <v>0</v>
      </c>
      <c r="BG238" s="195">
        <f t="shared" si="66"/>
        <v>0</v>
      </c>
      <c r="BH238" s="195">
        <f t="shared" si="67"/>
        <v>0</v>
      </c>
      <c r="BI238" s="195">
        <f t="shared" si="68"/>
        <v>0</v>
      </c>
      <c r="BJ238" s="21" t="s">
        <v>85</v>
      </c>
      <c r="BK238" s="195">
        <f t="shared" si="69"/>
        <v>0</v>
      </c>
      <c r="BL238" s="21" t="s">
        <v>273</v>
      </c>
      <c r="BM238" s="194" t="s">
        <v>2584</v>
      </c>
    </row>
    <row r="239" spans="1:65" s="12" customFormat="1" ht="20.85" customHeight="1">
      <c r="B239" s="167"/>
      <c r="C239" s="168"/>
      <c r="D239" s="169" t="s">
        <v>77</v>
      </c>
      <c r="E239" s="181" t="s">
        <v>2585</v>
      </c>
      <c r="F239" s="181" t="s">
        <v>2586</v>
      </c>
      <c r="G239" s="168"/>
      <c r="H239" s="168"/>
      <c r="I239" s="171"/>
      <c r="J239" s="182">
        <f>BK239</f>
        <v>0</v>
      </c>
      <c r="K239" s="168"/>
      <c r="L239" s="173"/>
      <c r="M239" s="174"/>
      <c r="N239" s="175"/>
      <c r="O239" s="175"/>
      <c r="P239" s="176">
        <f>SUM(P240:P241)</f>
        <v>0</v>
      </c>
      <c r="Q239" s="175"/>
      <c r="R239" s="176">
        <f>SUM(R240:R241)</f>
        <v>0</v>
      </c>
      <c r="S239" s="175"/>
      <c r="T239" s="177">
        <f>SUM(T240:T241)</f>
        <v>0</v>
      </c>
      <c r="AR239" s="178" t="s">
        <v>87</v>
      </c>
      <c r="AT239" s="179" t="s">
        <v>77</v>
      </c>
      <c r="AU239" s="179" t="s">
        <v>87</v>
      </c>
      <c r="AY239" s="178" t="s">
        <v>183</v>
      </c>
      <c r="BK239" s="180">
        <f>SUM(BK240:BK241)</f>
        <v>0</v>
      </c>
    </row>
    <row r="240" spans="1:65" s="2" customFormat="1" ht="16.5" customHeight="1">
      <c r="A240" s="38"/>
      <c r="B240" s="39"/>
      <c r="C240" s="183" t="s">
        <v>1035</v>
      </c>
      <c r="D240" s="183" t="s">
        <v>185</v>
      </c>
      <c r="E240" s="184" t="s">
        <v>2587</v>
      </c>
      <c r="F240" s="185" t="s">
        <v>2588</v>
      </c>
      <c r="G240" s="186" t="s">
        <v>2589</v>
      </c>
      <c r="H240" s="187">
        <v>22</v>
      </c>
      <c r="I240" s="188"/>
      <c r="J240" s="189">
        <f>ROUND(I240*H240,2)</f>
        <v>0</v>
      </c>
      <c r="K240" s="185" t="s">
        <v>19</v>
      </c>
      <c r="L240" s="43"/>
      <c r="M240" s="190" t="s">
        <v>19</v>
      </c>
      <c r="N240" s="191" t="s">
        <v>49</v>
      </c>
      <c r="O240" s="68"/>
      <c r="P240" s="192">
        <f>O240*H240</f>
        <v>0</v>
      </c>
      <c r="Q240" s="192">
        <v>0</v>
      </c>
      <c r="R240" s="192">
        <f>Q240*H240</f>
        <v>0</v>
      </c>
      <c r="S240" s="192">
        <v>0</v>
      </c>
      <c r="T240" s="19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4" t="s">
        <v>273</v>
      </c>
      <c r="AT240" s="194" t="s">
        <v>185</v>
      </c>
      <c r="AU240" s="194" t="s">
        <v>132</v>
      </c>
      <c r="AY240" s="21" t="s">
        <v>183</v>
      </c>
      <c r="BE240" s="195">
        <f>IF(N240="základní",J240,0)</f>
        <v>0</v>
      </c>
      <c r="BF240" s="195">
        <f>IF(N240="snížená",J240,0)</f>
        <v>0</v>
      </c>
      <c r="BG240" s="195">
        <f>IF(N240="zákl. přenesená",J240,0)</f>
        <v>0</v>
      </c>
      <c r="BH240" s="195">
        <f>IF(N240="sníž. přenesená",J240,0)</f>
        <v>0</v>
      </c>
      <c r="BI240" s="195">
        <f>IF(N240="nulová",J240,0)</f>
        <v>0</v>
      </c>
      <c r="BJ240" s="21" t="s">
        <v>85</v>
      </c>
      <c r="BK240" s="195">
        <f>ROUND(I240*H240,2)</f>
        <v>0</v>
      </c>
      <c r="BL240" s="21" t="s">
        <v>273</v>
      </c>
      <c r="BM240" s="194" t="s">
        <v>2590</v>
      </c>
    </row>
    <row r="241" spans="1:65" s="2" customFormat="1" ht="21.75" customHeight="1">
      <c r="A241" s="38"/>
      <c r="B241" s="39"/>
      <c r="C241" s="183" t="s">
        <v>1040</v>
      </c>
      <c r="D241" s="183" t="s">
        <v>185</v>
      </c>
      <c r="E241" s="184" t="s">
        <v>2591</v>
      </c>
      <c r="F241" s="185" t="s">
        <v>2592</v>
      </c>
      <c r="G241" s="186" t="s">
        <v>2589</v>
      </c>
      <c r="H241" s="187">
        <v>6</v>
      </c>
      <c r="I241" s="188"/>
      <c r="J241" s="189">
        <f>ROUND(I241*H241,2)</f>
        <v>0</v>
      </c>
      <c r="K241" s="185" t="s">
        <v>19</v>
      </c>
      <c r="L241" s="43"/>
      <c r="M241" s="190" t="s">
        <v>19</v>
      </c>
      <c r="N241" s="191" t="s">
        <v>49</v>
      </c>
      <c r="O241" s="68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4" t="s">
        <v>273</v>
      </c>
      <c r="AT241" s="194" t="s">
        <v>185</v>
      </c>
      <c r="AU241" s="194" t="s">
        <v>132</v>
      </c>
      <c r="AY241" s="21" t="s">
        <v>183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21" t="s">
        <v>85</v>
      </c>
      <c r="BK241" s="195">
        <f>ROUND(I241*H241,2)</f>
        <v>0</v>
      </c>
      <c r="BL241" s="21" t="s">
        <v>273</v>
      </c>
      <c r="BM241" s="194" t="s">
        <v>2593</v>
      </c>
    </row>
    <row r="242" spans="1:65" s="12" customFormat="1" ht="20.85" customHeight="1">
      <c r="B242" s="167"/>
      <c r="C242" s="168"/>
      <c r="D242" s="169" t="s">
        <v>77</v>
      </c>
      <c r="E242" s="181" t="s">
        <v>2594</v>
      </c>
      <c r="F242" s="181" t="s">
        <v>2595</v>
      </c>
      <c r="G242" s="168"/>
      <c r="H242" s="168"/>
      <c r="I242" s="171"/>
      <c r="J242" s="182">
        <f>BK242</f>
        <v>0</v>
      </c>
      <c r="K242" s="168"/>
      <c r="L242" s="173"/>
      <c r="M242" s="174"/>
      <c r="N242" s="175"/>
      <c r="O242" s="175"/>
      <c r="P242" s="176">
        <f>SUM(P243:P247)</f>
        <v>0</v>
      </c>
      <c r="Q242" s="175"/>
      <c r="R242" s="176">
        <f>SUM(R243:R247)</f>
        <v>0</v>
      </c>
      <c r="S242" s="175"/>
      <c r="T242" s="177">
        <f>SUM(T243:T247)</f>
        <v>0</v>
      </c>
      <c r="AR242" s="178" t="s">
        <v>87</v>
      </c>
      <c r="AT242" s="179" t="s">
        <v>77</v>
      </c>
      <c r="AU242" s="179" t="s">
        <v>87</v>
      </c>
      <c r="AY242" s="178" t="s">
        <v>183</v>
      </c>
      <c r="BK242" s="180">
        <f>SUM(BK243:BK247)</f>
        <v>0</v>
      </c>
    </row>
    <row r="243" spans="1:65" s="2" customFormat="1" ht="16.5" customHeight="1">
      <c r="A243" s="38"/>
      <c r="B243" s="39"/>
      <c r="C243" s="183" t="s">
        <v>1045</v>
      </c>
      <c r="D243" s="183" t="s">
        <v>185</v>
      </c>
      <c r="E243" s="184" t="s">
        <v>2596</v>
      </c>
      <c r="F243" s="185" t="s">
        <v>2597</v>
      </c>
      <c r="G243" s="186" t="s">
        <v>2589</v>
      </c>
      <c r="H243" s="187">
        <v>12</v>
      </c>
      <c r="I243" s="188"/>
      <c r="J243" s="189">
        <f>ROUND(I243*H243,2)</f>
        <v>0</v>
      </c>
      <c r="K243" s="185" t="s">
        <v>19</v>
      </c>
      <c r="L243" s="43"/>
      <c r="M243" s="190" t="s">
        <v>19</v>
      </c>
      <c r="N243" s="191" t="s">
        <v>49</v>
      </c>
      <c r="O243" s="68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4" t="s">
        <v>273</v>
      </c>
      <c r="AT243" s="194" t="s">
        <v>185</v>
      </c>
      <c r="AU243" s="194" t="s">
        <v>132</v>
      </c>
      <c r="AY243" s="21" t="s">
        <v>183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21" t="s">
        <v>85</v>
      </c>
      <c r="BK243" s="195">
        <f>ROUND(I243*H243,2)</f>
        <v>0</v>
      </c>
      <c r="BL243" s="21" t="s">
        <v>273</v>
      </c>
      <c r="BM243" s="194" t="s">
        <v>2598</v>
      </c>
    </row>
    <row r="244" spans="1:65" s="2" customFormat="1" ht="16.5" customHeight="1">
      <c r="A244" s="38"/>
      <c r="B244" s="39"/>
      <c r="C244" s="183" t="s">
        <v>1051</v>
      </c>
      <c r="D244" s="183" t="s">
        <v>185</v>
      </c>
      <c r="E244" s="184" t="s">
        <v>2599</v>
      </c>
      <c r="F244" s="185" t="s">
        <v>2600</v>
      </c>
      <c r="G244" s="186" t="s">
        <v>2589</v>
      </c>
      <c r="H244" s="187">
        <v>150</v>
      </c>
      <c r="I244" s="188"/>
      <c r="J244" s="189">
        <f>ROUND(I244*H244,2)</f>
        <v>0</v>
      </c>
      <c r="K244" s="185" t="s">
        <v>19</v>
      </c>
      <c r="L244" s="43"/>
      <c r="M244" s="190" t="s">
        <v>19</v>
      </c>
      <c r="N244" s="191" t="s">
        <v>49</v>
      </c>
      <c r="O244" s="68"/>
      <c r="P244" s="192">
        <f>O244*H244</f>
        <v>0</v>
      </c>
      <c r="Q244" s="192">
        <v>0</v>
      </c>
      <c r="R244" s="192">
        <f>Q244*H244</f>
        <v>0</v>
      </c>
      <c r="S244" s="192">
        <v>0</v>
      </c>
      <c r="T244" s="19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4" t="s">
        <v>273</v>
      </c>
      <c r="AT244" s="194" t="s">
        <v>185</v>
      </c>
      <c r="AU244" s="194" t="s">
        <v>132</v>
      </c>
      <c r="AY244" s="21" t="s">
        <v>183</v>
      </c>
      <c r="BE244" s="195">
        <f>IF(N244="základní",J244,0)</f>
        <v>0</v>
      </c>
      <c r="BF244" s="195">
        <f>IF(N244="snížená",J244,0)</f>
        <v>0</v>
      </c>
      <c r="BG244" s="195">
        <f>IF(N244="zákl. přenesená",J244,0)</f>
        <v>0</v>
      </c>
      <c r="BH244" s="195">
        <f>IF(N244="sníž. přenesená",J244,0)</f>
        <v>0</v>
      </c>
      <c r="BI244" s="195">
        <f>IF(N244="nulová",J244,0)</f>
        <v>0</v>
      </c>
      <c r="BJ244" s="21" t="s">
        <v>85</v>
      </c>
      <c r="BK244" s="195">
        <f>ROUND(I244*H244,2)</f>
        <v>0</v>
      </c>
      <c r="BL244" s="21" t="s">
        <v>273</v>
      </c>
      <c r="BM244" s="194" t="s">
        <v>2601</v>
      </c>
    </row>
    <row r="245" spans="1:65" s="2" customFormat="1" ht="16.5" customHeight="1">
      <c r="A245" s="38"/>
      <c r="B245" s="39"/>
      <c r="C245" s="183" t="s">
        <v>1056</v>
      </c>
      <c r="D245" s="183" t="s">
        <v>185</v>
      </c>
      <c r="E245" s="184" t="s">
        <v>2602</v>
      </c>
      <c r="F245" s="185" t="s">
        <v>2603</v>
      </c>
      <c r="G245" s="186" t="s">
        <v>2589</v>
      </c>
      <c r="H245" s="187">
        <v>15</v>
      </c>
      <c r="I245" s="188"/>
      <c r="J245" s="189">
        <f>ROUND(I245*H245,2)</f>
        <v>0</v>
      </c>
      <c r="K245" s="185" t="s">
        <v>19</v>
      </c>
      <c r="L245" s="43"/>
      <c r="M245" s="190" t="s">
        <v>19</v>
      </c>
      <c r="N245" s="191" t="s">
        <v>49</v>
      </c>
      <c r="O245" s="68"/>
      <c r="P245" s="192">
        <f>O245*H245</f>
        <v>0</v>
      </c>
      <c r="Q245" s="192">
        <v>0</v>
      </c>
      <c r="R245" s="192">
        <f>Q245*H245</f>
        <v>0</v>
      </c>
      <c r="S245" s="192">
        <v>0</v>
      </c>
      <c r="T245" s="19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4" t="s">
        <v>273</v>
      </c>
      <c r="AT245" s="194" t="s">
        <v>185</v>
      </c>
      <c r="AU245" s="194" t="s">
        <v>132</v>
      </c>
      <c r="AY245" s="21" t="s">
        <v>183</v>
      </c>
      <c r="BE245" s="195">
        <f>IF(N245="základní",J245,0)</f>
        <v>0</v>
      </c>
      <c r="BF245" s="195">
        <f>IF(N245="snížená",J245,0)</f>
        <v>0</v>
      </c>
      <c r="BG245" s="195">
        <f>IF(N245="zákl. přenesená",J245,0)</f>
        <v>0</v>
      </c>
      <c r="BH245" s="195">
        <f>IF(N245="sníž. přenesená",J245,0)</f>
        <v>0</v>
      </c>
      <c r="BI245" s="195">
        <f>IF(N245="nulová",J245,0)</f>
        <v>0</v>
      </c>
      <c r="BJ245" s="21" t="s">
        <v>85</v>
      </c>
      <c r="BK245" s="195">
        <f>ROUND(I245*H245,2)</f>
        <v>0</v>
      </c>
      <c r="BL245" s="21" t="s">
        <v>273</v>
      </c>
      <c r="BM245" s="194" t="s">
        <v>2604</v>
      </c>
    </row>
    <row r="246" spans="1:65" s="2" customFormat="1" ht="16.5" customHeight="1">
      <c r="A246" s="38"/>
      <c r="B246" s="39"/>
      <c r="C246" s="183" t="s">
        <v>1061</v>
      </c>
      <c r="D246" s="183" t="s">
        <v>185</v>
      </c>
      <c r="E246" s="184" t="s">
        <v>2605</v>
      </c>
      <c r="F246" s="185" t="s">
        <v>2606</v>
      </c>
      <c r="G246" s="186" t="s">
        <v>2589</v>
      </c>
      <c r="H246" s="187">
        <v>30</v>
      </c>
      <c r="I246" s="188"/>
      <c r="J246" s="189">
        <f>ROUND(I246*H246,2)</f>
        <v>0</v>
      </c>
      <c r="K246" s="185" t="s">
        <v>19</v>
      </c>
      <c r="L246" s="43"/>
      <c r="M246" s="190" t="s">
        <v>19</v>
      </c>
      <c r="N246" s="191" t="s">
        <v>49</v>
      </c>
      <c r="O246" s="68"/>
      <c r="P246" s="192">
        <f>O246*H246</f>
        <v>0</v>
      </c>
      <c r="Q246" s="192">
        <v>0</v>
      </c>
      <c r="R246" s="192">
        <f>Q246*H246</f>
        <v>0</v>
      </c>
      <c r="S246" s="192">
        <v>0</v>
      </c>
      <c r="T246" s="19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4" t="s">
        <v>273</v>
      </c>
      <c r="AT246" s="194" t="s">
        <v>185</v>
      </c>
      <c r="AU246" s="194" t="s">
        <v>132</v>
      </c>
      <c r="AY246" s="21" t="s">
        <v>183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1" t="s">
        <v>85</v>
      </c>
      <c r="BK246" s="195">
        <f>ROUND(I246*H246,2)</f>
        <v>0</v>
      </c>
      <c r="BL246" s="21" t="s">
        <v>273</v>
      </c>
      <c r="BM246" s="194" t="s">
        <v>2607</v>
      </c>
    </row>
    <row r="247" spans="1:65" s="2" customFormat="1" ht="16.5" customHeight="1">
      <c r="A247" s="38"/>
      <c r="B247" s="39"/>
      <c r="C247" s="183" t="s">
        <v>1065</v>
      </c>
      <c r="D247" s="183" t="s">
        <v>185</v>
      </c>
      <c r="E247" s="184" t="s">
        <v>2608</v>
      </c>
      <c r="F247" s="185" t="s">
        <v>2609</v>
      </c>
      <c r="G247" s="186" t="s">
        <v>2589</v>
      </c>
      <c r="H247" s="187">
        <v>15</v>
      </c>
      <c r="I247" s="188"/>
      <c r="J247" s="189">
        <f>ROUND(I247*H247,2)</f>
        <v>0</v>
      </c>
      <c r="K247" s="185" t="s">
        <v>19</v>
      </c>
      <c r="L247" s="43"/>
      <c r="M247" s="190" t="s">
        <v>19</v>
      </c>
      <c r="N247" s="191" t="s">
        <v>49</v>
      </c>
      <c r="O247" s="68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4" t="s">
        <v>273</v>
      </c>
      <c r="AT247" s="194" t="s">
        <v>185</v>
      </c>
      <c r="AU247" s="194" t="s">
        <v>132</v>
      </c>
      <c r="AY247" s="21" t="s">
        <v>183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21" t="s">
        <v>85</v>
      </c>
      <c r="BK247" s="195">
        <f>ROUND(I247*H247,2)</f>
        <v>0</v>
      </c>
      <c r="BL247" s="21" t="s">
        <v>273</v>
      </c>
      <c r="BM247" s="194" t="s">
        <v>2610</v>
      </c>
    </row>
    <row r="248" spans="1:65" s="12" customFormat="1" ht="20.85" customHeight="1">
      <c r="B248" s="167"/>
      <c r="C248" s="168"/>
      <c r="D248" s="169" t="s">
        <v>77</v>
      </c>
      <c r="E248" s="181" t="s">
        <v>2611</v>
      </c>
      <c r="F248" s="181" t="s">
        <v>2612</v>
      </c>
      <c r="G248" s="168"/>
      <c r="H248" s="168"/>
      <c r="I248" s="171"/>
      <c r="J248" s="182">
        <f>BK248</f>
        <v>0</v>
      </c>
      <c r="K248" s="168"/>
      <c r="L248" s="173"/>
      <c r="M248" s="174"/>
      <c r="N248" s="175"/>
      <c r="O248" s="175"/>
      <c r="P248" s="176">
        <f>SUM(P249:P251)</f>
        <v>0</v>
      </c>
      <c r="Q248" s="175"/>
      <c r="R248" s="176">
        <f>SUM(R249:R251)</f>
        <v>0</v>
      </c>
      <c r="S248" s="175"/>
      <c r="T248" s="177">
        <f>SUM(T249:T251)</f>
        <v>0</v>
      </c>
      <c r="AR248" s="178" t="s">
        <v>87</v>
      </c>
      <c r="AT248" s="179" t="s">
        <v>77</v>
      </c>
      <c r="AU248" s="179" t="s">
        <v>87</v>
      </c>
      <c r="AY248" s="178" t="s">
        <v>183</v>
      </c>
      <c r="BK248" s="180">
        <f>SUM(BK249:BK251)</f>
        <v>0</v>
      </c>
    </row>
    <row r="249" spans="1:65" s="2" customFormat="1" ht="16.5" customHeight="1">
      <c r="A249" s="38"/>
      <c r="B249" s="39"/>
      <c r="C249" s="183" t="s">
        <v>1072</v>
      </c>
      <c r="D249" s="183" t="s">
        <v>185</v>
      </c>
      <c r="E249" s="184" t="s">
        <v>2613</v>
      </c>
      <c r="F249" s="185" t="s">
        <v>2614</v>
      </c>
      <c r="G249" s="186" t="s">
        <v>2524</v>
      </c>
      <c r="H249" s="187">
        <v>116</v>
      </c>
      <c r="I249" s="188"/>
      <c r="J249" s="189">
        <f>ROUND(I249*H249,2)</f>
        <v>0</v>
      </c>
      <c r="K249" s="185" t="s">
        <v>19</v>
      </c>
      <c r="L249" s="43"/>
      <c r="M249" s="190" t="s">
        <v>19</v>
      </c>
      <c r="N249" s="191" t="s">
        <v>49</v>
      </c>
      <c r="O249" s="68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4" t="s">
        <v>273</v>
      </c>
      <c r="AT249" s="194" t="s">
        <v>185</v>
      </c>
      <c r="AU249" s="194" t="s">
        <v>132</v>
      </c>
      <c r="AY249" s="21" t="s">
        <v>183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21" t="s">
        <v>85</v>
      </c>
      <c r="BK249" s="195">
        <f>ROUND(I249*H249,2)</f>
        <v>0</v>
      </c>
      <c r="BL249" s="21" t="s">
        <v>273</v>
      </c>
      <c r="BM249" s="194" t="s">
        <v>2615</v>
      </c>
    </row>
    <row r="250" spans="1:65" s="2" customFormat="1" ht="16.5" customHeight="1">
      <c r="A250" s="38"/>
      <c r="B250" s="39"/>
      <c r="C250" s="183" t="s">
        <v>1079</v>
      </c>
      <c r="D250" s="183" t="s">
        <v>185</v>
      </c>
      <c r="E250" s="184" t="s">
        <v>2616</v>
      </c>
      <c r="F250" s="185" t="s">
        <v>2617</v>
      </c>
      <c r="G250" s="186" t="s">
        <v>2524</v>
      </c>
      <c r="H250" s="187">
        <v>1</v>
      </c>
      <c r="I250" s="188"/>
      <c r="J250" s="189">
        <f>ROUND(I250*H250,2)</f>
        <v>0</v>
      </c>
      <c r="K250" s="185" t="s">
        <v>19</v>
      </c>
      <c r="L250" s="43"/>
      <c r="M250" s="190" t="s">
        <v>19</v>
      </c>
      <c r="N250" s="191" t="s">
        <v>49</v>
      </c>
      <c r="O250" s="68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4" t="s">
        <v>273</v>
      </c>
      <c r="AT250" s="194" t="s">
        <v>185</v>
      </c>
      <c r="AU250" s="194" t="s">
        <v>132</v>
      </c>
      <c r="AY250" s="21" t="s">
        <v>183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21" t="s">
        <v>85</v>
      </c>
      <c r="BK250" s="195">
        <f>ROUND(I250*H250,2)</f>
        <v>0</v>
      </c>
      <c r="BL250" s="21" t="s">
        <v>273</v>
      </c>
      <c r="BM250" s="194" t="s">
        <v>2618</v>
      </c>
    </row>
    <row r="251" spans="1:65" s="2" customFormat="1" ht="16.5" customHeight="1">
      <c r="A251" s="38"/>
      <c r="B251" s="39"/>
      <c r="C251" s="183" t="s">
        <v>1084</v>
      </c>
      <c r="D251" s="183" t="s">
        <v>185</v>
      </c>
      <c r="E251" s="184" t="s">
        <v>2619</v>
      </c>
      <c r="F251" s="185" t="s">
        <v>2620</v>
      </c>
      <c r="G251" s="186" t="s">
        <v>2524</v>
      </c>
      <c r="H251" s="187">
        <v>15</v>
      </c>
      <c r="I251" s="188"/>
      <c r="J251" s="189">
        <f>ROUND(I251*H251,2)</f>
        <v>0</v>
      </c>
      <c r="K251" s="185" t="s">
        <v>19</v>
      </c>
      <c r="L251" s="43"/>
      <c r="M251" s="260" t="s">
        <v>19</v>
      </c>
      <c r="N251" s="261" t="s">
        <v>49</v>
      </c>
      <c r="O251" s="258"/>
      <c r="P251" s="262">
        <f>O251*H251</f>
        <v>0</v>
      </c>
      <c r="Q251" s="262">
        <v>0</v>
      </c>
      <c r="R251" s="262">
        <f>Q251*H251</f>
        <v>0</v>
      </c>
      <c r="S251" s="262">
        <v>0</v>
      </c>
      <c r="T251" s="26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4" t="s">
        <v>273</v>
      </c>
      <c r="AT251" s="194" t="s">
        <v>185</v>
      </c>
      <c r="AU251" s="194" t="s">
        <v>132</v>
      </c>
      <c r="AY251" s="21" t="s">
        <v>183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21" t="s">
        <v>85</v>
      </c>
      <c r="BK251" s="195">
        <f>ROUND(I251*H251,2)</f>
        <v>0</v>
      </c>
      <c r="BL251" s="21" t="s">
        <v>273</v>
      </c>
      <c r="BM251" s="194" t="s">
        <v>2621</v>
      </c>
    </row>
    <row r="252" spans="1:65" s="2" customFormat="1" ht="6.9" customHeight="1">
      <c r="A252" s="38"/>
      <c r="B252" s="51"/>
      <c r="C252" s="52"/>
      <c r="D252" s="52"/>
      <c r="E252" s="52"/>
      <c r="F252" s="52"/>
      <c r="G252" s="52"/>
      <c r="H252" s="52"/>
      <c r="I252" s="52"/>
      <c r="J252" s="52"/>
      <c r="K252" s="52"/>
      <c r="L252" s="43"/>
      <c r="M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</row>
  </sheetData>
  <sheetProtection algorithmName="SHA-512" hashValue="dHQ6Tklx7Opx/aVFNsOvgt0Jb1nPzEkW14bGkM/ofeG9n5jCYKyPwIJf5BBAgvZ6WGjvcxjuj76iRcNOLvM8vw==" saltValue="FkLmSTTQ1K5JTRAMkr2xdktNOI24lNtSaFQYFI5x9r/Hu/zof+CHn3HHxkoSJLDfyeX5UTFPNKuptXiV89BXSQ==" spinCount="100000" sheet="1" objects="1" scenarios="1" formatColumns="0" formatRows="0" autoFilter="0"/>
  <autoFilter ref="C93:K251" xr:uid="{00000000-0009-0000-0000-000005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11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108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1" customFormat="1" ht="12" customHeight="1">
      <c r="B8" s="24"/>
      <c r="D8" s="117" t="s">
        <v>134</v>
      </c>
      <c r="L8" s="24"/>
    </row>
    <row r="9" spans="1:4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26" t="s">
        <v>2622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29" t="s">
        <v>19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ROUND(J87,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ROUND((SUM(BE87:BE110)),  2)</f>
        <v>0</v>
      </c>
      <c r="G35" s="38"/>
      <c r="H35" s="38"/>
      <c r="I35" s="129">
        <v>0.21</v>
      </c>
      <c r="J35" s="128">
        <f>ROUND(((SUM(BE87:BE110))*I35),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ROUND((SUM(BF87:BF110)),  2)</f>
        <v>0</v>
      </c>
      <c r="G36" s="38"/>
      <c r="H36" s="38"/>
      <c r="I36" s="129">
        <v>0.12</v>
      </c>
      <c r="J36" s="128">
        <f>ROUND(((SUM(BF87:BF110))*I36),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ROUND((SUM(BG87:BG110)),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ROUND((SUM(BH87:BH110)),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ROUND((SUM(BI87:BI110)),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1.5 - ELEKTROINSTALACE SLABOPROUD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J87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152</v>
      </c>
      <c r="E64" s="148"/>
      <c r="F64" s="148"/>
      <c r="G64" s="148"/>
      <c r="H64" s="148"/>
      <c r="I64" s="148"/>
      <c r="J64" s="149">
        <f>J88</f>
        <v>0</v>
      </c>
      <c r="K64" s="146"/>
      <c r="L64" s="150"/>
    </row>
    <row r="65" spans="1:31" s="10" customFormat="1" ht="19.95" customHeight="1">
      <c r="B65" s="151"/>
      <c r="C65" s="100"/>
      <c r="D65" s="152" t="s">
        <v>2623</v>
      </c>
      <c r="E65" s="153"/>
      <c r="F65" s="153"/>
      <c r="G65" s="153"/>
      <c r="H65" s="153"/>
      <c r="I65" s="153"/>
      <c r="J65" s="154">
        <f>J89</f>
        <v>0</v>
      </c>
      <c r="K65" s="100"/>
      <c r="L65" s="155"/>
    </row>
    <row r="66" spans="1:31" s="2" customFormat="1" ht="21.75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1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31" s="2" customFormat="1" ht="6.9" customHeight="1">
      <c r="A67" s="38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pans="1:31" s="2" customFormat="1" ht="6.9" customHeight="1">
      <c r="A71" s="38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11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24.9" customHeight="1">
      <c r="A72" s="38"/>
      <c r="B72" s="39"/>
      <c r="C72" s="27" t="s">
        <v>168</v>
      </c>
      <c r="D72" s="40"/>
      <c r="E72" s="40"/>
      <c r="F72" s="40"/>
      <c r="G72" s="40"/>
      <c r="H72" s="40"/>
      <c r="I72" s="40"/>
      <c r="J72" s="40"/>
      <c r="K72" s="40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6.9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12" customHeight="1">
      <c r="A74" s="38"/>
      <c r="B74" s="39"/>
      <c r="C74" s="33" t="s">
        <v>16</v>
      </c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26.25" customHeight="1">
      <c r="A75" s="38"/>
      <c r="B75" s="39"/>
      <c r="C75" s="40"/>
      <c r="D75" s="40"/>
      <c r="E75" s="421" t="str">
        <f>E7</f>
        <v>STAVEBNÍ ÚPRAVY A PŘÍSTAVBA OBJEKTU SLOVENSKÁ 984 V KOLÍNĚ II</v>
      </c>
      <c r="F75" s="422"/>
      <c r="G75" s="422"/>
      <c r="H75" s="422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1" customFormat="1" ht="12" customHeight="1">
      <c r="B76" s="25"/>
      <c r="C76" s="33" t="s">
        <v>134</v>
      </c>
      <c r="D76" s="26"/>
      <c r="E76" s="26"/>
      <c r="F76" s="26"/>
      <c r="G76" s="26"/>
      <c r="H76" s="26"/>
      <c r="I76" s="26"/>
      <c r="J76" s="26"/>
      <c r="K76" s="26"/>
      <c r="L76" s="24"/>
    </row>
    <row r="77" spans="1:31" s="2" customFormat="1" ht="16.5" customHeight="1">
      <c r="A77" s="38"/>
      <c r="B77" s="39"/>
      <c r="C77" s="40"/>
      <c r="D77" s="40"/>
      <c r="E77" s="421" t="s">
        <v>135</v>
      </c>
      <c r="F77" s="420"/>
      <c r="G77" s="420"/>
      <c r="H77" s="420"/>
      <c r="I77" s="40"/>
      <c r="J77" s="40"/>
      <c r="K77" s="40"/>
      <c r="L77" s="11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12" customHeight="1">
      <c r="A78" s="38"/>
      <c r="B78" s="39"/>
      <c r="C78" s="33" t="s">
        <v>136</v>
      </c>
      <c r="D78" s="40"/>
      <c r="E78" s="40"/>
      <c r="F78" s="40"/>
      <c r="G78" s="40"/>
      <c r="H78" s="4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6.5" customHeight="1">
      <c r="A79" s="38"/>
      <c r="B79" s="39"/>
      <c r="C79" s="40"/>
      <c r="D79" s="40"/>
      <c r="E79" s="414" t="str">
        <f>E11</f>
        <v>Objekt 1.5 - ELEKTROINSTALACE SLABOPROUD</v>
      </c>
      <c r="F79" s="420"/>
      <c r="G79" s="420"/>
      <c r="H79" s="42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21</v>
      </c>
      <c r="D81" s="40"/>
      <c r="E81" s="40"/>
      <c r="F81" s="31" t="str">
        <f>F14</f>
        <v>Kolín</v>
      </c>
      <c r="G81" s="40"/>
      <c r="H81" s="40"/>
      <c r="I81" s="33" t="s">
        <v>23</v>
      </c>
      <c r="J81" s="63" t="str">
        <f>IF(J14="","",J14)</f>
        <v>19. 5. 2025</v>
      </c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6.9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25.65" customHeight="1">
      <c r="A83" s="38"/>
      <c r="B83" s="39"/>
      <c r="C83" s="33" t="s">
        <v>25</v>
      </c>
      <c r="D83" s="40"/>
      <c r="E83" s="40"/>
      <c r="F83" s="31" t="str">
        <f>E17</f>
        <v>MĚSTO KOLÍN, KARLOVO NÁMĚSTÍ 78, 280 12 KOLÍN I</v>
      </c>
      <c r="G83" s="40"/>
      <c r="H83" s="40"/>
      <c r="I83" s="33" t="s">
        <v>34</v>
      </c>
      <c r="J83" s="36" t="str">
        <f>E23</f>
        <v>AZ PROJECTspol. s r.o.</v>
      </c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5.15" customHeight="1">
      <c r="A84" s="38"/>
      <c r="B84" s="39"/>
      <c r="C84" s="33" t="s">
        <v>31</v>
      </c>
      <c r="D84" s="40"/>
      <c r="E84" s="40"/>
      <c r="F84" s="31" t="str">
        <f>IF(E20="","",E20)</f>
        <v>Vyplň údaj</v>
      </c>
      <c r="G84" s="40"/>
      <c r="H84" s="40"/>
      <c r="I84" s="33" t="s">
        <v>38</v>
      </c>
      <c r="J84" s="36" t="str">
        <f>E26</f>
        <v>Ing. Luboš Michalec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0.35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11" customFormat="1" ht="29.25" customHeight="1">
      <c r="A86" s="156"/>
      <c r="B86" s="157"/>
      <c r="C86" s="158" t="s">
        <v>169</v>
      </c>
      <c r="D86" s="159" t="s">
        <v>63</v>
      </c>
      <c r="E86" s="159" t="s">
        <v>59</v>
      </c>
      <c r="F86" s="159" t="s">
        <v>60</v>
      </c>
      <c r="G86" s="159" t="s">
        <v>170</v>
      </c>
      <c r="H86" s="159" t="s">
        <v>171</v>
      </c>
      <c r="I86" s="159" t="s">
        <v>172</v>
      </c>
      <c r="J86" s="159" t="s">
        <v>140</v>
      </c>
      <c r="K86" s="160" t="s">
        <v>173</v>
      </c>
      <c r="L86" s="161"/>
      <c r="M86" s="72" t="s">
        <v>19</v>
      </c>
      <c r="N86" s="73" t="s">
        <v>48</v>
      </c>
      <c r="O86" s="73" t="s">
        <v>174</v>
      </c>
      <c r="P86" s="73" t="s">
        <v>175</v>
      </c>
      <c r="Q86" s="73" t="s">
        <v>176</v>
      </c>
      <c r="R86" s="73" t="s">
        <v>177</v>
      </c>
      <c r="S86" s="73" t="s">
        <v>178</v>
      </c>
      <c r="T86" s="74" t="s">
        <v>179</v>
      </c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</row>
    <row r="87" spans="1:65" s="2" customFormat="1" ht="22.8" customHeight="1">
      <c r="A87" s="38"/>
      <c r="B87" s="39"/>
      <c r="C87" s="79" t="s">
        <v>180</v>
      </c>
      <c r="D87" s="40"/>
      <c r="E87" s="40"/>
      <c r="F87" s="40"/>
      <c r="G87" s="40"/>
      <c r="H87" s="40"/>
      <c r="I87" s="40"/>
      <c r="J87" s="162">
        <f>BK87</f>
        <v>0</v>
      </c>
      <c r="K87" s="40"/>
      <c r="L87" s="43"/>
      <c r="M87" s="75"/>
      <c r="N87" s="163"/>
      <c r="O87" s="76"/>
      <c r="P87" s="164">
        <f>P88</f>
        <v>0</v>
      </c>
      <c r="Q87" s="76"/>
      <c r="R87" s="164">
        <f>R88</f>
        <v>0</v>
      </c>
      <c r="S87" s="76"/>
      <c r="T87" s="165">
        <f>T88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21" t="s">
        <v>77</v>
      </c>
      <c r="AU87" s="21" t="s">
        <v>141</v>
      </c>
      <c r="BK87" s="166">
        <f>BK88</f>
        <v>0</v>
      </c>
    </row>
    <row r="88" spans="1:65" s="12" customFormat="1" ht="25.95" customHeight="1">
      <c r="B88" s="167"/>
      <c r="C88" s="168"/>
      <c r="D88" s="169" t="s">
        <v>77</v>
      </c>
      <c r="E88" s="170" t="s">
        <v>1145</v>
      </c>
      <c r="F88" s="170" t="s">
        <v>1146</v>
      </c>
      <c r="G88" s="168"/>
      <c r="H88" s="168"/>
      <c r="I88" s="171"/>
      <c r="J88" s="172">
        <f>BK88</f>
        <v>0</v>
      </c>
      <c r="K88" s="168"/>
      <c r="L88" s="173"/>
      <c r="M88" s="174"/>
      <c r="N88" s="175"/>
      <c r="O88" s="175"/>
      <c r="P88" s="176">
        <f>P89</f>
        <v>0</v>
      </c>
      <c r="Q88" s="175"/>
      <c r="R88" s="176">
        <f>R89</f>
        <v>0</v>
      </c>
      <c r="S88" s="175"/>
      <c r="T88" s="177">
        <f>T89</f>
        <v>0</v>
      </c>
      <c r="AR88" s="178" t="s">
        <v>87</v>
      </c>
      <c r="AT88" s="179" t="s">
        <v>77</v>
      </c>
      <c r="AU88" s="179" t="s">
        <v>78</v>
      </c>
      <c r="AY88" s="178" t="s">
        <v>183</v>
      </c>
      <c r="BK88" s="180">
        <f>BK89</f>
        <v>0</v>
      </c>
    </row>
    <row r="89" spans="1:65" s="12" customFormat="1" ht="22.8" customHeight="1">
      <c r="B89" s="167"/>
      <c r="C89" s="168"/>
      <c r="D89" s="169" t="s">
        <v>77</v>
      </c>
      <c r="E89" s="181" t="s">
        <v>2624</v>
      </c>
      <c r="F89" s="181" t="s">
        <v>2625</v>
      </c>
      <c r="G89" s="168"/>
      <c r="H89" s="168"/>
      <c r="I89" s="171"/>
      <c r="J89" s="182">
        <f>BK89</f>
        <v>0</v>
      </c>
      <c r="K89" s="168"/>
      <c r="L89" s="173"/>
      <c r="M89" s="174"/>
      <c r="N89" s="175"/>
      <c r="O89" s="175"/>
      <c r="P89" s="176">
        <f>SUM(P90:P110)</f>
        <v>0</v>
      </c>
      <c r="Q89" s="175"/>
      <c r="R89" s="176">
        <f>SUM(R90:R110)</f>
        <v>0</v>
      </c>
      <c r="S89" s="175"/>
      <c r="T89" s="177">
        <f>SUM(T90:T110)</f>
        <v>0</v>
      </c>
      <c r="AR89" s="178" t="s">
        <v>87</v>
      </c>
      <c r="AT89" s="179" t="s">
        <v>77</v>
      </c>
      <c r="AU89" s="179" t="s">
        <v>85</v>
      </c>
      <c r="AY89" s="178" t="s">
        <v>183</v>
      </c>
      <c r="BK89" s="180">
        <f>SUM(BK90:BK110)</f>
        <v>0</v>
      </c>
    </row>
    <row r="90" spans="1:65" s="2" customFormat="1" ht="24.15" customHeight="1">
      <c r="A90" s="38"/>
      <c r="B90" s="39"/>
      <c r="C90" s="183" t="s">
        <v>85</v>
      </c>
      <c r="D90" s="183" t="s">
        <v>185</v>
      </c>
      <c r="E90" s="184" t="s">
        <v>2626</v>
      </c>
      <c r="F90" s="185" t="s">
        <v>2627</v>
      </c>
      <c r="G90" s="186" t="s">
        <v>2180</v>
      </c>
      <c r="H90" s="187">
        <v>5</v>
      </c>
      <c r="I90" s="188"/>
      <c r="J90" s="189">
        <f t="shared" ref="J90:J110" si="0">ROUND(I90*H90,2)</f>
        <v>0</v>
      </c>
      <c r="K90" s="185" t="s">
        <v>19</v>
      </c>
      <c r="L90" s="43"/>
      <c r="M90" s="190" t="s">
        <v>19</v>
      </c>
      <c r="N90" s="191" t="s">
        <v>49</v>
      </c>
      <c r="O90" s="68"/>
      <c r="P90" s="192">
        <f t="shared" ref="P90:P110" si="1">O90*H90</f>
        <v>0</v>
      </c>
      <c r="Q90" s="192">
        <v>0</v>
      </c>
      <c r="R90" s="192">
        <f t="shared" ref="R90:R110" si="2">Q90*H90</f>
        <v>0</v>
      </c>
      <c r="S90" s="192">
        <v>0</v>
      </c>
      <c r="T90" s="193">
        <f t="shared" ref="T90:T110" si="3"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194" t="s">
        <v>273</v>
      </c>
      <c r="AT90" s="194" t="s">
        <v>185</v>
      </c>
      <c r="AU90" s="194" t="s">
        <v>87</v>
      </c>
      <c r="AY90" s="21" t="s">
        <v>183</v>
      </c>
      <c r="BE90" s="195">
        <f t="shared" ref="BE90:BE110" si="4">IF(N90="základní",J90,0)</f>
        <v>0</v>
      </c>
      <c r="BF90" s="195">
        <f t="shared" ref="BF90:BF110" si="5">IF(N90="snížená",J90,0)</f>
        <v>0</v>
      </c>
      <c r="BG90" s="195">
        <f t="shared" ref="BG90:BG110" si="6">IF(N90="zákl. přenesená",J90,0)</f>
        <v>0</v>
      </c>
      <c r="BH90" s="195">
        <f t="shared" ref="BH90:BH110" si="7">IF(N90="sníž. přenesená",J90,0)</f>
        <v>0</v>
      </c>
      <c r="BI90" s="195">
        <f t="shared" ref="BI90:BI110" si="8">IF(N90="nulová",J90,0)</f>
        <v>0</v>
      </c>
      <c r="BJ90" s="21" t="s">
        <v>85</v>
      </c>
      <c r="BK90" s="195">
        <f t="shared" ref="BK90:BK110" si="9">ROUND(I90*H90,2)</f>
        <v>0</v>
      </c>
      <c r="BL90" s="21" t="s">
        <v>273</v>
      </c>
      <c r="BM90" s="194" t="s">
        <v>2628</v>
      </c>
    </row>
    <row r="91" spans="1:65" s="2" customFormat="1" ht="16.5" customHeight="1">
      <c r="A91" s="38"/>
      <c r="B91" s="39"/>
      <c r="C91" s="183" t="s">
        <v>87</v>
      </c>
      <c r="D91" s="183" t="s">
        <v>185</v>
      </c>
      <c r="E91" s="184" t="s">
        <v>2629</v>
      </c>
      <c r="F91" s="185" t="s">
        <v>2630</v>
      </c>
      <c r="G91" s="186" t="s">
        <v>2180</v>
      </c>
      <c r="H91" s="187">
        <v>5</v>
      </c>
      <c r="I91" s="188"/>
      <c r="J91" s="189">
        <f t="shared" si="0"/>
        <v>0</v>
      </c>
      <c r="K91" s="185" t="s">
        <v>19</v>
      </c>
      <c r="L91" s="43"/>
      <c r="M91" s="190" t="s">
        <v>19</v>
      </c>
      <c r="N91" s="191" t="s">
        <v>49</v>
      </c>
      <c r="O91" s="68"/>
      <c r="P91" s="192">
        <f t="shared" si="1"/>
        <v>0</v>
      </c>
      <c r="Q91" s="192">
        <v>0</v>
      </c>
      <c r="R91" s="192">
        <f t="shared" si="2"/>
        <v>0</v>
      </c>
      <c r="S91" s="192">
        <v>0</v>
      </c>
      <c r="T91" s="193">
        <f t="shared" si="3"/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273</v>
      </c>
      <c r="AT91" s="194" t="s">
        <v>185</v>
      </c>
      <c r="AU91" s="194" t="s">
        <v>87</v>
      </c>
      <c r="AY91" s="21" t="s">
        <v>183</v>
      </c>
      <c r="BE91" s="195">
        <f t="shared" si="4"/>
        <v>0</v>
      </c>
      <c r="BF91" s="195">
        <f t="shared" si="5"/>
        <v>0</v>
      </c>
      <c r="BG91" s="195">
        <f t="shared" si="6"/>
        <v>0</v>
      </c>
      <c r="BH91" s="195">
        <f t="shared" si="7"/>
        <v>0</v>
      </c>
      <c r="BI91" s="195">
        <f t="shared" si="8"/>
        <v>0</v>
      </c>
      <c r="BJ91" s="21" t="s">
        <v>85</v>
      </c>
      <c r="BK91" s="195">
        <f t="shared" si="9"/>
        <v>0</v>
      </c>
      <c r="BL91" s="21" t="s">
        <v>273</v>
      </c>
      <c r="BM91" s="194" t="s">
        <v>2631</v>
      </c>
    </row>
    <row r="92" spans="1:65" s="2" customFormat="1" ht="24.15" customHeight="1">
      <c r="A92" s="38"/>
      <c r="B92" s="39"/>
      <c r="C92" s="183" t="s">
        <v>132</v>
      </c>
      <c r="D92" s="183" t="s">
        <v>185</v>
      </c>
      <c r="E92" s="184" t="s">
        <v>2632</v>
      </c>
      <c r="F92" s="185" t="s">
        <v>2633</v>
      </c>
      <c r="G92" s="186" t="s">
        <v>2180</v>
      </c>
      <c r="H92" s="187">
        <v>9</v>
      </c>
      <c r="I92" s="188"/>
      <c r="J92" s="189">
        <f t="shared" si="0"/>
        <v>0</v>
      </c>
      <c r="K92" s="185" t="s">
        <v>19</v>
      </c>
      <c r="L92" s="43"/>
      <c r="M92" s="190" t="s">
        <v>19</v>
      </c>
      <c r="N92" s="191" t="s">
        <v>49</v>
      </c>
      <c r="O92" s="68"/>
      <c r="P92" s="192">
        <f t="shared" si="1"/>
        <v>0</v>
      </c>
      <c r="Q92" s="192">
        <v>0</v>
      </c>
      <c r="R92" s="192">
        <f t="shared" si="2"/>
        <v>0</v>
      </c>
      <c r="S92" s="192">
        <v>0</v>
      </c>
      <c r="T92" s="193">
        <f t="shared" si="3"/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194" t="s">
        <v>273</v>
      </c>
      <c r="AT92" s="194" t="s">
        <v>185</v>
      </c>
      <c r="AU92" s="194" t="s">
        <v>87</v>
      </c>
      <c r="AY92" s="21" t="s">
        <v>183</v>
      </c>
      <c r="BE92" s="195">
        <f t="shared" si="4"/>
        <v>0</v>
      </c>
      <c r="BF92" s="195">
        <f t="shared" si="5"/>
        <v>0</v>
      </c>
      <c r="BG92" s="195">
        <f t="shared" si="6"/>
        <v>0</v>
      </c>
      <c r="BH92" s="195">
        <f t="shared" si="7"/>
        <v>0</v>
      </c>
      <c r="BI92" s="195">
        <f t="shared" si="8"/>
        <v>0</v>
      </c>
      <c r="BJ92" s="21" t="s">
        <v>85</v>
      </c>
      <c r="BK92" s="195">
        <f t="shared" si="9"/>
        <v>0</v>
      </c>
      <c r="BL92" s="21" t="s">
        <v>273</v>
      </c>
      <c r="BM92" s="194" t="s">
        <v>2634</v>
      </c>
    </row>
    <row r="93" spans="1:65" s="2" customFormat="1" ht="21.75" customHeight="1">
      <c r="A93" s="38"/>
      <c r="B93" s="39"/>
      <c r="C93" s="183" t="s">
        <v>190</v>
      </c>
      <c r="D93" s="183" t="s">
        <v>185</v>
      </c>
      <c r="E93" s="184" t="s">
        <v>2635</v>
      </c>
      <c r="F93" s="185" t="s">
        <v>2636</v>
      </c>
      <c r="G93" s="186" t="s">
        <v>2180</v>
      </c>
      <c r="H93" s="187">
        <v>1</v>
      </c>
      <c r="I93" s="188"/>
      <c r="J93" s="189">
        <f t="shared" si="0"/>
        <v>0</v>
      </c>
      <c r="K93" s="185" t="s">
        <v>19</v>
      </c>
      <c r="L93" s="43"/>
      <c r="M93" s="190" t="s">
        <v>19</v>
      </c>
      <c r="N93" s="191" t="s">
        <v>49</v>
      </c>
      <c r="O93" s="68"/>
      <c r="P93" s="192">
        <f t="shared" si="1"/>
        <v>0</v>
      </c>
      <c r="Q93" s="192">
        <v>0</v>
      </c>
      <c r="R93" s="192">
        <f t="shared" si="2"/>
        <v>0</v>
      </c>
      <c r="S93" s="192">
        <v>0</v>
      </c>
      <c r="T93" s="193">
        <f t="shared" si="3"/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273</v>
      </c>
      <c r="AT93" s="194" t="s">
        <v>185</v>
      </c>
      <c r="AU93" s="194" t="s">
        <v>87</v>
      </c>
      <c r="AY93" s="21" t="s">
        <v>183</v>
      </c>
      <c r="BE93" s="195">
        <f t="shared" si="4"/>
        <v>0</v>
      </c>
      <c r="BF93" s="195">
        <f t="shared" si="5"/>
        <v>0</v>
      </c>
      <c r="BG93" s="195">
        <f t="shared" si="6"/>
        <v>0</v>
      </c>
      <c r="BH93" s="195">
        <f t="shared" si="7"/>
        <v>0</v>
      </c>
      <c r="BI93" s="195">
        <f t="shared" si="8"/>
        <v>0</v>
      </c>
      <c r="BJ93" s="21" t="s">
        <v>85</v>
      </c>
      <c r="BK93" s="195">
        <f t="shared" si="9"/>
        <v>0</v>
      </c>
      <c r="BL93" s="21" t="s">
        <v>273</v>
      </c>
      <c r="BM93" s="194" t="s">
        <v>2637</v>
      </c>
    </row>
    <row r="94" spans="1:65" s="2" customFormat="1" ht="16.5" customHeight="1">
      <c r="A94" s="38"/>
      <c r="B94" s="39"/>
      <c r="C94" s="183" t="s">
        <v>214</v>
      </c>
      <c r="D94" s="183" t="s">
        <v>185</v>
      </c>
      <c r="E94" s="184" t="s">
        <v>2638</v>
      </c>
      <c r="F94" s="185" t="s">
        <v>2639</v>
      </c>
      <c r="G94" s="186" t="s">
        <v>1362</v>
      </c>
      <c r="H94" s="187">
        <v>2</v>
      </c>
      <c r="I94" s="188"/>
      <c r="J94" s="189">
        <f t="shared" si="0"/>
        <v>0</v>
      </c>
      <c r="K94" s="185" t="s">
        <v>19</v>
      </c>
      <c r="L94" s="43"/>
      <c r="M94" s="190" t="s">
        <v>19</v>
      </c>
      <c r="N94" s="191" t="s">
        <v>49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273</v>
      </c>
      <c r="AT94" s="194" t="s">
        <v>185</v>
      </c>
      <c r="AU94" s="194" t="s">
        <v>87</v>
      </c>
      <c r="AY94" s="21" t="s">
        <v>183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85</v>
      </c>
      <c r="BK94" s="195">
        <f t="shared" si="9"/>
        <v>0</v>
      </c>
      <c r="BL94" s="21" t="s">
        <v>273</v>
      </c>
      <c r="BM94" s="194" t="s">
        <v>2640</v>
      </c>
    </row>
    <row r="95" spans="1:65" s="2" customFormat="1" ht="21.75" customHeight="1">
      <c r="A95" s="38"/>
      <c r="B95" s="39"/>
      <c r="C95" s="183" t="s">
        <v>223</v>
      </c>
      <c r="D95" s="183" t="s">
        <v>185</v>
      </c>
      <c r="E95" s="184" t="s">
        <v>2641</v>
      </c>
      <c r="F95" s="185" t="s">
        <v>2642</v>
      </c>
      <c r="G95" s="186" t="s">
        <v>2180</v>
      </c>
      <c r="H95" s="187">
        <v>5</v>
      </c>
      <c r="I95" s="188"/>
      <c r="J95" s="189">
        <f t="shared" si="0"/>
        <v>0</v>
      </c>
      <c r="K95" s="185" t="s">
        <v>19</v>
      </c>
      <c r="L95" s="43"/>
      <c r="M95" s="190" t="s">
        <v>19</v>
      </c>
      <c r="N95" s="191" t="s">
        <v>49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273</v>
      </c>
      <c r="AT95" s="194" t="s">
        <v>185</v>
      </c>
      <c r="AU95" s="194" t="s">
        <v>87</v>
      </c>
      <c r="AY95" s="21" t="s">
        <v>183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85</v>
      </c>
      <c r="BK95" s="195">
        <f t="shared" si="9"/>
        <v>0</v>
      </c>
      <c r="BL95" s="21" t="s">
        <v>273</v>
      </c>
      <c r="BM95" s="194" t="s">
        <v>2643</v>
      </c>
    </row>
    <row r="96" spans="1:65" s="2" customFormat="1" ht="16.5" customHeight="1">
      <c r="A96" s="38"/>
      <c r="B96" s="39"/>
      <c r="C96" s="183" t="s">
        <v>229</v>
      </c>
      <c r="D96" s="183" t="s">
        <v>185</v>
      </c>
      <c r="E96" s="184" t="s">
        <v>2644</v>
      </c>
      <c r="F96" s="185" t="s">
        <v>2645</v>
      </c>
      <c r="G96" s="186" t="s">
        <v>2180</v>
      </c>
      <c r="H96" s="187">
        <v>1</v>
      </c>
      <c r="I96" s="188"/>
      <c r="J96" s="189">
        <f t="shared" si="0"/>
        <v>0</v>
      </c>
      <c r="K96" s="185" t="s">
        <v>19</v>
      </c>
      <c r="L96" s="43"/>
      <c r="M96" s="190" t="s">
        <v>19</v>
      </c>
      <c r="N96" s="191" t="s">
        <v>49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273</v>
      </c>
      <c r="AT96" s="194" t="s">
        <v>185</v>
      </c>
      <c r="AU96" s="194" t="s">
        <v>87</v>
      </c>
      <c r="AY96" s="21" t="s">
        <v>183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85</v>
      </c>
      <c r="BK96" s="195">
        <f t="shared" si="9"/>
        <v>0</v>
      </c>
      <c r="BL96" s="21" t="s">
        <v>273</v>
      </c>
      <c r="BM96" s="194" t="s">
        <v>2646</v>
      </c>
    </row>
    <row r="97" spans="1:65" s="2" customFormat="1" ht="21.75" customHeight="1">
      <c r="A97" s="38"/>
      <c r="B97" s="39"/>
      <c r="C97" s="183" t="s">
        <v>234</v>
      </c>
      <c r="D97" s="183" t="s">
        <v>185</v>
      </c>
      <c r="E97" s="184" t="s">
        <v>2647</v>
      </c>
      <c r="F97" s="185" t="s">
        <v>2648</v>
      </c>
      <c r="G97" s="186" t="s">
        <v>2180</v>
      </c>
      <c r="H97" s="187">
        <v>5</v>
      </c>
      <c r="I97" s="188"/>
      <c r="J97" s="189">
        <f t="shared" si="0"/>
        <v>0</v>
      </c>
      <c r="K97" s="185" t="s">
        <v>19</v>
      </c>
      <c r="L97" s="43"/>
      <c r="M97" s="190" t="s">
        <v>19</v>
      </c>
      <c r="N97" s="191" t="s">
        <v>49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273</v>
      </c>
      <c r="AT97" s="194" t="s">
        <v>185</v>
      </c>
      <c r="AU97" s="194" t="s">
        <v>87</v>
      </c>
      <c r="AY97" s="21" t="s">
        <v>183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85</v>
      </c>
      <c r="BK97" s="195">
        <f t="shared" si="9"/>
        <v>0</v>
      </c>
      <c r="BL97" s="21" t="s">
        <v>273</v>
      </c>
      <c r="BM97" s="194" t="s">
        <v>2649</v>
      </c>
    </row>
    <row r="98" spans="1:65" s="2" customFormat="1" ht="16.5" customHeight="1">
      <c r="A98" s="38"/>
      <c r="B98" s="39"/>
      <c r="C98" s="183" t="s">
        <v>239</v>
      </c>
      <c r="D98" s="183" t="s">
        <v>185</v>
      </c>
      <c r="E98" s="184" t="s">
        <v>2650</v>
      </c>
      <c r="F98" s="185" t="s">
        <v>2651</v>
      </c>
      <c r="G98" s="186" t="s">
        <v>2180</v>
      </c>
      <c r="H98" s="187">
        <v>5</v>
      </c>
      <c r="I98" s="188"/>
      <c r="J98" s="189">
        <f t="shared" si="0"/>
        <v>0</v>
      </c>
      <c r="K98" s="185" t="s">
        <v>19</v>
      </c>
      <c r="L98" s="43"/>
      <c r="M98" s="190" t="s">
        <v>19</v>
      </c>
      <c r="N98" s="191" t="s">
        <v>49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273</v>
      </c>
      <c r="AT98" s="194" t="s">
        <v>185</v>
      </c>
      <c r="AU98" s="194" t="s">
        <v>87</v>
      </c>
      <c r="AY98" s="21" t="s">
        <v>183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85</v>
      </c>
      <c r="BK98" s="195">
        <f t="shared" si="9"/>
        <v>0</v>
      </c>
      <c r="BL98" s="21" t="s">
        <v>273</v>
      </c>
      <c r="BM98" s="194" t="s">
        <v>2652</v>
      </c>
    </row>
    <row r="99" spans="1:65" s="2" customFormat="1" ht="16.5" customHeight="1">
      <c r="A99" s="38"/>
      <c r="B99" s="39"/>
      <c r="C99" s="183" t="s">
        <v>245</v>
      </c>
      <c r="D99" s="183" t="s">
        <v>185</v>
      </c>
      <c r="E99" s="184" t="s">
        <v>2653</v>
      </c>
      <c r="F99" s="185" t="s">
        <v>2654</v>
      </c>
      <c r="G99" s="186" t="s">
        <v>2180</v>
      </c>
      <c r="H99" s="187">
        <v>1</v>
      </c>
      <c r="I99" s="188"/>
      <c r="J99" s="189">
        <f t="shared" si="0"/>
        <v>0</v>
      </c>
      <c r="K99" s="185" t="s">
        <v>19</v>
      </c>
      <c r="L99" s="43"/>
      <c r="M99" s="190" t="s">
        <v>19</v>
      </c>
      <c r="N99" s="191" t="s">
        <v>49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273</v>
      </c>
      <c r="AT99" s="194" t="s">
        <v>185</v>
      </c>
      <c r="AU99" s="194" t="s">
        <v>87</v>
      </c>
      <c r="AY99" s="21" t="s">
        <v>183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85</v>
      </c>
      <c r="BK99" s="195">
        <f t="shared" si="9"/>
        <v>0</v>
      </c>
      <c r="BL99" s="21" t="s">
        <v>273</v>
      </c>
      <c r="BM99" s="194" t="s">
        <v>2655</v>
      </c>
    </row>
    <row r="100" spans="1:65" s="2" customFormat="1" ht="24.15" customHeight="1">
      <c r="A100" s="38"/>
      <c r="B100" s="39"/>
      <c r="C100" s="183" t="s">
        <v>249</v>
      </c>
      <c r="D100" s="183" t="s">
        <v>185</v>
      </c>
      <c r="E100" s="184" t="s">
        <v>2656</v>
      </c>
      <c r="F100" s="185" t="s">
        <v>2657</v>
      </c>
      <c r="G100" s="186" t="s">
        <v>2180</v>
      </c>
      <c r="H100" s="187">
        <v>1</v>
      </c>
      <c r="I100" s="188"/>
      <c r="J100" s="189">
        <f t="shared" si="0"/>
        <v>0</v>
      </c>
      <c r="K100" s="185" t="s">
        <v>19</v>
      </c>
      <c r="L100" s="43"/>
      <c r="M100" s="190" t="s">
        <v>19</v>
      </c>
      <c r="N100" s="191" t="s">
        <v>49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273</v>
      </c>
      <c r="AT100" s="194" t="s">
        <v>185</v>
      </c>
      <c r="AU100" s="194" t="s">
        <v>87</v>
      </c>
      <c r="AY100" s="21" t="s">
        <v>183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85</v>
      </c>
      <c r="BK100" s="195">
        <f t="shared" si="9"/>
        <v>0</v>
      </c>
      <c r="BL100" s="21" t="s">
        <v>273</v>
      </c>
      <c r="BM100" s="194" t="s">
        <v>2658</v>
      </c>
    </row>
    <row r="101" spans="1:65" s="2" customFormat="1" ht="24.15" customHeight="1">
      <c r="A101" s="38"/>
      <c r="B101" s="39"/>
      <c r="C101" s="183" t="s">
        <v>8</v>
      </c>
      <c r="D101" s="183" t="s">
        <v>185</v>
      </c>
      <c r="E101" s="184" t="s">
        <v>2659</v>
      </c>
      <c r="F101" s="185" t="s">
        <v>2657</v>
      </c>
      <c r="G101" s="186" t="s">
        <v>2180</v>
      </c>
      <c r="H101" s="187">
        <v>1</v>
      </c>
      <c r="I101" s="188"/>
      <c r="J101" s="189">
        <f t="shared" si="0"/>
        <v>0</v>
      </c>
      <c r="K101" s="185" t="s">
        <v>19</v>
      </c>
      <c r="L101" s="43"/>
      <c r="M101" s="190" t="s">
        <v>19</v>
      </c>
      <c r="N101" s="191" t="s">
        <v>49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273</v>
      </c>
      <c r="AT101" s="194" t="s">
        <v>185</v>
      </c>
      <c r="AU101" s="194" t="s">
        <v>87</v>
      </c>
      <c r="AY101" s="21" t="s">
        <v>183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85</v>
      </c>
      <c r="BK101" s="195">
        <f t="shared" si="9"/>
        <v>0</v>
      </c>
      <c r="BL101" s="21" t="s">
        <v>273</v>
      </c>
      <c r="BM101" s="194" t="s">
        <v>2660</v>
      </c>
    </row>
    <row r="102" spans="1:65" s="2" customFormat="1" ht="24.15" customHeight="1">
      <c r="A102" s="38"/>
      <c r="B102" s="39"/>
      <c r="C102" s="183" t="s">
        <v>256</v>
      </c>
      <c r="D102" s="183" t="s">
        <v>185</v>
      </c>
      <c r="E102" s="184" t="s">
        <v>2661</v>
      </c>
      <c r="F102" s="185" t="s">
        <v>2657</v>
      </c>
      <c r="G102" s="186" t="s">
        <v>2180</v>
      </c>
      <c r="H102" s="187">
        <v>1</v>
      </c>
      <c r="I102" s="188"/>
      <c r="J102" s="189">
        <f t="shared" si="0"/>
        <v>0</v>
      </c>
      <c r="K102" s="185" t="s">
        <v>19</v>
      </c>
      <c r="L102" s="43"/>
      <c r="M102" s="190" t="s">
        <v>19</v>
      </c>
      <c r="N102" s="191" t="s">
        <v>49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273</v>
      </c>
      <c r="AT102" s="194" t="s">
        <v>185</v>
      </c>
      <c r="AU102" s="194" t="s">
        <v>87</v>
      </c>
      <c r="AY102" s="21" t="s">
        <v>183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85</v>
      </c>
      <c r="BK102" s="195">
        <f t="shared" si="9"/>
        <v>0</v>
      </c>
      <c r="BL102" s="21" t="s">
        <v>273</v>
      </c>
      <c r="BM102" s="194" t="s">
        <v>2662</v>
      </c>
    </row>
    <row r="103" spans="1:65" s="2" customFormat="1" ht="24.15" customHeight="1">
      <c r="A103" s="38"/>
      <c r="B103" s="39"/>
      <c r="C103" s="183" t="s">
        <v>261</v>
      </c>
      <c r="D103" s="183" t="s">
        <v>185</v>
      </c>
      <c r="E103" s="184" t="s">
        <v>2663</v>
      </c>
      <c r="F103" s="185" t="s">
        <v>2657</v>
      </c>
      <c r="G103" s="186" t="s">
        <v>2180</v>
      </c>
      <c r="H103" s="187">
        <v>1</v>
      </c>
      <c r="I103" s="188"/>
      <c r="J103" s="189">
        <f t="shared" si="0"/>
        <v>0</v>
      </c>
      <c r="K103" s="185" t="s">
        <v>19</v>
      </c>
      <c r="L103" s="43"/>
      <c r="M103" s="190" t="s">
        <v>19</v>
      </c>
      <c r="N103" s="191" t="s">
        <v>49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273</v>
      </c>
      <c r="AT103" s="194" t="s">
        <v>185</v>
      </c>
      <c r="AU103" s="194" t="s">
        <v>87</v>
      </c>
      <c r="AY103" s="21" t="s">
        <v>183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85</v>
      </c>
      <c r="BK103" s="195">
        <f t="shared" si="9"/>
        <v>0</v>
      </c>
      <c r="BL103" s="21" t="s">
        <v>273</v>
      </c>
      <c r="BM103" s="194" t="s">
        <v>2664</v>
      </c>
    </row>
    <row r="104" spans="1:65" s="2" customFormat="1" ht="24.15" customHeight="1">
      <c r="A104" s="38"/>
      <c r="B104" s="39"/>
      <c r="C104" s="183" t="s">
        <v>267</v>
      </c>
      <c r="D104" s="183" t="s">
        <v>185</v>
      </c>
      <c r="E104" s="184" t="s">
        <v>2665</v>
      </c>
      <c r="F104" s="185" t="s">
        <v>2657</v>
      </c>
      <c r="G104" s="186" t="s">
        <v>2180</v>
      </c>
      <c r="H104" s="187">
        <v>1</v>
      </c>
      <c r="I104" s="188"/>
      <c r="J104" s="189">
        <f t="shared" si="0"/>
        <v>0</v>
      </c>
      <c r="K104" s="185" t="s">
        <v>19</v>
      </c>
      <c r="L104" s="43"/>
      <c r="M104" s="190" t="s">
        <v>19</v>
      </c>
      <c r="N104" s="191" t="s">
        <v>49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273</v>
      </c>
      <c r="AT104" s="194" t="s">
        <v>185</v>
      </c>
      <c r="AU104" s="194" t="s">
        <v>87</v>
      </c>
      <c r="AY104" s="21" t="s">
        <v>183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85</v>
      </c>
      <c r="BK104" s="195">
        <f t="shared" si="9"/>
        <v>0</v>
      </c>
      <c r="BL104" s="21" t="s">
        <v>273</v>
      </c>
      <c r="BM104" s="194" t="s">
        <v>2666</v>
      </c>
    </row>
    <row r="105" spans="1:65" s="2" customFormat="1" ht="16.5" customHeight="1">
      <c r="A105" s="38"/>
      <c r="B105" s="39"/>
      <c r="C105" s="183" t="s">
        <v>273</v>
      </c>
      <c r="D105" s="183" t="s">
        <v>185</v>
      </c>
      <c r="E105" s="184" t="s">
        <v>2667</v>
      </c>
      <c r="F105" s="185" t="s">
        <v>2668</v>
      </c>
      <c r="G105" s="186" t="s">
        <v>2180</v>
      </c>
      <c r="H105" s="187">
        <v>5</v>
      </c>
      <c r="I105" s="188"/>
      <c r="J105" s="189">
        <f t="shared" si="0"/>
        <v>0</v>
      </c>
      <c r="K105" s="185" t="s">
        <v>19</v>
      </c>
      <c r="L105" s="43"/>
      <c r="M105" s="190" t="s">
        <v>19</v>
      </c>
      <c r="N105" s="191" t="s">
        <v>49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273</v>
      </c>
      <c r="AT105" s="194" t="s">
        <v>185</v>
      </c>
      <c r="AU105" s="194" t="s">
        <v>87</v>
      </c>
      <c r="AY105" s="21" t="s">
        <v>183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85</v>
      </c>
      <c r="BK105" s="195">
        <f t="shared" si="9"/>
        <v>0</v>
      </c>
      <c r="BL105" s="21" t="s">
        <v>273</v>
      </c>
      <c r="BM105" s="194" t="s">
        <v>2669</v>
      </c>
    </row>
    <row r="106" spans="1:65" s="2" customFormat="1" ht="16.5" customHeight="1">
      <c r="A106" s="38"/>
      <c r="B106" s="39"/>
      <c r="C106" s="183" t="s">
        <v>278</v>
      </c>
      <c r="D106" s="183" t="s">
        <v>185</v>
      </c>
      <c r="E106" s="184" t="s">
        <v>2670</v>
      </c>
      <c r="F106" s="185" t="s">
        <v>2671</v>
      </c>
      <c r="G106" s="186" t="s">
        <v>237</v>
      </c>
      <c r="H106" s="187">
        <v>150</v>
      </c>
      <c r="I106" s="188"/>
      <c r="J106" s="189">
        <f t="shared" si="0"/>
        <v>0</v>
      </c>
      <c r="K106" s="185" t="s">
        <v>19</v>
      </c>
      <c r="L106" s="43"/>
      <c r="M106" s="190" t="s">
        <v>19</v>
      </c>
      <c r="N106" s="191" t="s">
        <v>49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273</v>
      </c>
      <c r="AT106" s="194" t="s">
        <v>185</v>
      </c>
      <c r="AU106" s="194" t="s">
        <v>87</v>
      </c>
      <c r="AY106" s="21" t="s">
        <v>183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85</v>
      </c>
      <c r="BK106" s="195">
        <f t="shared" si="9"/>
        <v>0</v>
      </c>
      <c r="BL106" s="21" t="s">
        <v>273</v>
      </c>
      <c r="BM106" s="194" t="s">
        <v>2672</v>
      </c>
    </row>
    <row r="107" spans="1:65" s="2" customFormat="1" ht="16.5" customHeight="1">
      <c r="A107" s="38"/>
      <c r="B107" s="39"/>
      <c r="C107" s="183" t="s">
        <v>284</v>
      </c>
      <c r="D107" s="183" t="s">
        <v>185</v>
      </c>
      <c r="E107" s="184" t="s">
        <v>2673</v>
      </c>
      <c r="F107" s="185" t="s">
        <v>2674</v>
      </c>
      <c r="G107" s="186" t="s">
        <v>237</v>
      </c>
      <c r="H107" s="187">
        <v>80</v>
      </c>
      <c r="I107" s="188"/>
      <c r="J107" s="189">
        <f t="shared" si="0"/>
        <v>0</v>
      </c>
      <c r="K107" s="185" t="s">
        <v>19</v>
      </c>
      <c r="L107" s="43"/>
      <c r="M107" s="190" t="s">
        <v>19</v>
      </c>
      <c r="N107" s="191" t="s">
        <v>49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273</v>
      </c>
      <c r="AT107" s="194" t="s">
        <v>185</v>
      </c>
      <c r="AU107" s="194" t="s">
        <v>87</v>
      </c>
      <c r="AY107" s="21" t="s">
        <v>183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85</v>
      </c>
      <c r="BK107" s="195">
        <f t="shared" si="9"/>
        <v>0</v>
      </c>
      <c r="BL107" s="21" t="s">
        <v>273</v>
      </c>
      <c r="BM107" s="194" t="s">
        <v>2675</v>
      </c>
    </row>
    <row r="108" spans="1:65" s="2" customFormat="1" ht="21.75" customHeight="1">
      <c r="A108" s="38"/>
      <c r="B108" s="39"/>
      <c r="C108" s="183" t="s">
        <v>289</v>
      </c>
      <c r="D108" s="183" t="s">
        <v>185</v>
      </c>
      <c r="E108" s="184" t="s">
        <v>2676</v>
      </c>
      <c r="F108" s="185" t="s">
        <v>2677</v>
      </c>
      <c r="G108" s="186" t="s">
        <v>237</v>
      </c>
      <c r="H108" s="187">
        <v>150</v>
      </c>
      <c r="I108" s="188"/>
      <c r="J108" s="189">
        <f t="shared" si="0"/>
        <v>0</v>
      </c>
      <c r="K108" s="185" t="s">
        <v>19</v>
      </c>
      <c r="L108" s="43"/>
      <c r="M108" s="190" t="s">
        <v>19</v>
      </c>
      <c r="N108" s="191" t="s">
        <v>49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273</v>
      </c>
      <c r="AT108" s="194" t="s">
        <v>185</v>
      </c>
      <c r="AU108" s="194" t="s">
        <v>87</v>
      </c>
      <c r="AY108" s="21" t="s">
        <v>183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85</v>
      </c>
      <c r="BK108" s="195">
        <f t="shared" si="9"/>
        <v>0</v>
      </c>
      <c r="BL108" s="21" t="s">
        <v>273</v>
      </c>
      <c r="BM108" s="194" t="s">
        <v>2678</v>
      </c>
    </row>
    <row r="109" spans="1:65" s="2" customFormat="1" ht="21.75" customHeight="1">
      <c r="A109" s="38"/>
      <c r="B109" s="39"/>
      <c r="C109" s="183" t="s">
        <v>294</v>
      </c>
      <c r="D109" s="183" t="s">
        <v>185</v>
      </c>
      <c r="E109" s="184" t="s">
        <v>2679</v>
      </c>
      <c r="F109" s="185" t="s">
        <v>2680</v>
      </c>
      <c r="G109" s="186" t="s">
        <v>2180</v>
      </c>
      <c r="H109" s="187">
        <v>4</v>
      </c>
      <c r="I109" s="188"/>
      <c r="J109" s="189">
        <f t="shared" si="0"/>
        <v>0</v>
      </c>
      <c r="K109" s="185" t="s">
        <v>19</v>
      </c>
      <c r="L109" s="43"/>
      <c r="M109" s="190" t="s">
        <v>19</v>
      </c>
      <c r="N109" s="191" t="s">
        <v>49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273</v>
      </c>
      <c r="AT109" s="194" t="s">
        <v>185</v>
      </c>
      <c r="AU109" s="194" t="s">
        <v>87</v>
      </c>
      <c r="AY109" s="21" t="s">
        <v>183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85</v>
      </c>
      <c r="BK109" s="195">
        <f t="shared" si="9"/>
        <v>0</v>
      </c>
      <c r="BL109" s="21" t="s">
        <v>273</v>
      </c>
      <c r="BM109" s="194" t="s">
        <v>2681</v>
      </c>
    </row>
    <row r="110" spans="1:65" s="2" customFormat="1" ht="16.5" customHeight="1">
      <c r="A110" s="38"/>
      <c r="B110" s="39"/>
      <c r="C110" s="183" t="s">
        <v>7</v>
      </c>
      <c r="D110" s="183" t="s">
        <v>185</v>
      </c>
      <c r="E110" s="184" t="s">
        <v>2682</v>
      </c>
      <c r="F110" s="185" t="s">
        <v>2683</v>
      </c>
      <c r="G110" s="186" t="s">
        <v>2180</v>
      </c>
      <c r="H110" s="187">
        <v>1</v>
      </c>
      <c r="I110" s="188"/>
      <c r="J110" s="189">
        <f t="shared" si="0"/>
        <v>0</v>
      </c>
      <c r="K110" s="185" t="s">
        <v>19</v>
      </c>
      <c r="L110" s="43"/>
      <c r="M110" s="260" t="s">
        <v>19</v>
      </c>
      <c r="N110" s="261" t="s">
        <v>49</v>
      </c>
      <c r="O110" s="258"/>
      <c r="P110" s="262">
        <f t="shared" si="1"/>
        <v>0</v>
      </c>
      <c r="Q110" s="262">
        <v>0</v>
      </c>
      <c r="R110" s="262">
        <f t="shared" si="2"/>
        <v>0</v>
      </c>
      <c r="S110" s="262">
        <v>0</v>
      </c>
      <c r="T110" s="26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273</v>
      </c>
      <c r="AT110" s="194" t="s">
        <v>185</v>
      </c>
      <c r="AU110" s="194" t="s">
        <v>87</v>
      </c>
      <c r="AY110" s="21" t="s">
        <v>183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85</v>
      </c>
      <c r="BK110" s="195">
        <f t="shared" si="9"/>
        <v>0</v>
      </c>
      <c r="BL110" s="21" t="s">
        <v>273</v>
      </c>
      <c r="BM110" s="194" t="s">
        <v>2684</v>
      </c>
    </row>
    <row r="111" spans="1:65" s="2" customFormat="1" ht="6.9" customHeight="1">
      <c r="A111" s="38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3"/>
      <c r="M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</sheetData>
  <sheetProtection algorithmName="SHA-512" hashValue="5SQYkqXRtKyrU7t/Xk56vdju+zKVSilTTr9ZnSU4Vm8OL1fYFaNYqRbaYZ4EY2lf/ve0Gp+azJOSKuDBVpPNzg==" saltValue="Nj7KuufvE2wwV8z6YULkhxg/vzhHGzdIuq17bgTYej/7rhGyGrRoyWtJefVKzGNn2R6Hqbwg8TXwf7AQt1WO+Q==" spinCount="100000" sheet="1" objects="1" scenarios="1" formatColumns="0" formatRows="0" autoFilter="0"/>
  <autoFilter ref="C86:K110" xr:uid="{00000000-0009-0000-0000-000006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8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111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1" customFormat="1" ht="12" customHeight="1">
      <c r="B8" s="24"/>
      <c r="D8" s="117" t="s">
        <v>134</v>
      </c>
      <c r="L8" s="24"/>
    </row>
    <row r="9" spans="1:4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26" t="s">
        <v>2685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29" t="s">
        <v>19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ROUND(J88,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ROUND((SUM(BE88:BE117)),  2)</f>
        <v>0</v>
      </c>
      <c r="G35" s="38"/>
      <c r="H35" s="38"/>
      <c r="I35" s="129">
        <v>0.21</v>
      </c>
      <c r="J35" s="128">
        <f>ROUND(((SUM(BE88:BE117))*I35),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ROUND((SUM(BF88:BF117)),  2)</f>
        <v>0</v>
      </c>
      <c r="G36" s="38"/>
      <c r="H36" s="38"/>
      <c r="I36" s="129">
        <v>0.12</v>
      </c>
      <c r="J36" s="128">
        <f>ROUND(((SUM(BF88:BF117))*I36),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ROUND((SUM(BG88:BG117)),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ROUND((SUM(BH88:BH117)),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ROUND((SUM(BI88:BI117)),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1.6 - BLESKOSVOD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J88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152</v>
      </c>
      <c r="E64" s="148"/>
      <c r="F64" s="148"/>
      <c r="G64" s="148"/>
      <c r="H64" s="148"/>
      <c r="I64" s="148"/>
      <c r="J64" s="149">
        <f>J89</f>
        <v>0</v>
      </c>
      <c r="K64" s="146"/>
      <c r="L64" s="150"/>
    </row>
    <row r="65" spans="1:31" s="10" customFormat="1" ht="19.95" customHeight="1">
      <c r="B65" s="151"/>
      <c r="C65" s="100"/>
      <c r="D65" s="152" t="s">
        <v>2686</v>
      </c>
      <c r="E65" s="153"/>
      <c r="F65" s="153"/>
      <c r="G65" s="153"/>
      <c r="H65" s="153"/>
      <c r="I65" s="153"/>
      <c r="J65" s="154">
        <f>J90</f>
        <v>0</v>
      </c>
      <c r="K65" s="100"/>
      <c r="L65" s="155"/>
    </row>
    <row r="66" spans="1:31" s="10" customFormat="1" ht="19.95" customHeight="1">
      <c r="B66" s="151"/>
      <c r="C66" s="100"/>
      <c r="D66" s="152" t="s">
        <v>2687</v>
      </c>
      <c r="E66" s="153"/>
      <c r="F66" s="153"/>
      <c r="G66" s="153"/>
      <c r="H66" s="153"/>
      <c r="I66" s="153"/>
      <c r="J66" s="154">
        <f>J115</f>
        <v>0</v>
      </c>
      <c r="K66" s="100"/>
      <c r="L66" s="155"/>
    </row>
    <row r="67" spans="1:31" s="2" customFormat="1" ht="21.75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1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s="2" customFormat="1" ht="6.9" customHeight="1">
      <c r="A68" s="38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1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72" spans="1:31" s="2" customFormat="1" ht="6.9" customHeight="1">
      <c r="A72" s="38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11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24.9" customHeight="1">
      <c r="A73" s="38"/>
      <c r="B73" s="39"/>
      <c r="C73" s="27" t="s">
        <v>168</v>
      </c>
      <c r="D73" s="40"/>
      <c r="E73" s="40"/>
      <c r="F73" s="40"/>
      <c r="G73" s="40"/>
      <c r="H73" s="40"/>
      <c r="I73" s="40"/>
      <c r="J73" s="40"/>
      <c r="K73" s="40"/>
      <c r="L73" s="11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12" customHeight="1">
      <c r="A75" s="38"/>
      <c r="B75" s="39"/>
      <c r="C75" s="33" t="s">
        <v>16</v>
      </c>
      <c r="D75" s="40"/>
      <c r="E75" s="40"/>
      <c r="F75" s="40"/>
      <c r="G75" s="40"/>
      <c r="H75" s="40"/>
      <c r="I75" s="40"/>
      <c r="J75" s="40"/>
      <c r="K75" s="40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26.25" customHeight="1">
      <c r="A76" s="38"/>
      <c r="B76" s="39"/>
      <c r="C76" s="40"/>
      <c r="D76" s="40"/>
      <c r="E76" s="421" t="str">
        <f>E7</f>
        <v>STAVEBNÍ ÚPRAVY A PŘÍSTAVBA OBJEKTU SLOVENSKÁ 984 V KOLÍNĚ II</v>
      </c>
      <c r="F76" s="422"/>
      <c r="G76" s="422"/>
      <c r="H76" s="422"/>
      <c r="I76" s="40"/>
      <c r="J76" s="40"/>
      <c r="K76" s="40"/>
      <c r="L76" s="11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1" customFormat="1" ht="12" customHeight="1">
      <c r="B77" s="25"/>
      <c r="C77" s="33" t="s">
        <v>134</v>
      </c>
      <c r="D77" s="26"/>
      <c r="E77" s="26"/>
      <c r="F77" s="26"/>
      <c r="G77" s="26"/>
      <c r="H77" s="26"/>
      <c r="I77" s="26"/>
      <c r="J77" s="26"/>
      <c r="K77" s="26"/>
      <c r="L77" s="24"/>
    </row>
    <row r="78" spans="1:31" s="2" customFormat="1" ht="16.5" customHeight="1">
      <c r="A78" s="38"/>
      <c r="B78" s="39"/>
      <c r="C78" s="40"/>
      <c r="D78" s="40"/>
      <c r="E78" s="421" t="s">
        <v>135</v>
      </c>
      <c r="F78" s="420"/>
      <c r="G78" s="420"/>
      <c r="H78" s="420"/>
      <c r="I78" s="40"/>
      <c r="J78" s="40"/>
      <c r="K78" s="40"/>
      <c r="L78" s="11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2" customHeight="1">
      <c r="A79" s="38"/>
      <c r="B79" s="39"/>
      <c r="C79" s="33" t="s">
        <v>136</v>
      </c>
      <c r="D79" s="40"/>
      <c r="E79" s="40"/>
      <c r="F79" s="40"/>
      <c r="G79" s="40"/>
      <c r="H79" s="40"/>
      <c r="I79" s="40"/>
      <c r="J79" s="40"/>
      <c r="K79" s="40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16.5" customHeight="1">
      <c r="A80" s="38"/>
      <c r="B80" s="39"/>
      <c r="C80" s="40"/>
      <c r="D80" s="40"/>
      <c r="E80" s="414" t="str">
        <f>E11</f>
        <v>Objekt 1.6 - BLESKOSVOD</v>
      </c>
      <c r="F80" s="420"/>
      <c r="G80" s="420"/>
      <c r="H80" s="42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6.9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2" customHeight="1">
      <c r="A82" s="38"/>
      <c r="B82" s="39"/>
      <c r="C82" s="33" t="s">
        <v>21</v>
      </c>
      <c r="D82" s="40"/>
      <c r="E82" s="40"/>
      <c r="F82" s="31" t="str">
        <f>F14</f>
        <v>Kolín</v>
      </c>
      <c r="G82" s="40"/>
      <c r="H82" s="40"/>
      <c r="I82" s="33" t="s">
        <v>23</v>
      </c>
      <c r="J82" s="63" t="str">
        <f>IF(J14="","",J14)</f>
        <v>19. 5. 2025</v>
      </c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6.9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25.65" customHeight="1">
      <c r="A84" s="38"/>
      <c r="B84" s="39"/>
      <c r="C84" s="33" t="s">
        <v>25</v>
      </c>
      <c r="D84" s="40"/>
      <c r="E84" s="40"/>
      <c r="F84" s="31" t="str">
        <f>E17</f>
        <v>MĚSTO KOLÍN, KARLOVO NÁMĚSTÍ 78, 280 12 KOLÍN I</v>
      </c>
      <c r="G84" s="40"/>
      <c r="H84" s="40"/>
      <c r="I84" s="33" t="s">
        <v>34</v>
      </c>
      <c r="J84" s="36" t="str">
        <f>E23</f>
        <v>AZ PROJECTspol. s r.o.</v>
      </c>
      <c r="K84" s="40"/>
      <c r="L84" s="11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15.15" customHeight="1">
      <c r="A85" s="38"/>
      <c r="B85" s="39"/>
      <c r="C85" s="33" t="s">
        <v>31</v>
      </c>
      <c r="D85" s="40"/>
      <c r="E85" s="40"/>
      <c r="F85" s="31" t="str">
        <f>IF(E20="","",E20)</f>
        <v>Vyplň údaj</v>
      </c>
      <c r="G85" s="40"/>
      <c r="H85" s="40"/>
      <c r="I85" s="33" t="s">
        <v>38</v>
      </c>
      <c r="J85" s="36" t="str">
        <f>E26</f>
        <v>Ing. Luboš Michalec</v>
      </c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0.35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11" customFormat="1" ht="29.25" customHeight="1">
      <c r="A87" s="156"/>
      <c r="B87" s="157"/>
      <c r="C87" s="158" t="s">
        <v>169</v>
      </c>
      <c r="D87" s="159" t="s">
        <v>63</v>
      </c>
      <c r="E87" s="159" t="s">
        <v>59</v>
      </c>
      <c r="F87" s="159" t="s">
        <v>60</v>
      </c>
      <c r="G87" s="159" t="s">
        <v>170</v>
      </c>
      <c r="H87" s="159" t="s">
        <v>171</v>
      </c>
      <c r="I87" s="159" t="s">
        <v>172</v>
      </c>
      <c r="J87" s="159" t="s">
        <v>140</v>
      </c>
      <c r="K87" s="160" t="s">
        <v>173</v>
      </c>
      <c r="L87" s="161"/>
      <c r="M87" s="72" t="s">
        <v>19</v>
      </c>
      <c r="N87" s="73" t="s">
        <v>48</v>
      </c>
      <c r="O87" s="73" t="s">
        <v>174</v>
      </c>
      <c r="P87" s="73" t="s">
        <v>175</v>
      </c>
      <c r="Q87" s="73" t="s">
        <v>176</v>
      </c>
      <c r="R87" s="73" t="s">
        <v>177</v>
      </c>
      <c r="S87" s="73" t="s">
        <v>178</v>
      </c>
      <c r="T87" s="74" t="s">
        <v>179</v>
      </c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</row>
    <row r="88" spans="1:65" s="2" customFormat="1" ht="22.8" customHeight="1">
      <c r="A88" s="38"/>
      <c r="B88" s="39"/>
      <c r="C88" s="79" t="s">
        <v>180</v>
      </c>
      <c r="D88" s="40"/>
      <c r="E88" s="40"/>
      <c r="F88" s="40"/>
      <c r="G88" s="40"/>
      <c r="H88" s="40"/>
      <c r="I88" s="40"/>
      <c r="J88" s="162">
        <f>BK88</f>
        <v>0</v>
      </c>
      <c r="K88" s="40"/>
      <c r="L88" s="43"/>
      <c r="M88" s="75"/>
      <c r="N88" s="163"/>
      <c r="O88" s="76"/>
      <c r="P88" s="164">
        <f>P89</f>
        <v>0</v>
      </c>
      <c r="Q88" s="76"/>
      <c r="R88" s="164">
        <f>R89</f>
        <v>0</v>
      </c>
      <c r="S88" s="76"/>
      <c r="T88" s="165">
        <f>T89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21" t="s">
        <v>77</v>
      </c>
      <c r="AU88" s="21" t="s">
        <v>141</v>
      </c>
      <c r="BK88" s="166">
        <f>BK89</f>
        <v>0</v>
      </c>
    </row>
    <row r="89" spans="1:65" s="12" customFormat="1" ht="25.95" customHeight="1">
      <c r="B89" s="167"/>
      <c r="C89" s="168"/>
      <c r="D89" s="169" t="s">
        <v>77</v>
      </c>
      <c r="E89" s="170" t="s">
        <v>1145</v>
      </c>
      <c r="F89" s="170" t="s">
        <v>1146</v>
      </c>
      <c r="G89" s="168"/>
      <c r="H89" s="168"/>
      <c r="I89" s="171"/>
      <c r="J89" s="172">
        <f>BK89</f>
        <v>0</v>
      </c>
      <c r="K89" s="168"/>
      <c r="L89" s="173"/>
      <c r="M89" s="174"/>
      <c r="N89" s="175"/>
      <c r="O89" s="175"/>
      <c r="P89" s="176">
        <f>P90+P115</f>
        <v>0</v>
      </c>
      <c r="Q89" s="175"/>
      <c r="R89" s="176">
        <f>R90+R115</f>
        <v>0</v>
      </c>
      <c r="S89" s="175"/>
      <c r="T89" s="177">
        <f>T90+T115</f>
        <v>0</v>
      </c>
      <c r="AR89" s="178" t="s">
        <v>87</v>
      </c>
      <c r="AT89" s="179" t="s">
        <v>77</v>
      </c>
      <c r="AU89" s="179" t="s">
        <v>78</v>
      </c>
      <c r="AY89" s="178" t="s">
        <v>183</v>
      </c>
      <c r="BK89" s="180">
        <f>BK90+BK115</f>
        <v>0</v>
      </c>
    </row>
    <row r="90" spans="1:65" s="12" customFormat="1" ht="22.8" customHeight="1">
      <c r="B90" s="167"/>
      <c r="C90" s="168"/>
      <c r="D90" s="169" t="s">
        <v>77</v>
      </c>
      <c r="E90" s="181" t="s">
        <v>2688</v>
      </c>
      <c r="F90" s="181" t="s">
        <v>2689</v>
      </c>
      <c r="G90" s="168"/>
      <c r="H90" s="168"/>
      <c r="I90" s="171"/>
      <c r="J90" s="182">
        <f>BK90</f>
        <v>0</v>
      </c>
      <c r="K90" s="168"/>
      <c r="L90" s="173"/>
      <c r="M90" s="174"/>
      <c r="N90" s="175"/>
      <c r="O90" s="175"/>
      <c r="P90" s="176">
        <f>SUM(P91:P114)</f>
        <v>0</v>
      </c>
      <c r="Q90" s="175"/>
      <c r="R90" s="176">
        <f>SUM(R91:R114)</f>
        <v>0</v>
      </c>
      <c r="S90" s="175"/>
      <c r="T90" s="177">
        <f>SUM(T91:T114)</f>
        <v>0</v>
      </c>
      <c r="AR90" s="178" t="s">
        <v>87</v>
      </c>
      <c r="AT90" s="179" t="s">
        <v>77</v>
      </c>
      <c r="AU90" s="179" t="s">
        <v>85</v>
      </c>
      <c r="AY90" s="178" t="s">
        <v>183</v>
      </c>
      <c r="BK90" s="180">
        <f>SUM(BK91:BK114)</f>
        <v>0</v>
      </c>
    </row>
    <row r="91" spans="1:65" s="2" customFormat="1" ht="16.5" customHeight="1">
      <c r="A91" s="38"/>
      <c r="B91" s="39"/>
      <c r="C91" s="183" t="s">
        <v>85</v>
      </c>
      <c r="D91" s="183" t="s">
        <v>185</v>
      </c>
      <c r="E91" s="184" t="s">
        <v>2690</v>
      </c>
      <c r="F91" s="185" t="s">
        <v>2691</v>
      </c>
      <c r="G91" s="186" t="s">
        <v>1362</v>
      </c>
      <c r="H91" s="187">
        <v>2</v>
      </c>
      <c r="I91" s="188"/>
      <c r="J91" s="189">
        <f t="shared" ref="J91:J114" si="0">ROUND(I91*H91,2)</f>
        <v>0</v>
      </c>
      <c r="K91" s="185" t="s">
        <v>19</v>
      </c>
      <c r="L91" s="43"/>
      <c r="M91" s="190" t="s">
        <v>19</v>
      </c>
      <c r="N91" s="191" t="s">
        <v>49</v>
      </c>
      <c r="O91" s="68"/>
      <c r="P91" s="192">
        <f t="shared" ref="P91:P114" si="1">O91*H91</f>
        <v>0</v>
      </c>
      <c r="Q91" s="192">
        <v>0</v>
      </c>
      <c r="R91" s="192">
        <f t="shared" ref="R91:R114" si="2">Q91*H91</f>
        <v>0</v>
      </c>
      <c r="S91" s="192">
        <v>0</v>
      </c>
      <c r="T91" s="193">
        <f t="shared" ref="T91:T114" si="3"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4" t="s">
        <v>273</v>
      </c>
      <c r="AT91" s="194" t="s">
        <v>185</v>
      </c>
      <c r="AU91" s="194" t="s">
        <v>87</v>
      </c>
      <c r="AY91" s="21" t="s">
        <v>183</v>
      </c>
      <c r="BE91" s="195">
        <f t="shared" ref="BE91:BE114" si="4">IF(N91="základní",J91,0)</f>
        <v>0</v>
      </c>
      <c r="BF91" s="195">
        <f t="shared" ref="BF91:BF114" si="5">IF(N91="snížená",J91,0)</f>
        <v>0</v>
      </c>
      <c r="BG91" s="195">
        <f t="shared" ref="BG91:BG114" si="6">IF(N91="zákl. přenesená",J91,0)</f>
        <v>0</v>
      </c>
      <c r="BH91" s="195">
        <f t="shared" ref="BH91:BH114" si="7">IF(N91="sníž. přenesená",J91,0)</f>
        <v>0</v>
      </c>
      <c r="BI91" s="195">
        <f t="shared" ref="BI91:BI114" si="8">IF(N91="nulová",J91,0)</f>
        <v>0</v>
      </c>
      <c r="BJ91" s="21" t="s">
        <v>85</v>
      </c>
      <c r="BK91" s="195">
        <f t="shared" ref="BK91:BK114" si="9">ROUND(I91*H91,2)</f>
        <v>0</v>
      </c>
      <c r="BL91" s="21" t="s">
        <v>273</v>
      </c>
      <c r="BM91" s="194" t="s">
        <v>2692</v>
      </c>
    </row>
    <row r="92" spans="1:65" s="2" customFormat="1" ht="16.5" customHeight="1">
      <c r="A92" s="38"/>
      <c r="B92" s="39"/>
      <c r="C92" s="224" t="s">
        <v>87</v>
      </c>
      <c r="D92" s="224" t="s">
        <v>240</v>
      </c>
      <c r="E92" s="225" t="s">
        <v>2693</v>
      </c>
      <c r="F92" s="226" t="s">
        <v>2694</v>
      </c>
      <c r="G92" s="227" t="s">
        <v>237</v>
      </c>
      <c r="H92" s="228">
        <v>2</v>
      </c>
      <c r="I92" s="229"/>
      <c r="J92" s="230">
        <f t="shared" si="0"/>
        <v>0</v>
      </c>
      <c r="K92" s="226" t="s">
        <v>19</v>
      </c>
      <c r="L92" s="231"/>
      <c r="M92" s="232" t="s">
        <v>19</v>
      </c>
      <c r="N92" s="233" t="s">
        <v>49</v>
      </c>
      <c r="O92" s="68"/>
      <c r="P92" s="192">
        <f t="shared" si="1"/>
        <v>0</v>
      </c>
      <c r="Q92" s="192">
        <v>0</v>
      </c>
      <c r="R92" s="192">
        <f t="shared" si="2"/>
        <v>0</v>
      </c>
      <c r="S92" s="192">
        <v>0</v>
      </c>
      <c r="T92" s="193">
        <f t="shared" si="3"/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194" t="s">
        <v>365</v>
      </c>
      <c r="AT92" s="194" t="s">
        <v>240</v>
      </c>
      <c r="AU92" s="194" t="s">
        <v>87</v>
      </c>
      <c r="AY92" s="21" t="s">
        <v>183</v>
      </c>
      <c r="BE92" s="195">
        <f t="shared" si="4"/>
        <v>0</v>
      </c>
      <c r="BF92" s="195">
        <f t="shared" si="5"/>
        <v>0</v>
      </c>
      <c r="BG92" s="195">
        <f t="shared" si="6"/>
        <v>0</v>
      </c>
      <c r="BH92" s="195">
        <f t="shared" si="7"/>
        <v>0</v>
      </c>
      <c r="BI92" s="195">
        <f t="shared" si="8"/>
        <v>0</v>
      </c>
      <c r="BJ92" s="21" t="s">
        <v>85</v>
      </c>
      <c r="BK92" s="195">
        <f t="shared" si="9"/>
        <v>0</v>
      </c>
      <c r="BL92" s="21" t="s">
        <v>273</v>
      </c>
      <c r="BM92" s="194" t="s">
        <v>2695</v>
      </c>
    </row>
    <row r="93" spans="1:65" s="2" customFormat="1" ht="24.15" customHeight="1">
      <c r="A93" s="38"/>
      <c r="B93" s="39"/>
      <c r="C93" s="183" t="s">
        <v>132</v>
      </c>
      <c r="D93" s="183" t="s">
        <v>185</v>
      </c>
      <c r="E93" s="184" t="s">
        <v>2696</v>
      </c>
      <c r="F93" s="185" t="s">
        <v>2697</v>
      </c>
      <c r="G93" s="186" t="s">
        <v>237</v>
      </c>
      <c r="H93" s="187">
        <v>10</v>
      </c>
      <c r="I93" s="188"/>
      <c r="J93" s="189">
        <f t="shared" si="0"/>
        <v>0</v>
      </c>
      <c r="K93" s="185" t="s">
        <v>19</v>
      </c>
      <c r="L93" s="43"/>
      <c r="M93" s="190" t="s">
        <v>19</v>
      </c>
      <c r="N93" s="191" t="s">
        <v>49</v>
      </c>
      <c r="O93" s="68"/>
      <c r="P93" s="192">
        <f t="shared" si="1"/>
        <v>0</v>
      </c>
      <c r="Q93" s="192">
        <v>0</v>
      </c>
      <c r="R93" s="192">
        <f t="shared" si="2"/>
        <v>0</v>
      </c>
      <c r="S93" s="192">
        <v>0</v>
      </c>
      <c r="T93" s="193">
        <f t="shared" si="3"/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94" t="s">
        <v>273</v>
      </c>
      <c r="AT93" s="194" t="s">
        <v>185</v>
      </c>
      <c r="AU93" s="194" t="s">
        <v>87</v>
      </c>
      <c r="AY93" s="21" t="s">
        <v>183</v>
      </c>
      <c r="BE93" s="195">
        <f t="shared" si="4"/>
        <v>0</v>
      </c>
      <c r="BF93" s="195">
        <f t="shared" si="5"/>
        <v>0</v>
      </c>
      <c r="BG93" s="195">
        <f t="shared" si="6"/>
        <v>0</v>
      </c>
      <c r="BH93" s="195">
        <f t="shared" si="7"/>
        <v>0</v>
      </c>
      <c r="BI93" s="195">
        <f t="shared" si="8"/>
        <v>0</v>
      </c>
      <c r="BJ93" s="21" t="s">
        <v>85</v>
      </c>
      <c r="BK93" s="195">
        <f t="shared" si="9"/>
        <v>0</v>
      </c>
      <c r="BL93" s="21" t="s">
        <v>273</v>
      </c>
      <c r="BM93" s="194" t="s">
        <v>2698</v>
      </c>
    </row>
    <row r="94" spans="1:65" s="2" customFormat="1" ht="16.5" customHeight="1">
      <c r="A94" s="38"/>
      <c r="B94" s="39"/>
      <c r="C94" s="224" t="s">
        <v>190</v>
      </c>
      <c r="D94" s="224" t="s">
        <v>240</v>
      </c>
      <c r="E94" s="225" t="s">
        <v>2699</v>
      </c>
      <c r="F94" s="226" t="s">
        <v>2700</v>
      </c>
      <c r="G94" s="227" t="s">
        <v>301</v>
      </c>
      <c r="H94" s="228">
        <v>10</v>
      </c>
      <c r="I94" s="229"/>
      <c r="J94" s="230">
        <f t="shared" si="0"/>
        <v>0</v>
      </c>
      <c r="K94" s="226" t="s">
        <v>19</v>
      </c>
      <c r="L94" s="231"/>
      <c r="M94" s="232" t="s">
        <v>19</v>
      </c>
      <c r="N94" s="233" t="s">
        <v>49</v>
      </c>
      <c r="O94" s="68"/>
      <c r="P94" s="192">
        <f t="shared" si="1"/>
        <v>0</v>
      </c>
      <c r="Q94" s="192">
        <v>0</v>
      </c>
      <c r="R94" s="192">
        <f t="shared" si="2"/>
        <v>0</v>
      </c>
      <c r="S94" s="192">
        <v>0</v>
      </c>
      <c r="T94" s="193">
        <f t="shared" si="3"/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94" t="s">
        <v>365</v>
      </c>
      <c r="AT94" s="194" t="s">
        <v>240</v>
      </c>
      <c r="AU94" s="194" t="s">
        <v>87</v>
      </c>
      <c r="AY94" s="21" t="s">
        <v>183</v>
      </c>
      <c r="BE94" s="195">
        <f t="shared" si="4"/>
        <v>0</v>
      </c>
      <c r="BF94" s="195">
        <f t="shared" si="5"/>
        <v>0</v>
      </c>
      <c r="BG94" s="195">
        <f t="shared" si="6"/>
        <v>0</v>
      </c>
      <c r="BH94" s="195">
        <f t="shared" si="7"/>
        <v>0</v>
      </c>
      <c r="BI94" s="195">
        <f t="shared" si="8"/>
        <v>0</v>
      </c>
      <c r="BJ94" s="21" t="s">
        <v>85</v>
      </c>
      <c r="BK94" s="195">
        <f t="shared" si="9"/>
        <v>0</v>
      </c>
      <c r="BL94" s="21" t="s">
        <v>273</v>
      </c>
      <c r="BM94" s="194" t="s">
        <v>2701</v>
      </c>
    </row>
    <row r="95" spans="1:65" s="2" customFormat="1" ht="24.15" customHeight="1">
      <c r="A95" s="38"/>
      <c r="B95" s="39"/>
      <c r="C95" s="183" t="s">
        <v>214</v>
      </c>
      <c r="D95" s="183" t="s">
        <v>185</v>
      </c>
      <c r="E95" s="184" t="s">
        <v>2702</v>
      </c>
      <c r="F95" s="185" t="s">
        <v>2703</v>
      </c>
      <c r="G95" s="186" t="s">
        <v>237</v>
      </c>
      <c r="H95" s="187">
        <v>120</v>
      </c>
      <c r="I95" s="188"/>
      <c r="J95" s="189">
        <f t="shared" si="0"/>
        <v>0</v>
      </c>
      <c r="K95" s="185" t="s">
        <v>19</v>
      </c>
      <c r="L95" s="43"/>
      <c r="M95" s="190" t="s">
        <v>19</v>
      </c>
      <c r="N95" s="191" t="s">
        <v>49</v>
      </c>
      <c r="O95" s="68"/>
      <c r="P95" s="192">
        <f t="shared" si="1"/>
        <v>0</v>
      </c>
      <c r="Q95" s="192">
        <v>0</v>
      </c>
      <c r="R95" s="192">
        <f t="shared" si="2"/>
        <v>0</v>
      </c>
      <c r="S95" s="192">
        <v>0</v>
      </c>
      <c r="T95" s="193">
        <f t="shared" si="3"/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94" t="s">
        <v>273</v>
      </c>
      <c r="AT95" s="194" t="s">
        <v>185</v>
      </c>
      <c r="AU95" s="194" t="s">
        <v>87</v>
      </c>
      <c r="AY95" s="21" t="s">
        <v>183</v>
      </c>
      <c r="BE95" s="195">
        <f t="shared" si="4"/>
        <v>0</v>
      </c>
      <c r="BF95" s="195">
        <f t="shared" si="5"/>
        <v>0</v>
      </c>
      <c r="BG95" s="195">
        <f t="shared" si="6"/>
        <v>0</v>
      </c>
      <c r="BH95" s="195">
        <f t="shared" si="7"/>
        <v>0</v>
      </c>
      <c r="BI95" s="195">
        <f t="shared" si="8"/>
        <v>0</v>
      </c>
      <c r="BJ95" s="21" t="s">
        <v>85</v>
      </c>
      <c r="BK95" s="195">
        <f t="shared" si="9"/>
        <v>0</v>
      </c>
      <c r="BL95" s="21" t="s">
        <v>273</v>
      </c>
      <c r="BM95" s="194" t="s">
        <v>2704</v>
      </c>
    </row>
    <row r="96" spans="1:65" s="2" customFormat="1" ht="16.5" customHeight="1">
      <c r="A96" s="38"/>
      <c r="B96" s="39"/>
      <c r="C96" s="224" t="s">
        <v>223</v>
      </c>
      <c r="D96" s="224" t="s">
        <v>240</v>
      </c>
      <c r="E96" s="225" t="s">
        <v>2705</v>
      </c>
      <c r="F96" s="226" t="s">
        <v>2706</v>
      </c>
      <c r="G96" s="227" t="s">
        <v>430</v>
      </c>
      <c r="H96" s="228">
        <v>8</v>
      </c>
      <c r="I96" s="229"/>
      <c r="J96" s="230">
        <f t="shared" si="0"/>
        <v>0</v>
      </c>
      <c r="K96" s="226" t="s">
        <v>19</v>
      </c>
      <c r="L96" s="231"/>
      <c r="M96" s="232" t="s">
        <v>19</v>
      </c>
      <c r="N96" s="233" t="s">
        <v>49</v>
      </c>
      <c r="O96" s="68"/>
      <c r="P96" s="192">
        <f t="shared" si="1"/>
        <v>0</v>
      </c>
      <c r="Q96" s="192">
        <v>0</v>
      </c>
      <c r="R96" s="192">
        <f t="shared" si="2"/>
        <v>0</v>
      </c>
      <c r="S96" s="192">
        <v>0</v>
      </c>
      <c r="T96" s="193">
        <f t="shared" si="3"/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4" t="s">
        <v>365</v>
      </c>
      <c r="AT96" s="194" t="s">
        <v>240</v>
      </c>
      <c r="AU96" s="194" t="s">
        <v>87</v>
      </c>
      <c r="AY96" s="21" t="s">
        <v>183</v>
      </c>
      <c r="BE96" s="195">
        <f t="shared" si="4"/>
        <v>0</v>
      </c>
      <c r="BF96" s="195">
        <f t="shared" si="5"/>
        <v>0</v>
      </c>
      <c r="BG96" s="195">
        <f t="shared" si="6"/>
        <v>0</v>
      </c>
      <c r="BH96" s="195">
        <f t="shared" si="7"/>
        <v>0</v>
      </c>
      <c r="BI96" s="195">
        <f t="shared" si="8"/>
        <v>0</v>
      </c>
      <c r="BJ96" s="21" t="s">
        <v>85</v>
      </c>
      <c r="BK96" s="195">
        <f t="shared" si="9"/>
        <v>0</v>
      </c>
      <c r="BL96" s="21" t="s">
        <v>273</v>
      </c>
      <c r="BM96" s="194" t="s">
        <v>2707</v>
      </c>
    </row>
    <row r="97" spans="1:65" s="2" customFormat="1" ht="16.5" customHeight="1">
      <c r="A97" s="38"/>
      <c r="B97" s="39"/>
      <c r="C97" s="224" t="s">
        <v>229</v>
      </c>
      <c r="D97" s="224" t="s">
        <v>240</v>
      </c>
      <c r="E97" s="225" t="s">
        <v>2708</v>
      </c>
      <c r="F97" s="226" t="s">
        <v>2709</v>
      </c>
      <c r="G97" s="227" t="s">
        <v>430</v>
      </c>
      <c r="H97" s="228">
        <v>30</v>
      </c>
      <c r="I97" s="229"/>
      <c r="J97" s="230">
        <f t="shared" si="0"/>
        <v>0</v>
      </c>
      <c r="K97" s="226" t="s">
        <v>19</v>
      </c>
      <c r="L97" s="231"/>
      <c r="M97" s="232" t="s">
        <v>19</v>
      </c>
      <c r="N97" s="233" t="s">
        <v>49</v>
      </c>
      <c r="O97" s="68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194" t="s">
        <v>365</v>
      </c>
      <c r="AT97" s="194" t="s">
        <v>240</v>
      </c>
      <c r="AU97" s="194" t="s">
        <v>87</v>
      </c>
      <c r="AY97" s="21" t="s">
        <v>183</v>
      </c>
      <c r="BE97" s="195">
        <f t="shared" si="4"/>
        <v>0</v>
      </c>
      <c r="BF97" s="195">
        <f t="shared" si="5"/>
        <v>0</v>
      </c>
      <c r="BG97" s="195">
        <f t="shared" si="6"/>
        <v>0</v>
      </c>
      <c r="BH97" s="195">
        <f t="shared" si="7"/>
        <v>0</v>
      </c>
      <c r="BI97" s="195">
        <f t="shared" si="8"/>
        <v>0</v>
      </c>
      <c r="BJ97" s="21" t="s">
        <v>85</v>
      </c>
      <c r="BK97" s="195">
        <f t="shared" si="9"/>
        <v>0</v>
      </c>
      <c r="BL97" s="21" t="s">
        <v>273</v>
      </c>
      <c r="BM97" s="194" t="s">
        <v>2710</v>
      </c>
    </row>
    <row r="98" spans="1:65" s="2" customFormat="1" ht="16.5" customHeight="1">
      <c r="A98" s="38"/>
      <c r="B98" s="39"/>
      <c r="C98" s="224" t="s">
        <v>234</v>
      </c>
      <c r="D98" s="224" t="s">
        <v>240</v>
      </c>
      <c r="E98" s="225" t="s">
        <v>2711</v>
      </c>
      <c r="F98" s="226" t="s">
        <v>2712</v>
      </c>
      <c r="G98" s="227" t="s">
        <v>430</v>
      </c>
      <c r="H98" s="228">
        <v>2</v>
      </c>
      <c r="I98" s="229"/>
      <c r="J98" s="230">
        <f t="shared" si="0"/>
        <v>0</v>
      </c>
      <c r="K98" s="226" t="s">
        <v>19</v>
      </c>
      <c r="L98" s="231"/>
      <c r="M98" s="232" t="s">
        <v>19</v>
      </c>
      <c r="N98" s="233" t="s">
        <v>49</v>
      </c>
      <c r="O98" s="68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94" t="s">
        <v>365</v>
      </c>
      <c r="AT98" s="194" t="s">
        <v>240</v>
      </c>
      <c r="AU98" s="194" t="s">
        <v>87</v>
      </c>
      <c r="AY98" s="21" t="s">
        <v>183</v>
      </c>
      <c r="BE98" s="195">
        <f t="shared" si="4"/>
        <v>0</v>
      </c>
      <c r="BF98" s="195">
        <f t="shared" si="5"/>
        <v>0</v>
      </c>
      <c r="BG98" s="195">
        <f t="shared" si="6"/>
        <v>0</v>
      </c>
      <c r="BH98" s="195">
        <f t="shared" si="7"/>
        <v>0</v>
      </c>
      <c r="BI98" s="195">
        <f t="shared" si="8"/>
        <v>0</v>
      </c>
      <c r="BJ98" s="21" t="s">
        <v>85</v>
      </c>
      <c r="BK98" s="195">
        <f t="shared" si="9"/>
        <v>0</v>
      </c>
      <c r="BL98" s="21" t="s">
        <v>273</v>
      </c>
      <c r="BM98" s="194" t="s">
        <v>2713</v>
      </c>
    </row>
    <row r="99" spans="1:65" s="2" customFormat="1" ht="16.5" customHeight="1">
      <c r="A99" s="38"/>
      <c r="B99" s="39"/>
      <c r="C99" s="224" t="s">
        <v>239</v>
      </c>
      <c r="D99" s="224" t="s">
        <v>240</v>
      </c>
      <c r="E99" s="225" t="s">
        <v>2714</v>
      </c>
      <c r="F99" s="226" t="s">
        <v>2715</v>
      </c>
      <c r="G99" s="227" t="s">
        <v>301</v>
      </c>
      <c r="H99" s="228">
        <v>20</v>
      </c>
      <c r="I99" s="229"/>
      <c r="J99" s="230">
        <f t="shared" si="0"/>
        <v>0</v>
      </c>
      <c r="K99" s="226" t="s">
        <v>19</v>
      </c>
      <c r="L99" s="231"/>
      <c r="M99" s="232" t="s">
        <v>19</v>
      </c>
      <c r="N99" s="233" t="s">
        <v>49</v>
      </c>
      <c r="O99" s="68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194" t="s">
        <v>365</v>
      </c>
      <c r="AT99" s="194" t="s">
        <v>240</v>
      </c>
      <c r="AU99" s="194" t="s">
        <v>87</v>
      </c>
      <c r="AY99" s="21" t="s">
        <v>183</v>
      </c>
      <c r="BE99" s="195">
        <f t="shared" si="4"/>
        <v>0</v>
      </c>
      <c r="BF99" s="195">
        <f t="shared" si="5"/>
        <v>0</v>
      </c>
      <c r="BG99" s="195">
        <f t="shared" si="6"/>
        <v>0</v>
      </c>
      <c r="BH99" s="195">
        <f t="shared" si="7"/>
        <v>0</v>
      </c>
      <c r="BI99" s="195">
        <f t="shared" si="8"/>
        <v>0</v>
      </c>
      <c r="BJ99" s="21" t="s">
        <v>85</v>
      </c>
      <c r="BK99" s="195">
        <f t="shared" si="9"/>
        <v>0</v>
      </c>
      <c r="BL99" s="21" t="s">
        <v>273</v>
      </c>
      <c r="BM99" s="194" t="s">
        <v>2716</v>
      </c>
    </row>
    <row r="100" spans="1:65" s="2" customFormat="1" ht="21.75" customHeight="1">
      <c r="A100" s="38"/>
      <c r="B100" s="39"/>
      <c r="C100" s="183" t="s">
        <v>245</v>
      </c>
      <c r="D100" s="183" t="s">
        <v>185</v>
      </c>
      <c r="E100" s="184" t="s">
        <v>2717</v>
      </c>
      <c r="F100" s="185" t="s">
        <v>2718</v>
      </c>
      <c r="G100" s="186" t="s">
        <v>430</v>
      </c>
      <c r="H100" s="187">
        <v>60</v>
      </c>
      <c r="I100" s="188"/>
      <c r="J100" s="189">
        <f t="shared" si="0"/>
        <v>0</v>
      </c>
      <c r="K100" s="185" t="s">
        <v>19</v>
      </c>
      <c r="L100" s="43"/>
      <c r="M100" s="190" t="s">
        <v>19</v>
      </c>
      <c r="N100" s="191" t="s">
        <v>49</v>
      </c>
      <c r="O100" s="68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273</v>
      </c>
      <c r="AT100" s="194" t="s">
        <v>185</v>
      </c>
      <c r="AU100" s="194" t="s">
        <v>87</v>
      </c>
      <c r="AY100" s="21" t="s">
        <v>183</v>
      </c>
      <c r="BE100" s="195">
        <f t="shared" si="4"/>
        <v>0</v>
      </c>
      <c r="BF100" s="195">
        <f t="shared" si="5"/>
        <v>0</v>
      </c>
      <c r="BG100" s="195">
        <f t="shared" si="6"/>
        <v>0</v>
      </c>
      <c r="BH100" s="195">
        <f t="shared" si="7"/>
        <v>0</v>
      </c>
      <c r="BI100" s="195">
        <f t="shared" si="8"/>
        <v>0</v>
      </c>
      <c r="BJ100" s="21" t="s">
        <v>85</v>
      </c>
      <c r="BK100" s="195">
        <f t="shared" si="9"/>
        <v>0</v>
      </c>
      <c r="BL100" s="21" t="s">
        <v>273</v>
      </c>
      <c r="BM100" s="194" t="s">
        <v>2719</v>
      </c>
    </row>
    <row r="101" spans="1:65" s="2" customFormat="1" ht="16.5" customHeight="1">
      <c r="A101" s="38"/>
      <c r="B101" s="39"/>
      <c r="C101" s="224" t="s">
        <v>249</v>
      </c>
      <c r="D101" s="224" t="s">
        <v>240</v>
      </c>
      <c r="E101" s="225" t="s">
        <v>2720</v>
      </c>
      <c r="F101" s="226" t="s">
        <v>2721</v>
      </c>
      <c r="G101" s="227" t="s">
        <v>430</v>
      </c>
      <c r="H101" s="228">
        <v>60</v>
      </c>
      <c r="I101" s="229"/>
      <c r="J101" s="230">
        <f t="shared" si="0"/>
        <v>0</v>
      </c>
      <c r="K101" s="226" t="s">
        <v>19</v>
      </c>
      <c r="L101" s="231"/>
      <c r="M101" s="232" t="s">
        <v>19</v>
      </c>
      <c r="N101" s="233" t="s">
        <v>49</v>
      </c>
      <c r="O101" s="68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365</v>
      </c>
      <c r="AT101" s="194" t="s">
        <v>240</v>
      </c>
      <c r="AU101" s="194" t="s">
        <v>87</v>
      </c>
      <c r="AY101" s="21" t="s">
        <v>183</v>
      </c>
      <c r="BE101" s="195">
        <f t="shared" si="4"/>
        <v>0</v>
      </c>
      <c r="BF101" s="195">
        <f t="shared" si="5"/>
        <v>0</v>
      </c>
      <c r="BG101" s="195">
        <f t="shared" si="6"/>
        <v>0</v>
      </c>
      <c r="BH101" s="195">
        <f t="shared" si="7"/>
        <v>0</v>
      </c>
      <c r="BI101" s="195">
        <f t="shared" si="8"/>
        <v>0</v>
      </c>
      <c r="BJ101" s="21" t="s">
        <v>85</v>
      </c>
      <c r="BK101" s="195">
        <f t="shared" si="9"/>
        <v>0</v>
      </c>
      <c r="BL101" s="21" t="s">
        <v>273</v>
      </c>
      <c r="BM101" s="194" t="s">
        <v>2722</v>
      </c>
    </row>
    <row r="102" spans="1:65" s="2" customFormat="1" ht="16.5" customHeight="1">
      <c r="A102" s="38"/>
      <c r="B102" s="39"/>
      <c r="C102" s="224" t="s">
        <v>8</v>
      </c>
      <c r="D102" s="224" t="s">
        <v>240</v>
      </c>
      <c r="E102" s="225" t="s">
        <v>2723</v>
      </c>
      <c r="F102" s="226" t="s">
        <v>2724</v>
      </c>
      <c r="G102" s="227" t="s">
        <v>430</v>
      </c>
      <c r="H102" s="228">
        <v>2</v>
      </c>
      <c r="I102" s="229"/>
      <c r="J102" s="230">
        <f t="shared" si="0"/>
        <v>0</v>
      </c>
      <c r="K102" s="226" t="s">
        <v>19</v>
      </c>
      <c r="L102" s="231"/>
      <c r="M102" s="232" t="s">
        <v>19</v>
      </c>
      <c r="N102" s="233" t="s">
        <v>49</v>
      </c>
      <c r="O102" s="68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94" t="s">
        <v>365</v>
      </c>
      <c r="AT102" s="194" t="s">
        <v>240</v>
      </c>
      <c r="AU102" s="194" t="s">
        <v>87</v>
      </c>
      <c r="AY102" s="21" t="s">
        <v>183</v>
      </c>
      <c r="BE102" s="195">
        <f t="shared" si="4"/>
        <v>0</v>
      </c>
      <c r="BF102" s="195">
        <f t="shared" si="5"/>
        <v>0</v>
      </c>
      <c r="BG102" s="195">
        <f t="shared" si="6"/>
        <v>0</v>
      </c>
      <c r="BH102" s="195">
        <f t="shared" si="7"/>
        <v>0</v>
      </c>
      <c r="BI102" s="195">
        <f t="shared" si="8"/>
        <v>0</v>
      </c>
      <c r="BJ102" s="21" t="s">
        <v>85</v>
      </c>
      <c r="BK102" s="195">
        <f t="shared" si="9"/>
        <v>0</v>
      </c>
      <c r="BL102" s="21" t="s">
        <v>273</v>
      </c>
      <c r="BM102" s="194" t="s">
        <v>2725</v>
      </c>
    </row>
    <row r="103" spans="1:65" s="2" customFormat="1" ht="24.15" customHeight="1">
      <c r="A103" s="38"/>
      <c r="B103" s="39"/>
      <c r="C103" s="224" t="s">
        <v>256</v>
      </c>
      <c r="D103" s="224" t="s">
        <v>240</v>
      </c>
      <c r="E103" s="225" t="s">
        <v>2726</v>
      </c>
      <c r="F103" s="226" t="s">
        <v>2727</v>
      </c>
      <c r="G103" s="227" t="s">
        <v>430</v>
      </c>
      <c r="H103" s="228">
        <v>2</v>
      </c>
      <c r="I103" s="229"/>
      <c r="J103" s="230">
        <f t="shared" si="0"/>
        <v>0</v>
      </c>
      <c r="K103" s="226" t="s">
        <v>19</v>
      </c>
      <c r="L103" s="231"/>
      <c r="M103" s="232" t="s">
        <v>19</v>
      </c>
      <c r="N103" s="233" t="s">
        <v>49</v>
      </c>
      <c r="O103" s="68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365</v>
      </c>
      <c r="AT103" s="194" t="s">
        <v>240</v>
      </c>
      <c r="AU103" s="194" t="s">
        <v>87</v>
      </c>
      <c r="AY103" s="21" t="s">
        <v>183</v>
      </c>
      <c r="BE103" s="195">
        <f t="shared" si="4"/>
        <v>0</v>
      </c>
      <c r="BF103" s="195">
        <f t="shared" si="5"/>
        <v>0</v>
      </c>
      <c r="BG103" s="195">
        <f t="shared" si="6"/>
        <v>0</v>
      </c>
      <c r="BH103" s="195">
        <f t="shared" si="7"/>
        <v>0</v>
      </c>
      <c r="BI103" s="195">
        <f t="shared" si="8"/>
        <v>0</v>
      </c>
      <c r="BJ103" s="21" t="s">
        <v>85</v>
      </c>
      <c r="BK103" s="195">
        <f t="shared" si="9"/>
        <v>0</v>
      </c>
      <c r="BL103" s="21" t="s">
        <v>273</v>
      </c>
      <c r="BM103" s="194" t="s">
        <v>2728</v>
      </c>
    </row>
    <row r="104" spans="1:65" s="2" customFormat="1" ht="21.75" customHeight="1">
      <c r="A104" s="38"/>
      <c r="B104" s="39"/>
      <c r="C104" s="224" t="s">
        <v>261</v>
      </c>
      <c r="D104" s="224" t="s">
        <v>240</v>
      </c>
      <c r="E104" s="225" t="s">
        <v>2729</v>
      </c>
      <c r="F104" s="226" t="s">
        <v>2730</v>
      </c>
      <c r="G104" s="227" t="s">
        <v>430</v>
      </c>
      <c r="H104" s="228">
        <v>2</v>
      </c>
      <c r="I104" s="229"/>
      <c r="J104" s="230">
        <f t="shared" si="0"/>
        <v>0</v>
      </c>
      <c r="K104" s="226" t="s">
        <v>19</v>
      </c>
      <c r="L104" s="231"/>
      <c r="M104" s="232" t="s">
        <v>19</v>
      </c>
      <c r="N104" s="233" t="s">
        <v>49</v>
      </c>
      <c r="O104" s="68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365</v>
      </c>
      <c r="AT104" s="194" t="s">
        <v>240</v>
      </c>
      <c r="AU104" s="194" t="s">
        <v>87</v>
      </c>
      <c r="AY104" s="21" t="s">
        <v>183</v>
      </c>
      <c r="BE104" s="195">
        <f t="shared" si="4"/>
        <v>0</v>
      </c>
      <c r="BF104" s="195">
        <f t="shared" si="5"/>
        <v>0</v>
      </c>
      <c r="BG104" s="195">
        <f t="shared" si="6"/>
        <v>0</v>
      </c>
      <c r="BH104" s="195">
        <f t="shared" si="7"/>
        <v>0</v>
      </c>
      <c r="BI104" s="195">
        <f t="shared" si="8"/>
        <v>0</v>
      </c>
      <c r="BJ104" s="21" t="s">
        <v>85</v>
      </c>
      <c r="BK104" s="195">
        <f t="shared" si="9"/>
        <v>0</v>
      </c>
      <c r="BL104" s="21" t="s">
        <v>273</v>
      </c>
      <c r="BM104" s="194" t="s">
        <v>2731</v>
      </c>
    </row>
    <row r="105" spans="1:65" s="2" customFormat="1" ht="16.5" customHeight="1">
      <c r="A105" s="38"/>
      <c r="B105" s="39"/>
      <c r="C105" s="224" t="s">
        <v>267</v>
      </c>
      <c r="D105" s="224" t="s">
        <v>240</v>
      </c>
      <c r="E105" s="225" t="s">
        <v>2732</v>
      </c>
      <c r="F105" s="226" t="s">
        <v>2733</v>
      </c>
      <c r="G105" s="227" t="s">
        <v>430</v>
      </c>
      <c r="H105" s="228">
        <v>4</v>
      </c>
      <c r="I105" s="229"/>
      <c r="J105" s="230">
        <f t="shared" si="0"/>
        <v>0</v>
      </c>
      <c r="K105" s="226" t="s">
        <v>19</v>
      </c>
      <c r="L105" s="231"/>
      <c r="M105" s="232" t="s">
        <v>19</v>
      </c>
      <c r="N105" s="233" t="s">
        <v>49</v>
      </c>
      <c r="O105" s="68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194" t="s">
        <v>365</v>
      </c>
      <c r="AT105" s="194" t="s">
        <v>240</v>
      </c>
      <c r="AU105" s="194" t="s">
        <v>87</v>
      </c>
      <c r="AY105" s="21" t="s">
        <v>183</v>
      </c>
      <c r="BE105" s="195">
        <f t="shared" si="4"/>
        <v>0</v>
      </c>
      <c r="BF105" s="195">
        <f t="shared" si="5"/>
        <v>0</v>
      </c>
      <c r="BG105" s="195">
        <f t="shared" si="6"/>
        <v>0</v>
      </c>
      <c r="BH105" s="195">
        <f t="shared" si="7"/>
        <v>0</v>
      </c>
      <c r="BI105" s="195">
        <f t="shared" si="8"/>
        <v>0</v>
      </c>
      <c r="BJ105" s="21" t="s">
        <v>85</v>
      </c>
      <c r="BK105" s="195">
        <f t="shared" si="9"/>
        <v>0</v>
      </c>
      <c r="BL105" s="21" t="s">
        <v>273</v>
      </c>
      <c r="BM105" s="194" t="s">
        <v>2734</v>
      </c>
    </row>
    <row r="106" spans="1:65" s="2" customFormat="1" ht="24.15" customHeight="1">
      <c r="A106" s="38"/>
      <c r="B106" s="39"/>
      <c r="C106" s="183" t="s">
        <v>273</v>
      </c>
      <c r="D106" s="183" t="s">
        <v>185</v>
      </c>
      <c r="E106" s="184" t="s">
        <v>2735</v>
      </c>
      <c r="F106" s="185" t="s">
        <v>2736</v>
      </c>
      <c r="G106" s="186" t="s">
        <v>430</v>
      </c>
      <c r="H106" s="187">
        <v>80</v>
      </c>
      <c r="I106" s="188"/>
      <c r="J106" s="189">
        <f t="shared" si="0"/>
        <v>0</v>
      </c>
      <c r="K106" s="185" t="s">
        <v>19</v>
      </c>
      <c r="L106" s="43"/>
      <c r="M106" s="190" t="s">
        <v>19</v>
      </c>
      <c r="N106" s="191" t="s">
        <v>49</v>
      </c>
      <c r="O106" s="68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273</v>
      </c>
      <c r="AT106" s="194" t="s">
        <v>185</v>
      </c>
      <c r="AU106" s="194" t="s">
        <v>87</v>
      </c>
      <c r="AY106" s="21" t="s">
        <v>183</v>
      </c>
      <c r="BE106" s="195">
        <f t="shared" si="4"/>
        <v>0</v>
      </c>
      <c r="BF106" s="195">
        <f t="shared" si="5"/>
        <v>0</v>
      </c>
      <c r="BG106" s="195">
        <f t="shared" si="6"/>
        <v>0</v>
      </c>
      <c r="BH106" s="195">
        <f t="shared" si="7"/>
        <v>0</v>
      </c>
      <c r="BI106" s="195">
        <f t="shared" si="8"/>
        <v>0</v>
      </c>
      <c r="BJ106" s="21" t="s">
        <v>85</v>
      </c>
      <c r="BK106" s="195">
        <f t="shared" si="9"/>
        <v>0</v>
      </c>
      <c r="BL106" s="21" t="s">
        <v>273</v>
      </c>
      <c r="BM106" s="194" t="s">
        <v>2737</v>
      </c>
    </row>
    <row r="107" spans="1:65" s="2" customFormat="1" ht="16.5" customHeight="1">
      <c r="A107" s="38"/>
      <c r="B107" s="39"/>
      <c r="C107" s="224" t="s">
        <v>278</v>
      </c>
      <c r="D107" s="224" t="s">
        <v>240</v>
      </c>
      <c r="E107" s="225" t="s">
        <v>2738</v>
      </c>
      <c r="F107" s="226" t="s">
        <v>2739</v>
      </c>
      <c r="G107" s="227" t="s">
        <v>430</v>
      </c>
      <c r="H107" s="228">
        <v>2</v>
      </c>
      <c r="I107" s="229"/>
      <c r="J107" s="230">
        <f t="shared" si="0"/>
        <v>0</v>
      </c>
      <c r="K107" s="226" t="s">
        <v>19</v>
      </c>
      <c r="L107" s="231"/>
      <c r="M107" s="232" t="s">
        <v>19</v>
      </c>
      <c r="N107" s="233" t="s">
        <v>49</v>
      </c>
      <c r="O107" s="68"/>
      <c r="P107" s="192">
        <f t="shared" si="1"/>
        <v>0</v>
      </c>
      <c r="Q107" s="192">
        <v>0</v>
      </c>
      <c r="R107" s="192">
        <f t="shared" si="2"/>
        <v>0</v>
      </c>
      <c r="S107" s="192">
        <v>0</v>
      </c>
      <c r="T107" s="193">
        <f t="shared" si="3"/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365</v>
      </c>
      <c r="AT107" s="194" t="s">
        <v>240</v>
      </c>
      <c r="AU107" s="194" t="s">
        <v>87</v>
      </c>
      <c r="AY107" s="21" t="s">
        <v>183</v>
      </c>
      <c r="BE107" s="195">
        <f t="shared" si="4"/>
        <v>0</v>
      </c>
      <c r="BF107" s="195">
        <f t="shared" si="5"/>
        <v>0</v>
      </c>
      <c r="BG107" s="195">
        <f t="shared" si="6"/>
        <v>0</v>
      </c>
      <c r="BH107" s="195">
        <f t="shared" si="7"/>
        <v>0</v>
      </c>
      <c r="BI107" s="195">
        <f t="shared" si="8"/>
        <v>0</v>
      </c>
      <c r="BJ107" s="21" t="s">
        <v>85</v>
      </c>
      <c r="BK107" s="195">
        <f t="shared" si="9"/>
        <v>0</v>
      </c>
      <c r="BL107" s="21" t="s">
        <v>273</v>
      </c>
      <c r="BM107" s="194" t="s">
        <v>2740</v>
      </c>
    </row>
    <row r="108" spans="1:65" s="2" customFormat="1" ht="21.75" customHeight="1">
      <c r="A108" s="38"/>
      <c r="B108" s="39"/>
      <c r="C108" s="183" t="s">
        <v>284</v>
      </c>
      <c r="D108" s="183" t="s">
        <v>185</v>
      </c>
      <c r="E108" s="184" t="s">
        <v>2741</v>
      </c>
      <c r="F108" s="185" t="s">
        <v>2742</v>
      </c>
      <c r="G108" s="186" t="s">
        <v>430</v>
      </c>
      <c r="H108" s="187">
        <v>2</v>
      </c>
      <c r="I108" s="188"/>
      <c r="J108" s="189">
        <f t="shared" si="0"/>
        <v>0</v>
      </c>
      <c r="K108" s="185" t="s">
        <v>19</v>
      </c>
      <c r="L108" s="43"/>
      <c r="M108" s="190" t="s">
        <v>19</v>
      </c>
      <c r="N108" s="191" t="s">
        <v>49</v>
      </c>
      <c r="O108" s="68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94" t="s">
        <v>273</v>
      </c>
      <c r="AT108" s="194" t="s">
        <v>185</v>
      </c>
      <c r="AU108" s="194" t="s">
        <v>87</v>
      </c>
      <c r="AY108" s="21" t="s">
        <v>183</v>
      </c>
      <c r="BE108" s="195">
        <f t="shared" si="4"/>
        <v>0</v>
      </c>
      <c r="BF108" s="195">
        <f t="shared" si="5"/>
        <v>0</v>
      </c>
      <c r="BG108" s="195">
        <f t="shared" si="6"/>
        <v>0</v>
      </c>
      <c r="BH108" s="195">
        <f t="shared" si="7"/>
        <v>0</v>
      </c>
      <c r="BI108" s="195">
        <f t="shared" si="8"/>
        <v>0</v>
      </c>
      <c r="BJ108" s="21" t="s">
        <v>85</v>
      </c>
      <c r="BK108" s="195">
        <f t="shared" si="9"/>
        <v>0</v>
      </c>
      <c r="BL108" s="21" t="s">
        <v>273</v>
      </c>
      <c r="BM108" s="194" t="s">
        <v>2743</v>
      </c>
    </row>
    <row r="109" spans="1:65" s="2" customFormat="1" ht="16.5" customHeight="1">
      <c r="A109" s="38"/>
      <c r="B109" s="39"/>
      <c r="C109" s="224" t="s">
        <v>289</v>
      </c>
      <c r="D109" s="224" t="s">
        <v>240</v>
      </c>
      <c r="E109" s="225" t="s">
        <v>2744</v>
      </c>
      <c r="F109" s="226" t="s">
        <v>2745</v>
      </c>
      <c r="G109" s="227" t="s">
        <v>430</v>
      </c>
      <c r="H109" s="228">
        <v>2</v>
      </c>
      <c r="I109" s="229"/>
      <c r="J109" s="230">
        <f t="shared" si="0"/>
        <v>0</v>
      </c>
      <c r="K109" s="226" t="s">
        <v>19</v>
      </c>
      <c r="L109" s="231"/>
      <c r="M109" s="232" t="s">
        <v>19</v>
      </c>
      <c r="N109" s="233" t="s">
        <v>49</v>
      </c>
      <c r="O109" s="68"/>
      <c r="P109" s="192">
        <f t="shared" si="1"/>
        <v>0</v>
      </c>
      <c r="Q109" s="192">
        <v>0</v>
      </c>
      <c r="R109" s="192">
        <f t="shared" si="2"/>
        <v>0</v>
      </c>
      <c r="S109" s="192">
        <v>0</v>
      </c>
      <c r="T109" s="193">
        <f t="shared" si="3"/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365</v>
      </c>
      <c r="AT109" s="194" t="s">
        <v>240</v>
      </c>
      <c r="AU109" s="194" t="s">
        <v>87</v>
      </c>
      <c r="AY109" s="21" t="s">
        <v>183</v>
      </c>
      <c r="BE109" s="195">
        <f t="shared" si="4"/>
        <v>0</v>
      </c>
      <c r="BF109" s="195">
        <f t="shared" si="5"/>
        <v>0</v>
      </c>
      <c r="BG109" s="195">
        <f t="shared" si="6"/>
        <v>0</v>
      </c>
      <c r="BH109" s="195">
        <f t="shared" si="7"/>
        <v>0</v>
      </c>
      <c r="BI109" s="195">
        <f t="shared" si="8"/>
        <v>0</v>
      </c>
      <c r="BJ109" s="21" t="s">
        <v>85</v>
      </c>
      <c r="BK109" s="195">
        <f t="shared" si="9"/>
        <v>0</v>
      </c>
      <c r="BL109" s="21" t="s">
        <v>273</v>
      </c>
      <c r="BM109" s="194" t="s">
        <v>2746</v>
      </c>
    </row>
    <row r="110" spans="1:65" s="2" customFormat="1" ht="16.5" customHeight="1">
      <c r="A110" s="38"/>
      <c r="B110" s="39"/>
      <c r="C110" s="183" t="s">
        <v>294</v>
      </c>
      <c r="D110" s="183" t="s">
        <v>185</v>
      </c>
      <c r="E110" s="184" t="s">
        <v>2747</v>
      </c>
      <c r="F110" s="185" t="s">
        <v>2748</v>
      </c>
      <c r="G110" s="186" t="s">
        <v>430</v>
      </c>
      <c r="H110" s="187">
        <v>2</v>
      </c>
      <c r="I110" s="188"/>
      <c r="J110" s="189">
        <f t="shared" si="0"/>
        <v>0</v>
      </c>
      <c r="K110" s="185" t="s">
        <v>19</v>
      </c>
      <c r="L110" s="43"/>
      <c r="M110" s="190" t="s">
        <v>19</v>
      </c>
      <c r="N110" s="191" t="s">
        <v>49</v>
      </c>
      <c r="O110" s="68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273</v>
      </c>
      <c r="AT110" s="194" t="s">
        <v>185</v>
      </c>
      <c r="AU110" s="194" t="s">
        <v>87</v>
      </c>
      <c r="AY110" s="21" t="s">
        <v>183</v>
      </c>
      <c r="BE110" s="195">
        <f t="shared" si="4"/>
        <v>0</v>
      </c>
      <c r="BF110" s="195">
        <f t="shared" si="5"/>
        <v>0</v>
      </c>
      <c r="BG110" s="195">
        <f t="shared" si="6"/>
        <v>0</v>
      </c>
      <c r="BH110" s="195">
        <f t="shared" si="7"/>
        <v>0</v>
      </c>
      <c r="BI110" s="195">
        <f t="shared" si="8"/>
        <v>0</v>
      </c>
      <c r="BJ110" s="21" t="s">
        <v>85</v>
      </c>
      <c r="BK110" s="195">
        <f t="shared" si="9"/>
        <v>0</v>
      </c>
      <c r="BL110" s="21" t="s">
        <v>273</v>
      </c>
      <c r="BM110" s="194" t="s">
        <v>2749</v>
      </c>
    </row>
    <row r="111" spans="1:65" s="2" customFormat="1" ht="24.15" customHeight="1">
      <c r="A111" s="38"/>
      <c r="B111" s="39"/>
      <c r="C111" s="224" t="s">
        <v>7</v>
      </c>
      <c r="D111" s="224" t="s">
        <v>240</v>
      </c>
      <c r="E111" s="225" t="s">
        <v>2750</v>
      </c>
      <c r="F111" s="226" t="s">
        <v>2751</v>
      </c>
      <c r="G111" s="227" t="s">
        <v>430</v>
      </c>
      <c r="H111" s="228">
        <v>2</v>
      </c>
      <c r="I111" s="229"/>
      <c r="J111" s="230">
        <f t="shared" si="0"/>
        <v>0</v>
      </c>
      <c r="K111" s="226" t="s">
        <v>19</v>
      </c>
      <c r="L111" s="231"/>
      <c r="M111" s="232" t="s">
        <v>19</v>
      </c>
      <c r="N111" s="233" t="s">
        <v>49</v>
      </c>
      <c r="O111" s="68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365</v>
      </c>
      <c r="AT111" s="194" t="s">
        <v>240</v>
      </c>
      <c r="AU111" s="194" t="s">
        <v>87</v>
      </c>
      <c r="AY111" s="21" t="s">
        <v>183</v>
      </c>
      <c r="BE111" s="195">
        <f t="shared" si="4"/>
        <v>0</v>
      </c>
      <c r="BF111" s="195">
        <f t="shared" si="5"/>
        <v>0</v>
      </c>
      <c r="BG111" s="195">
        <f t="shared" si="6"/>
        <v>0</v>
      </c>
      <c r="BH111" s="195">
        <f t="shared" si="7"/>
        <v>0</v>
      </c>
      <c r="BI111" s="195">
        <f t="shared" si="8"/>
        <v>0</v>
      </c>
      <c r="BJ111" s="21" t="s">
        <v>85</v>
      </c>
      <c r="BK111" s="195">
        <f t="shared" si="9"/>
        <v>0</v>
      </c>
      <c r="BL111" s="21" t="s">
        <v>273</v>
      </c>
      <c r="BM111" s="194" t="s">
        <v>2752</v>
      </c>
    </row>
    <row r="112" spans="1:65" s="2" customFormat="1" ht="21.75" customHeight="1">
      <c r="A112" s="38"/>
      <c r="B112" s="39"/>
      <c r="C112" s="183" t="s">
        <v>305</v>
      </c>
      <c r="D112" s="183" t="s">
        <v>185</v>
      </c>
      <c r="E112" s="184" t="s">
        <v>2753</v>
      </c>
      <c r="F112" s="185" t="s">
        <v>2754</v>
      </c>
      <c r="G112" s="186" t="s">
        <v>430</v>
      </c>
      <c r="H112" s="187">
        <v>8</v>
      </c>
      <c r="I112" s="188"/>
      <c r="J112" s="189">
        <f t="shared" si="0"/>
        <v>0</v>
      </c>
      <c r="K112" s="185" t="s">
        <v>19</v>
      </c>
      <c r="L112" s="43"/>
      <c r="M112" s="190" t="s">
        <v>19</v>
      </c>
      <c r="N112" s="191" t="s">
        <v>49</v>
      </c>
      <c r="O112" s="6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273</v>
      </c>
      <c r="AT112" s="194" t="s">
        <v>185</v>
      </c>
      <c r="AU112" s="194" t="s">
        <v>87</v>
      </c>
      <c r="AY112" s="21" t="s">
        <v>183</v>
      </c>
      <c r="BE112" s="195">
        <f t="shared" si="4"/>
        <v>0</v>
      </c>
      <c r="BF112" s="195">
        <f t="shared" si="5"/>
        <v>0</v>
      </c>
      <c r="BG112" s="195">
        <f t="shared" si="6"/>
        <v>0</v>
      </c>
      <c r="BH112" s="195">
        <f t="shared" si="7"/>
        <v>0</v>
      </c>
      <c r="BI112" s="195">
        <f t="shared" si="8"/>
        <v>0</v>
      </c>
      <c r="BJ112" s="21" t="s">
        <v>85</v>
      </c>
      <c r="BK112" s="195">
        <f t="shared" si="9"/>
        <v>0</v>
      </c>
      <c r="BL112" s="21" t="s">
        <v>273</v>
      </c>
      <c r="BM112" s="194" t="s">
        <v>2755</v>
      </c>
    </row>
    <row r="113" spans="1:65" s="2" customFormat="1" ht="16.5" customHeight="1">
      <c r="A113" s="38"/>
      <c r="B113" s="39"/>
      <c r="C113" s="224" t="s">
        <v>312</v>
      </c>
      <c r="D113" s="224" t="s">
        <v>240</v>
      </c>
      <c r="E113" s="225" t="s">
        <v>2756</v>
      </c>
      <c r="F113" s="226" t="s">
        <v>2757</v>
      </c>
      <c r="G113" s="227" t="s">
        <v>430</v>
      </c>
      <c r="H113" s="228">
        <v>8</v>
      </c>
      <c r="I113" s="229"/>
      <c r="J113" s="230">
        <f t="shared" si="0"/>
        <v>0</v>
      </c>
      <c r="K113" s="226" t="s">
        <v>19</v>
      </c>
      <c r="L113" s="231"/>
      <c r="M113" s="232" t="s">
        <v>19</v>
      </c>
      <c r="N113" s="233" t="s">
        <v>49</v>
      </c>
      <c r="O113" s="68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194" t="s">
        <v>365</v>
      </c>
      <c r="AT113" s="194" t="s">
        <v>240</v>
      </c>
      <c r="AU113" s="194" t="s">
        <v>87</v>
      </c>
      <c r="AY113" s="21" t="s">
        <v>183</v>
      </c>
      <c r="BE113" s="195">
        <f t="shared" si="4"/>
        <v>0</v>
      </c>
      <c r="BF113" s="195">
        <f t="shared" si="5"/>
        <v>0</v>
      </c>
      <c r="BG113" s="195">
        <f t="shared" si="6"/>
        <v>0</v>
      </c>
      <c r="BH113" s="195">
        <f t="shared" si="7"/>
        <v>0</v>
      </c>
      <c r="BI113" s="195">
        <f t="shared" si="8"/>
        <v>0</v>
      </c>
      <c r="BJ113" s="21" t="s">
        <v>85</v>
      </c>
      <c r="BK113" s="195">
        <f t="shared" si="9"/>
        <v>0</v>
      </c>
      <c r="BL113" s="21" t="s">
        <v>273</v>
      </c>
      <c r="BM113" s="194" t="s">
        <v>2758</v>
      </c>
    </row>
    <row r="114" spans="1:65" s="2" customFormat="1" ht="16.5" customHeight="1">
      <c r="A114" s="38"/>
      <c r="B114" s="39"/>
      <c r="C114" s="224" t="s">
        <v>317</v>
      </c>
      <c r="D114" s="224" t="s">
        <v>240</v>
      </c>
      <c r="E114" s="225" t="s">
        <v>2759</v>
      </c>
      <c r="F114" s="226" t="s">
        <v>2760</v>
      </c>
      <c r="G114" s="227" t="s">
        <v>430</v>
      </c>
      <c r="H114" s="228">
        <v>8</v>
      </c>
      <c r="I114" s="229"/>
      <c r="J114" s="230">
        <f t="shared" si="0"/>
        <v>0</v>
      </c>
      <c r="K114" s="226" t="s">
        <v>19</v>
      </c>
      <c r="L114" s="231"/>
      <c r="M114" s="232" t="s">
        <v>19</v>
      </c>
      <c r="N114" s="233" t="s">
        <v>49</v>
      </c>
      <c r="O114" s="68"/>
      <c r="P114" s="192">
        <f t="shared" si="1"/>
        <v>0</v>
      </c>
      <c r="Q114" s="192">
        <v>0</v>
      </c>
      <c r="R114" s="192">
        <f t="shared" si="2"/>
        <v>0</v>
      </c>
      <c r="S114" s="192">
        <v>0</v>
      </c>
      <c r="T114" s="193">
        <f t="shared" si="3"/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365</v>
      </c>
      <c r="AT114" s="194" t="s">
        <v>240</v>
      </c>
      <c r="AU114" s="194" t="s">
        <v>87</v>
      </c>
      <c r="AY114" s="21" t="s">
        <v>183</v>
      </c>
      <c r="BE114" s="195">
        <f t="shared" si="4"/>
        <v>0</v>
      </c>
      <c r="BF114" s="195">
        <f t="shared" si="5"/>
        <v>0</v>
      </c>
      <c r="BG114" s="195">
        <f t="shared" si="6"/>
        <v>0</v>
      </c>
      <c r="BH114" s="195">
        <f t="shared" si="7"/>
        <v>0</v>
      </c>
      <c r="BI114" s="195">
        <f t="shared" si="8"/>
        <v>0</v>
      </c>
      <c r="BJ114" s="21" t="s">
        <v>85</v>
      </c>
      <c r="BK114" s="195">
        <f t="shared" si="9"/>
        <v>0</v>
      </c>
      <c r="BL114" s="21" t="s">
        <v>273</v>
      </c>
      <c r="BM114" s="194" t="s">
        <v>2761</v>
      </c>
    </row>
    <row r="115" spans="1:65" s="12" customFormat="1" ht="22.8" customHeight="1">
      <c r="B115" s="167"/>
      <c r="C115" s="168"/>
      <c r="D115" s="169" t="s">
        <v>77</v>
      </c>
      <c r="E115" s="181" t="s">
        <v>2762</v>
      </c>
      <c r="F115" s="181" t="s">
        <v>2763</v>
      </c>
      <c r="G115" s="168"/>
      <c r="H115" s="168"/>
      <c r="I115" s="171"/>
      <c r="J115" s="182">
        <f>BK115</f>
        <v>0</v>
      </c>
      <c r="K115" s="168"/>
      <c r="L115" s="173"/>
      <c r="M115" s="174"/>
      <c r="N115" s="175"/>
      <c r="O115" s="175"/>
      <c r="P115" s="176">
        <f>SUM(P116:P117)</f>
        <v>0</v>
      </c>
      <c r="Q115" s="175"/>
      <c r="R115" s="176">
        <f>SUM(R116:R117)</f>
        <v>0</v>
      </c>
      <c r="S115" s="175"/>
      <c r="T115" s="177">
        <f>SUM(T116:T117)</f>
        <v>0</v>
      </c>
      <c r="AR115" s="178" t="s">
        <v>87</v>
      </c>
      <c r="AT115" s="179" t="s">
        <v>77</v>
      </c>
      <c r="AU115" s="179" t="s">
        <v>85</v>
      </c>
      <c r="AY115" s="178" t="s">
        <v>183</v>
      </c>
      <c r="BK115" s="180">
        <f>SUM(BK116:BK117)</f>
        <v>0</v>
      </c>
    </row>
    <row r="116" spans="1:65" s="2" customFormat="1" ht="24.15" customHeight="1">
      <c r="A116" s="38"/>
      <c r="B116" s="39"/>
      <c r="C116" s="183" t="s">
        <v>323</v>
      </c>
      <c r="D116" s="183" t="s">
        <v>185</v>
      </c>
      <c r="E116" s="184" t="s">
        <v>2764</v>
      </c>
      <c r="F116" s="185" t="s">
        <v>2765</v>
      </c>
      <c r="G116" s="186" t="s">
        <v>430</v>
      </c>
      <c r="H116" s="187">
        <v>4</v>
      </c>
      <c r="I116" s="188"/>
      <c r="J116" s="189">
        <f>ROUND(I116*H116,2)</f>
        <v>0</v>
      </c>
      <c r="K116" s="185" t="s">
        <v>19</v>
      </c>
      <c r="L116" s="43"/>
      <c r="M116" s="190" t="s">
        <v>19</v>
      </c>
      <c r="N116" s="191" t="s">
        <v>49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273</v>
      </c>
      <c r="AT116" s="194" t="s">
        <v>185</v>
      </c>
      <c r="AU116" s="194" t="s">
        <v>87</v>
      </c>
      <c r="AY116" s="21" t="s">
        <v>183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85</v>
      </c>
      <c r="BK116" s="195">
        <f>ROUND(I116*H116,2)</f>
        <v>0</v>
      </c>
      <c r="BL116" s="21" t="s">
        <v>273</v>
      </c>
      <c r="BM116" s="194" t="s">
        <v>2766</v>
      </c>
    </row>
    <row r="117" spans="1:65" s="2" customFormat="1" ht="16.5" customHeight="1">
      <c r="A117" s="38"/>
      <c r="B117" s="39"/>
      <c r="C117" s="183" t="s">
        <v>332</v>
      </c>
      <c r="D117" s="183" t="s">
        <v>185</v>
      </c>
      <c r="E117" s="184" t="s">
        <v>2767</v>
      </c>
      <c r="F117" s="185" t="s">
        <v>2768</v>
      </c>
      <c r="G117" s="186" t="s">
        <v>430</v>
      </c>
      <c r="H117" s="187">
        <v>1</v>
      </c>
      <c r="I117" s="188"/>
      <c r="J117" s="189">
        <f>ROUND(I117*H117,2)</f>
        <v>0</v>
      </c>
      <c r="K117" s="185" t="s">
        <v>19</v>
      </c>
      <c r="L117" s="43"/>
      <c r="M117" s="260" t="s">
        <v>19</v>
      </c>
      <c r="N117" s="261" t="s">
        <v>49</v>
      </c>
      <c r="O117" s="258"/>
      <c r="P117" s="262">
        <f>O117*H117</f>
        <v>0</v>
      </c>
      <c r="Q117" s="262">
        <v>0</v>
      </c>
      <c r="R117" s="262">
        <f>Q117*H117</f>
        <v>0</v>
      </c>
      <c r="S117" s="262">
        <v>0</v>
      </c>
      <c r="T117" s="26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4" t="s">
        <v>273</v>
      </c>
      <c r="AT117" s="194" t="s">
        <v>185</v>
      </c>
      <c r="AU117" s="194" t="s">
        <v>87</v>
      </c>
      <c r="AY117" s="21" t="s">
        <v>183</v>
      </c>
      <c r="BE117" s="195">
        <f>IF(N117="základní",J117,0)</f>
        <v>0</v>
      </c>
      <c r="BF117" s="195">
        <f>IF(N117="snížená",J117,0)</f>
        <v>0</v>
      </c>
      <c r="BG117" s="195">
        <f>IF(N117="zákl. přenesená",J117,0)</f>
        <v>0</v>
      </c>
      <c r="BH117" s="195">
        <f>IF(N117="sníž. přenesená",J117,0)</f>
        <v>0</v>
      </c>
      <c r="BI117" s="195">
        <f>IF(N117="nulová",J117,0)</f>
        <v>0</v>
      </c>
      <c r="BJ117" s="21" t="s">
        <v>85</v>
      </c>
      <c r="BK117" s="195">
        <f>ROUND(I117*H117,2)</f>
        <v>0</v>
      </c>
      <c r="BL117" s="21" t="s">
        <v>273</v>
      </c>
      <c r="BM117" s="194" t="s">
        <v>2769</v>
      </c>
    </row>
    <row r="118" spans="1:65" s="2" customFormat="1" ht="6.9" customHeight="1">
      <c r="A118" s="38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3"/>
      <c r="M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</sheetData>
  <sheetProtection algorithmName="SHA-512" hashValue="hbSi40ZW14uA/3znWly66QkgNcxl3rmpaoZp7fCBCwXurJwR/Hn2CYGO3cmb8Mc7A82+gZliHQ6XOS8Qi7sJog==" saltValue="QlzI5mKDFPzUZ6xEu1FSnmLcAl8TLOME1BoMWHCvUq0LZXMzx1LDUV0WQtI6of12k0udBZjrylcptcvWqk8VFg==" spinCount="100000" sheet="1" objects="1" scenarios="1" formatColumns="0" formatRows="0" autoFilter="0"/>
  <autoFilter ref="C87:K117" xr:uid="{00000000-0009-0000-0000-000007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rintOptions horizontalCentered="1"/>
  <pageMargins left="0.7" right="0.7" top="0.75" bottom="0.75" header="0.3" footer="0.3"/>
  <pageSetup paperSize="9" scale="70" fitToHeight="100" orientation="portrait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21"/>
  <sheetViews>
    <sheetView showGridLines="0" tabSelected="1" workbookViewId="0">
      <selection activeCell="P20" sqref="P2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AT2" s="21" t="s">
        <v>114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4"/>
      <c r="AT3" s="21" t="s">
        <v>87</v>
      </c>
    </row>
    <row r="4" spans="1:46" s="1" customFormat="1" ht="24.9" customHeight="1">
      <c r="B4" s="24"/>
      <c r="D4" s="115" t="s">
        <v>133</v>
      </c>
      <c r="L4" s="24"/>
      <c r="M4" s="116" t="s">
        <v>10</v>
      </c>
      <c r="AT4" s="21" t="s">
        <v>4</v>
      </c>
    </row>
    <row r="5" spans="1:46" s="1" customFormat="1" ht="6.9" customHeight="1">
      <c r="B5" s="24"/>
      <c r="L5" s="24"/>
    </row>
    <row r="6" spans="1:46" s="1" customFormat="1" ht="12" customHeight="1">
      <c r="B6" s="24"/>
      <c r="D6" s="117" t="s">
        <v>16</v>
      </c>
      <c r="L6" s="24"/>
    </row>
    <row r="7" spans="1:46" s="1" customFormat="1" ht="26.25" customHeight="1">
      <c r="B7" s="24"/>
      <c r="E7" s="423" t="str">
        <f>'Rekapitulace stavby'!K6</f>
        <v>STAVEBNÍ ÚPRAVY A PŘÍSTAVBA OBJEKTU SLOVENSKÁ 984 V KOLÍNĚ II</v>
      </c>
      <c r="F7" s="424"/>
      <c r="G7" s="424"/>
      <c r="H7" s="424"/>
      <c r="L7" s="24"/>
    </row>
    <row r="8" spans="1:46" s="1" customFormat="1" ht="12" customHeight="1">
      <c r="B8" s="24"/>
      <c r="D8" s="117" t="s">
        <v>134</v>
      </c>
      <c r="L8" s="24"/>
    </row>
    <row r="9" spans="1:46" s="2" customFormat="1" ht="16.5" customHeight="1">
      <c r="A9" s="38"/>
      <c r="B9" s="43"/>
      <c r="C9" s="38"/>
      <c r="D9" s="38"/>
      <c r="E9" s="423" t="s">
        <v>135</v>
      </c>
      <c r="F9" s="425"/>
      <c r="G9" s="425"/>
      <c r="H9" s="425"/>
      <c r="I9" s="38"/>
      <c r="J9" s="38"/>
      <c r="K9" s="38"/>
      <c r="L9" s="11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7" t="s">
        <v>136</v>
      </c>
      <c r="E10" s="38"/>
      <c r="F10" s="38"/>
      <c r="G10" s="38"/>
      <c r="H10" s="38"/>
      <c r="I10" s="38"/>
      <c r="J10" s="38"/>
      <c r="K10" s="38"/>
      <c r="L10" s="11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26" t="s">
        <v>2770</v>
      </c>
      <c r="F11" s="425"/>
      <c r="G11" s="425"/>
      <c r="H11" s="425"/>
      <c r="I11" s="38"/>
      <c r="J11" s="38"/>
      <c r="K11" s="38"/>
      <c r="L11" s="11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7" t="s">
        <v>18</v>
      </c>
      <c r="E13" s="38"/>
      <c r="F13" s="106" t="s">
        <v>19</v>
      </c>
      <c r="G13" s="38"/>
      <c r="H13" s="38"/>
      <c r="I13" s="117" t="s">
        <v>20</v>
      </c>
      <c r="J13" s="106" t="s">
        <v>19</v>
      </c>
      <c r="K13" s="38"/>
      <c r="L13" s="11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7" t="s">
        <v>21</v>
      </c>
      <c r="E14" s="38"/>
      <c r="F14" s="106" t="s">
        <v>22</v>
      </c>
      <c r="G14" s="38"/>
      <c r="H14" s="38"/>
      <c r="I14" s="117" t="s">
        <v>23</v>
      </c>
      <c r="J14" s="119" t="str">
        <f>'Rekapitulace stavby'!AN8</f>
        <v>19. 5. 2025</v>
      </c>
      <c r="K14" s="38"/>
      <c r="L14" s="11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8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7" t="s">
        <v>25</v>
      </c>
      <c r="E16" s="38"/>
      <c r="F16" s="38"/>
      <c r="G16" s="38"/>
      <c r="H16" s="38"/>
      <c r="I16" s="117" t="s">
        <v>26</v>
      </c>
      <c r="J16" s="106" t="s">
        <v>27</v>
      </c>
      <c r="K16" s="38"/>
      <c r="L16" s="11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6" t="s">
        <v>28</v>
      </c>
      <c r="F17" s="38"/>
      <c r="G17" s="38"/>
      <c r="H17" s="38"/>
      <c r="I17" s="117" t="s">
        <v>29</v>
      </c>
      <c r="J17" s="106" t="s">
        <v>30</v>
      </c>
      <c r="K17" s="38"/>
      <c r="L17" s="11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7" t="s">
        <v>31</v>
      </c>
      <c r="E19" s="38"/>
      <c r="F19" s="38"/>
      <c r="G19" s="38"/>
      <c r="H19" s="38"/>
      <c r="I19" s="117" t="s">
        <v>26</v>
      </c>
      <c r="J19" s="34" t="str">
        <f>'Rekapitulace stavby'!AN13</f>
        <v>Vyplň údaj</v>
      </c>
      <c r="K19" s="38"/>
      <c r="L19" s="11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27" t="str">
        <f>'Rekapitulace stavby'!E14</f>
        <v>Vyplň údaj</v>
      </c>
      <c r="F20" s="428"/>
      <c r="G20" s="428"/>
      <c r="H20" s="428"/>
      <c r="I20" s="117" t="s">
        <v>29</v>
      </c>
      <c r="J20" s="34" t="str">
        <f>'Rekapitulace stavby'!AN14</f>
        <v>Vyplň údaj</v>
      </c>
      <c r="K20" s="38"/>
      <c r="L20" s="11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7" t="s">
        <v>34</v>
      </c>
      <c r="E22" s="38"/>
      <c r="F22" s="38"/>
      <c r="G22" s="38"/>
      <c r="H22" s="38"/>
      <c r="I22" s="117" t="s">
        <v>26</v>
      </c>
      <c r="J22" s="106" t="s">
        <v>35</v>
      </c>
      <c r="K22" s="38"/>
      <c r="L22" s="11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6" t="s">
        <v>36</v>
      </c>
      <c r="F23" s="38"/>
      <c r="G23" s="38"/>
      <c r="H23" s="38"/>
      <c r="I23" s="117" t="s">
        <v>29</v>
      </c>
      <c r="J23" s="106" t="s">
        <v>37</v>
      </c>
      <c r="K23" s="38"/>
      <c r="L23" s="11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7" t="s">
        <v>38</v>
      </c>
      <c r="E25" s="38"/>
      <c r="F25" s="38"/>
      <c r="G25" s="38"/>
      <c r="H25" s="38"/>
      <c r="I25" s="117" t="s">
        <v>26</v>
      </c>
      <c r="J25" s="106" t="s">
        <v>39</v>
      </c>
      <c r="K25" s="38"/>
      <c r="L25" s="11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6" t="s">
        <v>40</v>
      </c>
      <c r="F26" s="38"/>
      <c r="G26" s="38"/>
      <c r="H26" s="38"/>
      <c r="I26" s="117" t="s">
        <v>29</v>
      </c>
      <c r="J26" s="106" t="s">
        <v>41</v>
      </c>
      <c r="K26" s="38"/>
      <c r="L26" s="11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7" t="s">
        <v>42</v>
      </c>
      <c r="E28" s="38"/>
      <c r="F28" s="38"/>
      <c r="G28" s="38"/>
      <c r="H28" s="38"/>
      <c r="I28" s="38"/>
      <c r="J28" s="38"/>
      <c r="K28" s="38"/>
      <c r="L28" s="11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20"/>
      <c r="B29" s="121"/>
      <c r="C29" s="120"/>
      <c r="D29" s="120"/>
      <c r="E29" s="429" t="s">
        <v>19</v>
      </c>
      <c r="F29" s="429"/>
      <c r="G29" s="429"/>
      <c r="H29" s="429"/>
      <c r="I29" s="120"/>
      <c r="J29" s="120"/>
      <c r="K29" s="120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2" customFormat="1" ht="6.9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" customHeight="1">
      <c r="A31" s="38"/>
      <c r="B31" s="43"/>
      <c r="C31" s="38"/>
      <c r="D31" s="123"/>
      <c r="E31" s="123"/>
      <c r="F31" s="123"/>
      <c r="G31" s="123"/>
      <c r="H31" s="123"/>
      <c r="I31" s="123"/>
      <c r="J31" s="123"/>
      <c r="K31" s="123"/>
      <c r="L31" s="11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4" t="s">
        <v>44</v>
      </c>
      <c r="E32" s="38"/>
      <c r="F32" s="38"/>
      <c r="G32" s="38"/>
      <c r="H32" s="38"/>
      <c r="I32" s="38"/>
      <c r="J32" s="125">
        <f>ROUND(J95, 2)</f>
        <v>0</v>
      </c>
      <c r="K32" s="38"/>
      <c r="L32" s="11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" customHeight="1">
      <c r="A33" s="38"/>
      <c r="B33" s="43"/>
      <c r="C33" s="38"/>
      <c r="D33" s="123"/>
      <c r="E33" s="123"/>
      <c r="F33" s="123"/>
      <c r="G33" s="123"/>
      <c r="H33" s="123"/>
      <c r="I33" s="123"/>
      <c r="J33" s="123"/>
      <c r="K33" s="123"/>
      <c r="L33" s="11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" customHeight="1">
      <c r="A34" s="38"/>
      <c r="B34" s="43"/>
      <c r="C34" s="38"/>
      <c r="D34" s="38"/>
      <c r="E34" s="38"/>
      <c r="F34" s="126" t="s">
        <v>46</v>
      </c>
      <c r="G34" s="38"/>
      <c r="H34" s="38"/>
      <c r="I34" s="126" t="s">
        <v>45</v>
      </c>
      <c r="J34" s="126" t="s">
        <v>47</v>
      </c>
      <c r="K34" s="38"/>
      <c r="L34" s="11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" customHeight="1">
      <c r="A35" s="38"/>
      <c r="B35" s="43"/>
      <c r="C35" s="38"/>
      <c r="D35" s="127" t="s">
        <v>48</v>
      </c>
      <c r="E35" s="117" t="s">
        <v>49</v>
      </c>
      <c r="F35" s="128">
        <f>ROUND((SUM(BE95:BE120)),  2)</f>
        <v>0</v>
      </c>
      <c r="G35" s="38"/>
      <c r="H35" s="38"/>
      <c r="I35" s="129">
        <v>0.21</v>
      </c>
      <c r="J35" s="128">
        <f>ROUND(((SUM(BE95:BE120))*I35),  2)</f>
        <v>0</v>
      </c>
      <c r="K35" s="38"/>
      <c r="L35" s="11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" customHeight="1">
      <c r="A36" s="38"/>
      <c r="B36" s="43"/>
      <c r="C36" s="38"/>
      <c r="D36" s="38"/>
      <c r="E36" s="117" t="s">
        <v>50</v>
      </c>
      <c r="F36" s="128">
        <f>ROUND((SUM(BF95:BF120)),  2)</f>
        <v>0</v>
      </c>
      <c r="G36" s="38"/>
      <c r="H36" s="38"/>
      <c r="I36" s="129">
        <v>0.12</v>
      </c>
      <c r="J36" s="128">
        <f>ROUND(((SUM(BF95:BF120))*I36),  2)</f>
        <v>0</v>
      </c>
      <c r="K36" s="38"/>
      <c r="L36" s="11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" hidden="1" customHeight="1">
      <c r="A37" s="38"/>
      <c r="B37" s="43"/>
      <c r="C37" s="38"/>
      <c r="D37" s="38"/>
      <c r="E37" s="117" t="s">
        <v>51</v>
      </c>
      <c r="F37" s="128">
        <f>ROUND((SUM(BG95:BG120)),  2)</f>
        <v>0</v>
      </c>
      <c r="G37" s="38"/>
      <c r="H37" s="38"/>
      <c r="I37" s="129">
        <v>0.21</v>
      </c>
      <c r="J37" s="128">
        <f>0</f>
        <v>0</v>
      </c>
      <c r="K37" s="38"/>
      <c r="L37" s="11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" hidden="1" customHeight="1">
      <c r="A38" s="38"/>
      <c r="B38" s="43"/>
      <c r="C38" s="38"/>
      <c r="D38" s="38"/>
      <c r="E38" s="117" t="s">
        <v>52</v>
      </c>
      <c r="F38" s="128">
        <f>ROUND((SUM(BH95:BH120)),  2)</f>
        <v>0</v>
      </c>
      <c r="G38" s="38"/>
      <c r="H38" s="38"/>
      <c r="I38" s="129">
        <v>0.12</v>
      </c>
      <c r="J38" s="128">
        <f>0</f>
        <v>0</v>
      </c>
      <c r="K38" s="38"/>
      <c r="L38" s="11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" hidden="1" customHeight="1">
      <c r="A39" s="38"/>
      <c r="B39" s="43"/>
      <c r="C39" s="38"/>
      <c r="D39" s="38"/>
      <c r="E39" s="117" t="s">
        <v>53</v>
      </c>
      <c r="F39" s="128">
        <f>ROUND((SUM(BI95:BI120)),  2)</f>
        <v>0</v>
      </c>
      <c r="G39" s="38"/>
      <c r="H39" s="38"/>
      <c r="I39" s="129">
        <v>0</v>
      </c>
      <c r="J39" s="128">
        <f>0</f>
        <v>0</v>
      </c>
      <c r="K39" s="38"/>
      <c r="L39" s="11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30"/>
      <c r="D41" s="131" t="s">
        <v>54</v>
      </c>
      <c r="E41" s="132"/>
      <c r="F41" s="132"/>
      <c r="G41" s="133" t="s">
        <v>55</v>
      </c>
      <c r="H41" s="134" t="s">
        <v>56</v>
      </c>
      <c r="I41" s="132"/>
      <c r="J41" s="135">
        <f>SUM(J32:J39)</f>
        <v>0</v>
      </c>
      <c r="K41" s="136"/>
      <c r="L41" s="11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" customHeight="1">
      <c r="A42" s="38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1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" customHeight="1">
      <c r="A46" s="38"/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1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" customHeight="1">
      <c r="A47" s="38"/>
      <c r="B47" s="39"/>
      <c r="C47" s="27" t="s">
        <v>138</v>
      </c>
      <c r="D47" s="40"/>
      <c r="E47" s="40"/>
      <c r="F47" s="40"/>
      <c r="G47" s="40"/>
      <c r="H47" s="40"/>
      <c r="I47" s="40"/>
      <c r="J47" s="40"/>
      <c r="K47" s="40"/>
      <c r="L47" s="11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26.25" customHeight="1">
      <c r="A50" s="38"/>
      <c r="B50" s="39"/>
      <c r="C50" s="40"/>
      <c r="D50" s="40"/>
      <c r="E50" s="421" t="str">
        <f>E7</f>
        <v>STAVEBNÍ ÚPRAVY A PŘÍSTAVBA OBJEKTU SLOVENSKÁ 984 V KOLÍNĚ II</v>
      </c>
      <c r="F50" s="422"/>
      <c r="G50" s="422"/>
      <c r="H50" s="422"/>
      <c r="I50" s="40"/>
      <c r="J50" s="40"/>
      <c r="K50" s="40"/>
      <c r="L50" s="11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134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21" t="s">
        <v>135</v>
      </c>
      <c r="F52" s="420"/>
      <c r="G52" s="420"/>
      <c r="H52" s="420"/>
      <c r="I52" s="40"/>
      <c r="J52" s="40"/>
      <c r="K52" s="40"/>
      <c r="L52" s="11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136</v>
      </c>
      <c r="D53" s="40"/>
      <c r="E53" s="40"/>
      <c r="F53" s="40"/>
      <c r="G53" s="40"/>
      <c r="H53" s="40"/>
      <c r="I53" s="40"/>
      <c r="J53" s="40"/>
      <c r="K53" s="40"/>
      <c r="L53" s="11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414" t="str">
        <f>E11</f>
        <v>Objekt 1.7 - POŽÁRNÍ ODVĚTRÁNÍ</v>
      </c>
      <c r="F54" s="420"/>
      <c r="G54" s="420"/>
      <c r="H54" s="420"/>
      <c r="I54" s="40"/>
      <c r="J54" s="40"/>
      <c r="K54" s="40"/>
      <c r="L54" s="11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Kolín</v>
      </c>
      <c r="G56" s="40"/>
      <c r="H56" s="40"/>
      <c r="I56" s="33" t="s">
        <v>23</v>
      </c>
      <c r="J56" s="63" t="str">
        <f>IF(J14="","",J14)</f>
        <v>19. 5. 2025</v>
      </c>
      <c r="K56" s="40"/>
      <c r="L56" s="11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25.65" customHeight="1">
      <c r="A58" s="38"/>
      <c r="B58" s="39"/>
      <c r="C58" s="33" t="s">
        <v>25</v>
      </c>
      <c r="D58" s="40"/>
      <c r="E58" s="40"/>
      <c r="F58" s="31" t="str">
        <f>E17</f>
        <v>MĚSTO KOLÍN, KARLOVO NÁMĚSTÍ 78, 280 12 KOLÍN I</v>
      </c>
      <c r="G58" s="40"/>
      <c r="H58" s="40"/>
      <c r="I58" s="33" t="s">
        <v>34</v>
      </c>
      <c r="J58" s="36" t="str">
        <f>E23</f>
        <v>AZ PROJECTspol. s r.o.</v>
      </c>
      <c r="K58" s="40"/>
      <c r="L58" s="11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15" customHeight="1">
      <c r="A59" s="38"/>
      <c r="B59" s="39"/>
      <c r="C59" s="33" t="s">
        <v>31</v>
      </c>
      <c r="D59" s="40"/>
      <c r="E59" s="40"/>
      <c r="F59" s="31" t="str">
        <f>IF(E20="","",E20)</f>
        <v>Vyplň údaj</v>
      </c>
      <c r="G59" s="40"/>
      <c r="H59" s="40"/>
      <c r="I59" s="33" t="s">
        <v>38</v>
      </c>
      <c r="J59" s="36" t="str">
        <f>E26</f>
        <v>Ing. Luboš Michalec</v>
      </c>
      <c r="K59" s="40"/>
      <c r="L59" s="11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1" t="s">
        <v>139</v>
      </c>
      <c r="D61" s="142"/>
      <c r="E61" s="142"/>
      <c r="F61" s="142"/>
      <c r="G61" s="142"/>
      <c r="H61" s="142"/>
      <c r="I61" s="142"/>
      <c r="J61" s="143" t="s">
        <v>140</v>
      </c>
      <c r="K61" s="142"/>
      <c r="L61" s="11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8" customHeight="1">
      <c r="A63" s="38"/>
      <c r="B63" s="39"/>
      <c r="C63" s="144" t="s">
        <v>76</v>
      </c>
      <c r="D63" s="40"/>
      <c r="E63" s="40"/>
      <c r="F63" s="40"/>
      <c r="G63" s="40"/>
      <c r="H63" s="40"/>
      <c r="I63" s="40"/>
      <c r="J63" s="81">
        <f>J95</f>
        <v>0</v>
      </c>
      <c r="K63" s="40"/>
      <c r="L63" s="11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141</v>
      </c>
    </row>
    <row r="64" spans="1:47" s="9" customFormat="1" ht="24.9" customHeight="1">
      <c r="B64" s="145"/>
      <c r="C64" s="146"/>
      <c r="D64" s="147" t="s">
        <v>142</v>
      </c>
      <c r="E64" s="148"/>
      <c r="F64" s="148"/>
      <c r="G64" s="148"/>
      <c r="H64" s="148"/>
      <c r="I64" s="148"/>
      <c r="J64" s="149">
        <f>J96</f>
        <v>0</v>
      </c>
      <c r="K64" s="146"/>
      <c r="L64" s="150"/>
    </row>
    <row r="65" spans="1:31" s="10" customFormat="1" ht="19.95" customHeight="1">
      <c r="B65" s="151"/>
      <c r="C65" s="100"/>
      <c r="D65" s="152" t="s">
        <v>148</v>
      </c>
      <c r="E65" s="153"/>
      <c r="F65" s="153"/>
      <c r="G65" s="153"/>
      <c r="H65" s="153"/>
      <c r="I65" s="153"/>
      <c r="J65" s="154">
        <f>J97</f>
        <v>0</v>
      </c>
      <c r="K65" s="100"/>
      <c r="L65" s="155"/>
    </row>
    <row r="66" spans="1:31" s="10" customFormat="1" ht="14.85" customHeight="1">
      <c r="B66" s="151"/>
      <c r="C66" s="100"/>
      <c r="D66" s="152" t="s">
        <v>2771</v>
      </c>
      <c r="E66" s="153"/>
      <c r="F66" s="153"/>
      <c r="G66" s="153"/>
      <c r="H66" s="153"/>
      <c r="I66" s="153"/>
      <c r="J66" s="154">
        <f>J98</f>
        <v>0</v>
      </c>
      <c r="K66" s="100"/>
      <c r="L66" s="155"/>
    </row>
    <row r="67" spans="1:31" s="10" customFormat="1" ht="21.75" customHeight="1">
      <c r="B67" s="151"/>
      <c r="C67" s="100"/>
      <c r="D67" s="152" t="s">
        <v>2772</v>
      </c>
      <c r="E67" s="153"/>
      <c r="F67" s="153"/>
      <c r="G67" s="153"/>
      <c r="H67" s="153"/>
      <c r="I67" s="153"/>
      <c r="J67" s="154">
        <f>J99</f>
        <v>0</v>
      </c>
      <c r="K67" s="100"/>
      <c r="L67" s="155"/>
    </row>
    <row r="68" spans="1:31" s="10" customFormat="1" ht="21.75" customHeight="1">
      <c r="B68" s="151"/>
      <c r="C68" s="100"/>
      <c r="D68" s="152" t="s">
        <v>2773</v>
      </c>
      <c r="E68" s="153"/>
      <c r="F68" s="153"/>
      <c r="G68" s="153"/>
      <c r="H68" s="153"/>
      <c r="I68" s="153"/>
      <c r="J68" s="154">
        <f>J102</f>
        <v>0</v>
      </c>
      <c r="K68" s="100"/>
      <c r="L68" s="155"/>
    </row>
    <row r="69" spans="1:31" s="10" customFormat="1" ht="21.75" customHeight="1">
      <c r="B69" s="151"/>
      <c r="C69" s="100"/>
      <c r="D69" s="152" t="s">
        <v>2774</v>
      </c>
      <c r="E69" s="153"/>
      <c r="F69" s="153"/>
      <c r="G69" s="153"/>
      <c r="H69" s="153"/>
      <c r="I69" s="153"/>
      <c r="J69" s="154">
        <f>J105</f>
        <v>0</v>
      </c>
      <c r="K69" s="100"/>
      <c r="L69" s="155"/>
    </row>
    <row r="70" spans="1:31" s="10" customFormat="1" ht="21.75" customHeight="1">
      <c r="B70" s="151"/>
      <c r="C70" s="100"/>
      <c r="D70" s="152" t="s">
        <v>2775</v>
      </c>
      <c r="E70" s="153"/>
      <c r="F70" s="153"/>
      <c r="G70" s="153"/>
      <c r="H70" s="153"/>
      <c r="I70" s="153"/>
      <c r="J70" s="154">
        <f>J108</f>
        <v>0</v>
      </c>
      <c r="K70" s="100"/>
      <c r="L70" s="155"/>
    </row>
    <row r="71" spans="1:31" s="10" customFormat="1" ht="21.75" customHeight="1">
      <c r="B71" s="151"/>
      <c r="C71" s="100"/>
      <c r="D71" s="152" t="s">
        <v>2776</v>
      </c>
      <c r="E71" s="153"/>
      <c r="F71" s="153"/>
      <c r="G71" s="153"/>
      <c r="H71" s="153"/>
      <c r="I71" s="153"/>
      <c r="J71" s="154">
        <f>J113</f>
        <v>0</v>
      </c>
      <c r="K71" s="100"/>
      <c r="L71" s="155"/>
    </row>
    <row r="72" spans="1:31" s="10" customFormat="1" ht="21.75" customHeight="1">
      <c r="B72" s="151"/>
      <c r="C72" s="100"/>
      <c r="D72" s="152" t="s">
        <v>2777</v>
      </c>
      <c r="E72" s="153"/>
      <c r="F72" s="153"/>
      <c r="G72" s="153"/>
      <c r="H72" s="153"/>
      <c r="I72" s="153"/>
      <c r="J72" s="154">
        <f>J115</f>
        <v>0</v>
      </c>
      <c r="K72" s="100"/>
      <c r="L72" s="155"/>
    </row>
    <row r="73" spans="1:31" s="10" customFormat="1" ht="21.75" customHeight="1">
      <c r="B73" s="151"/>
      <c r="C73" s="100"/>
      <c r="D73" s="152" t="s">
        <v>2778</v>
      </c>
      <c r="E73" s="153"/>
      <c r="F73" s="153"/>
      <c r="G73" s="153"/>
      <c r="H73" s="153"/>
      <c r="I73" s="153"/>
      <c r="J73" s="154">
        <f>J117</f>
        <v>0</v>
      </c>
      <c r="K73" s="100"/>
      <c r="L73" s="155"/>
    </row>
    <row r="74" spans="1:31" s="2" customFormat="1" ht="21.75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6.9" customHeight="1">
      <c r="A75" s="38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9" spans="1:31" s="2" customFormat="1" ht="6.9" customHeight="1">
      <c r="A79" s="38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11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24.9" customHeight="1">
      <c r="A80" s="38"/>
      <c r="B80" s="39"/>
      <c r="C80" s="27" t="s">
        <v>168</v>
      </c>
      <c r="D80" s="40"/>
      <c r="E80" s="40"/>
      <c r="F80" s="40"/>
      <c r="G80" s="40"/>
      <c r="H80" s="40"/>
      <c r="I80" s="40"/>
      <c r="J80" s="40"/>
      <c r="K80" s="40"/>
      <c r="L80" s="11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3" s="2" customFormat="1" ht="6.9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1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3" s="2" customFormat="1" ht="12" customHeight="1">
      <c r="A82" s="38"/>
      <c r="B82" s="39"/>
      <c r="C82" s="33" t="s">
        <v>16</v>
      </c>
      <c r="D82" s="40"/>
      <c r="E82" s="40"/>
      <c r="F82" s="40"/>
      <c r="G82" s="40"/>
      <c r="H82" s="40"/>
      <c r="I82" s="40"/>
      <c r="J82" s="40"/>
      <c r="K82" s="40"/>
      <c r="L82" s="11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3" s="2" customFormat="1" ht="26.25" customHeight="1">
      <c r="A83" s="38"/>
      <c r="B83" s="39"/>
      <c r="C83" s="40"/>
      <c r="D83" s="40"/>
      <c r="E83" s="421" t="str">
        <f>E7</f>
        <v>STAVEBNÍ ÚPRAVY A PŘÍSTAVBA OBJEKTU SLOVENSKÁ 984 V KOLÍNĚ II</v>
      </c>
      <c r="F83" s="422"/>
      <c r="G83" s="422"/>
      <c r="H83" s="422"/>
      <c r="I83" s="40"/>
      <c r="J83" s="40"/>
      <c r="K83" s="40"/>
      <c r="L83" s="11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3" s="1" customFormat="1" ht="12" customHeight="1">
      <c r="B84" s="25"/>
      <c r="C84" s="33" t="s">
        <v>134</v>
      </c>
      <c r="D84" s="26"/>
      <c r="E84" s="26"/>
      <c r="F84" s="26"/>
      <c r="G84" s="26"/>
      <c r="H84" s="26"/>
      <c r="I84" s="26"/>
      <c r="J84" s="26"/>
      <c r="K84" s="26"/>
      <c r="L84" s="24"/>
    </row>
    <row r="85" spans="1:63" s="2" customFormat="1" ht="16.5" customHeight="1">
      <c r="A85" s="38"/>
      <c r="B85" s="39"/>
      <c r="C85" s="40"/>
      <c r="D85" s="40"/>
      <c r="E85" s="421" t="s">
        <v>135</v>
      </c>
      <c r="F85" s="420"/>
      <c r="G85" s="420"/>
      <c r="H85" s="420"/>
      <c r="I85" s="40"/>
      <c r="J85" s="40"/>
      <c r="K85" s="40"/>
      <c r="L85" s="11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3" s="2" customFormat="1" ht="12" customHeight="1">
      <c r="A86" s="38"/>
      <c r="B86" s="39"/>
      <c r="C86" s="33" t="s">
        <v>136</v>
      </c>
      <c r="D86" s="40"/>
      <c r="E86" s="40"/>
      <c r="F86" s="40"/>
      <c r="G86" s="40"/>
      <c r="H86" s="40"/>
      <c r="I86" s="40"/>
      <c r="J86" s="40"/>
      <c r="K86" s="40"/>
      <c r="L86" s="11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3" s="2" customFormat="1" ht="16.5" customHeight="1">
      <c r="A87" s="38"/>
      <c r="B87" s="39"/>
      <c r="C87" s="40"/>
      <c r="D87" s="40"/>
      <c r="E87" s="414" t="str">
        <f>E11</f>
        <v>Objekt 1.7 - POŽÁRNÍ ODVĚTRÁNÍ</v>
      </c>
      <c r="F87" s="420"/>
      <c r="G87" s="420"/>
      <c r="H87" s="420"/>
      <c r="I87" s="40"/>
      <c r="J87" s="40"/>
      <c r="K87" s="40"/>
      <c r="L87" s="11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3" s="2" customFormat="1" ht="6.9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1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3" s="2" customFormat="1" ht="12" customHeight="1">
      <c r="A89" s="38"/>
      <c r="B89" s="39"/>
      <c r="C89" s="33" t="s">
        <v>21</v>
      </c>
      <c r="D89" s="40"/>
      <c r="E89" s="40"/>
      <c r="F89" s="31" t="str">
        <f>F14</f>
        <v>Kolín</v>
      </c>
      <c r="G89" s="40"/>
      <c r="H89" s="40"/>
      <c r="I89" s="33" t="s">
        <v>23</v>
      </c>
      <c r="J89" s="63" t="str">
        <f>IF(J14="","",J14)</f>
        <v>19. 5. 2025</v>
      </c>
      <c r="K89" s="40"/>
      <c r="L89" s="11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3" s="2" customFormat="1" ht="6.9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3" s="2" customFormat="1" ht="25.65" customHeight="1">
      <c r="A91" s="38"/>
      <c r="B91" s="39"/>
      <c r="C91" s="33" t="s">
        <v>25</v>
      </c>
      <c r="D91" s="40"/>
      <c r="E91" s="40"/>
      <c r="F91" s="31" t="str">
        <f>E17</f>
        <v>MĚSTO KOLÍN, KARLOVO NÁMĚSTÍ 78, 280 12 KOLÍN I</v>
      </c>
      <c r="G91" s="40"/>
      <c r="H91" s="40"/>
      <c r="I91" s="33" t="s">
        <v>34</v>
      </c>
      <c r="J91" s="36" t="str">
        <f>E23</f>
        <v>AZ PROJECTspol. s r.o.</v>
      </c>
      <c r="K91" s="40"/>
      <c r="L91" s="11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63" s="2" customFormat="1" ht="15.15" customHeight="1">
      <c r="A92" s="38"/>
      <c r="B92" s="39"/>
      <c r="C92" s="33" t="s">
        <v>31</v>
      </c>
      <c r="D92" s="40"/>
      <c r="E92" s="40"/>
      <c r="F92" s="31" t="str">
        <f>IF(E20="","",E20)</f>
        <v>Vyplň údaj</v>
      </c>
      <c r="G92" s="40"/>
      <c r="H92" s="40"/>
      <c r="I92" s="33" t="s">
        <v>38</v>
      </c>
      <c r="J92" s="36" t="str">
        <f>E26</f>
        <v>Ing. Luboš Michalec</v>
      </c>
      <c r="K92" s="40"/>
      <c r="L92" s="11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63" s="2" customFormat="1" ht="10.35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1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pans="1:63" s="11" customFormat="1" ht="29.25" customHeight="1">
      <c r="A94" s="156"/>
      <c r="B94" s="157"/>
      <c r="C94" s="158" t="s">
        <v>169</v>
      </c>
      <c r="D94" s="159" t="s">
        <v>63</v>
      </c>
      <c r="E94" s="159" t="s">
        <v>59</v>
      </c>
      <c r="F94" s="159" t="s">
        <v>60</v>
      </c>
      <c r="G94" s="159" t="s">
        <v>170</v>
      </c>
      <c r="H94" s="159" t="s">
        <v>171</v>
      </c>
      <c r="I94" s="159" t="s">
        <v>172</v>
      </c>
      <c r="J94" s="159" t="s">
        <v>140</v>
      </c>
      <c r="K94" s="160" t="s">
        <v>173</v>
      </c>
      <c r="L94" s="161"/>
      <c r="M94" s="72" t="s">
        <v>19</v>
      </c>
      <c r="N94" s="73" t="s">
        <v>48</v>
      </c>
      <c r="O94" s="73" t="s">
        <v>174</v>
      </c>
      <c r="P94" s="73" t="s">
        <v>175</v>
      </c>
      <c r="Q94" s="73" t="s">
        <v>176</v>
      </c>
      <c r="R94" s="73" t="s">
        <v>177</v>
      </c>
      <c r="S94" s="73" t="s">
        <v>178</v>
      </c>
      <c r="T94" s="74" t="s">
        <v>179</v>
      </c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</row>
    <row r="95" spans="1:63" s="2" customFormat="1" ht="22.8" customHeight="1">
      <c r="A95" s="38"/>
      <c r="B95" s="39"/>
      <c r="C95" s="79" t="s">
        <v>180</v>
      </c>
      <c r="D95" s="40"/>
      <c r="E95" s="40"/>
      <c r="F95" s="40"/>
      <c r="G95" s="40"/>
      <c r="H95" s="40"/>
      <c r="I95" s="40"/>
      <c r="J95" s="162">
        <f>BK95</f>
        <v>0</v>
      </c>
      <c r="K95" s="40"/>
      <c r="L95" s="43"/>
      <c r="M95" s="75"/>
      <c r="N95" s="163"/>
      <c r="O95" s="76"/>
      <c r="P95" s="164">
        <f>P96</f>
        <v>0</v>
      </c>
      <c r="Q95" s="76"/>
      <c r="R95" s="164">
        <f>R96</f>
        <v>9.2000000000000003E-4</v>
      </c>
      <c r="S95" s="76"/>
      <c r="T95" s="165">
        <f>T96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21" t="s">
        <v>77</v>
      </c>
      <c r="AU95" s="21" t="s">
        <v>141</v>
      </c>
      <c r="BK95" s="166">
        <f>BK96</f>
        <v>0</v>
      </c>
    </row>
    <row r="96" spans="1:63" s="12" customFormat="1" ht="25.95" customHeight="1">
      <c r="B96" s="167"/>
      <c r="C96" s="168"/>
      <c r="D96" s="169" t="s">
        <v>77</v>
      </c>
      <c r="E96" s="170" t="s">
        <v>181</v>
      </c>
      <c r="F96" s="170" t="s">
        <v>182</v>
      </c>
      <c r="G96" s="168"/>
      <c r="H96" s="168"/>
      <c r="I96" s="171"/>
      <c r="J96" s="172">
        <f>BK96</f>
        <v>0</v>
      </c>
      <c r="K96" s="168"/>
      <c r="L96" s="173"/>
      <c r="M96" s="174"/>
      <c r="N96" s="175"/>
      <c r="O96" s="175"/>
      <c r="P96" s="176">
        <f>P97</f>
        <v>0</v>
      </c>
      <c r="Q96" s="175"/>
      <c r="R96" s="176">
        <f>R97</f>
        <v>9.2000000000000003E-4</v>
      </c>
      <c r="S96" s="175"/>
      <c r="T96" s="177">
        <f>T97</f>
        <v>0</v>
      </c>
      <c r="AR96" s="178" t="s">
        <v>85</v>
      </c>
      <c r="AT96" s="179" t="s">
        <v>77</v>
      </c>
      <c r="AU96" s="179" t="s">
        <v>78</v>
      </c>
      <c r="AY96" s="178" t="s">
        <v>183</v>
      </c>
      <c r="BK96" s="180">
        <f>BK97</f>
        <v>0</v>
      </c>
    </row>
    <row r="97" spans="1:65" s="12" customFormat="1" ht="22.8" customHeight="1">
      <c r="B97" s="167"/>
      <c r="C97" s="168"/>
      <c r="D97" s="169" t="s">
        <v>77</v>
      </c>
      <c r="E97" s="181" t="s">
        <v>223</v>
      </c>
      <c r="F97" s="181" t="s">
        <v>664</v>
      </c>
      <c r="G97" s="168"/>
      <c r="H97" s="168"/>
      <c r="I97" s="171"/>
      <c r="J97" s="182">
        <f>BK97</f>
        <v>0</v>
      </c>
      <c r="K97" s="168"/>
      <c r="L97" s="173"/>
      <c r="M97" s="174"/>
      <c r="N97" s="175"/>
      <c r="O97" s="175"/>
      <c r="P97" s="176">
        <f>P98</f>
        <v>0</v>
      </c>
      <c r="Q97" s="175"/>
      <c r="R97" s="176">
        <f>R98</f>
        <v>9.2000000000000003E-4</v>
      </c>
      <c r="S97" s="175"/>
      <c r="T97" s="177">
        <f>T98</f>
        <v>0</v>
      </c>
      <c r="AR97" s="178" t="s">
        <v>85</v>
      </c>
      <c r="AT97" s="179" t="s">
        <v>77</v>
      </c>
      <c r="AU97" s="179" t="s">
        <v>85</v>
      </c>
      <c r="AY97" s="178" t="s">
        <v>183</v>
      </c>
      <c r="BK97" s="180">
        <f>BK98</f>
        <v>0</v>
      </c>
    </row>
    <row r="98" spans="1:65" s="12" customFormat="1" ht="20.85" customHeight="1">
      <c r="B98" s="167"/>
      <c r="C98" s="168"/>
      <c r="D98" s="169" t="s">
        <v>77</v>
      </c>
      <c r="E98" s="181" t="s">
        <v>556</v>
      </c>
      <c r="F98" s="181" t="s">
        <v>2779</v>
      </c>
      <c r="G98" s="168"/>
      <c r="H98" s="168"/>
      <c r="I98" s="171"/>
      <c r="J98" s="182">
        <f>BK98</f>
        <v>0</v>
      </c>
      <c r="K98" s="168"/>
      <c r="L98" s="173"/>
      <c r="M98" s="174"/>
      <c r="N98" s="175"/>
      <c r="O98" s="175"/>
      <c r="P98" s="176">
        <f>P99+P102+P105+P108+P113+P115+P117</f>
        <v>0</v>
      </c>
      <c r="Q98" s="175"/>
      <c r="R98" s="176">
        <f>R99+R102+R105+R108+R113+R115+R117</f>
        <v>9.2000000000000003E-4</v>
      </c>
      <c r="S98" s="175"/>
      <c r="T98" s="177">
        <f>T99+T102+T105+T108+T113+T115+T117</f>
        <v>0</v>
      </c>
      <c r="AR98" s="178" t="s">
        <v>85</v>
      </c>
      <c r="AT98" s="179" t="s">
        <v>77</v>
      </c>
      <c r="AU98" s="179" t="s">
        <v>87</v>
      </c>
      <c r="AY98" s="178" t="s">
        <v>183</v>
      </c>
      <c r="BK98" s="180">
        <f>BK99+BK102+BK105+BK108+BK113+BK115+BK117</f>
        <v>0</v>
      </c>
    </row>
    <row r="99" spans="1:65" s="17" customFormat="1" ht="20.85" customHeight="1">
      <c r="B99" s="264"/>
      <c r="C99" s="265"/>
      <c r="D99" s="266" t="s">
        <v>77</v>
      </c>
      <c r="E99" s="266" t="s">
        <v>2780</v>
      </c>
      <c r="F99" s="266" t="s">
        <v>2781</v>
      </c>
      <c r="G99" s="265"/>
      <c r="H99" s="265"/>
      <c r="I99" s="267"/>
      <c r="J99" s="268">
        <f>BK99</f>
        <v>0</v>
      </c>
      <c r="K99" s="265"/>
      <c r="L99" s="269"/>
      <c r="M99" s="270"/>
      <c r="N99" s="271"/>
      <c r="O99" s="271"/>
      <c r="P99" s="272">
        <f>SUM(P100:P101)</f>
        <v>0</v>
      </c>
      <c r="Q99" s="271"/>
      <c r="R99" s="272">
        <f>SUM(R100:R101)</f>
        <v>0</v>
      </c>
      <c r="S99" s="271"/>
      <c r="T99" s="273">
        <f>SUM(T100:T101)</f>
        <v>0</v>
      </c>
      <c r="AR99" s="274" t="s">
        <v>85</v>
      </c>
      <c r="AT99" s="275" t="s">
        <v>77</v>
      </c>
      <c r="AU99" s="275" t="s">
        <v>132</v>
      </c>
      <c r="AY99" s="274" t="s">
        <v>183</v>
      </c>
      <c r="BK99" s="276">
        <f>SUM(BK100:BK101)</f>
        <v>0</v>
      </c>
    </row>
    <row r="100" spans="1:65" s="2" customFormat="1" ht="16.5" customHeight="1">
      <c r="A100" s="38"/>
      <c r="B100" s="39"/>
      <c r="C100" s="183" t="s">
        <v>85</v>
      </c>
      <c r="D100" s="183" t="s">
        <v>185</v>
      </c>
      <c r="E100" s="184" t="s">
        <v>2782</v>
      </c>
      <c r="F100" s="185" t="s">
        <v>2783</v>
      </c>
      <c r="G100" s="186" t="s">
        <v>1362</v>
      </c>
      <c r="H100" s="187">
        <v>5</v>
      </c>
      <c r="I100" s="188"/>
      <c r="J100" s="189">
        <f>ROUND(I100*H100,2)</f>
        <v>0</v>
      </c>
      <c r="K100" s="185" t="s">
        <v>19</v>
      </c>
      <c r="L100" s="43"/>
      <c r="M100" s="190" t="s">
        <v>19</v>
      </c>
      <c r="N100" s="191" t="s">
        <v>49</v>
      </c>
      <c r="O100" s="68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4" t="s">
        <v>190</v>
      </c>
      <c r="AT100" s="194" t="s">
        <v>185</v>
      </c>
      <c r="AU100" s="194" t="s">
        <v>190</v>
      </c>
      <c r="AY100" s="21" t="s">
        <v>183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1" t="s">
        <v>85</v>
      </c>
      <c r="BK100" s="195">
        <f>ROUND(I100*H100,2)</f>
        <v>0</v>
      </c>
      <c r="BL100" s="21" t="s">
        <v>190</v>
      </c>
      <c r="BM100" s="194" t="s">
        <v>2784</v>
      </c>
    </row>
    <row r="101" spans="1:65" s="2" customFormat="1" ht="16.5" customHeight="1">
      <c r="A101" s="38"/>
      <c r="B101" s="39"/>
      <c r="C101" s="183" t="s">
        <v>87</v>
      </c>
      <c r="D101" s="183" t="s">
        <v>185</v>
      </c>
      <c r="E101" s="184" t="s">
        <v>2785</v>
      </c>
      <c r="F101" s="185" t="s">
        <v>2786</v>
      </c>
      <c r="G101" s="186" t="s">
        <v>1362</v>
      </c>
      <c r="H101" s="187">
        <v>5</v>
      </c>
      <c r="I101" s="188"/>
      <c r="J101" s="189">
        <f>ROUND(I101*H101,2)</f>
        <v>0</v>
      </c>
      <c r="K101" s="185" t="s">
        <v>19</v>
      </c>
      <c r="L101" s="43"/>
      <c r="M101" s="190" t="s">
        <v>19</v>
      </c>
      <c r="N101" s="191" t="s">
        <v>49</v>
      </c>
      <c r="O101" s="68"/>
      <c r="P101" s="192">
        <f>O101*H101</f>
        <v>0</v>
      </c>
      <c r="Q101" s="192">
        <v>0</v>
      </c>
      <c r="R101" s="192">
        <f>Q101*H101</f>
        <v>0</v>
      </c>
      <c r="S101" s="192">
        <v>0</v>
      </c>
      <c r="T101" s="193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94" t="s">
        <v>190</v>
      </c>
      <c r="AT101" s="194" t="s">
        <v>185</v>
      </c>
      <c r="AU101" s="194" t="s">
        <v>190</v>
      </c>
      <c r="AY101" s="21" t="s">
        <v>183</v>
      </c>
      <c r="BE101" s="195">
        <f>IF(N101="základní",J101,0)</f>
        <v>0</v>
      </c>
      <c r="BF101" s="195">
        <f>IF(N101="snížená",J101,0)</f>
        <v>0</v>
      </c>
      <c r="BG101" s="195">
        <f>IF(N101="zákl. přenesená",J101,0)</f>
        <v>0</v>
      </c>
      <c r="BH101" s="195">
        <f>IF(N101="sníž. přenesená",J101,0)</f>
        <v>0</v>
      </c>
      <c r="BI101" s="195">
        <f>IF(N101="nulová",J101,0)</f>
        <v>0</v>
      </c>
      <c r="BJ101" s="21" t="s">
        <v>85</v>
      </c>
      <c r="BK101" s="195">
        <f>ROUND(I101*H101,2)</f>
        <v>0</v>
      </c>
      <c r="BL101" s="21" t="s">
        <v>190</v>
      </c>
      <c r="BM101" s="194" t="s">
        <v>2787</v>
      </c>
    </row>
    <row r="102" spans="1:65" s="17" customFormat="1" ht="20.85" customHeight="1">
      <c r="B102" s="264"/>
      <c r="C102" s="265"/>
      <c r="D102" s="266" t="s">
        <v>77</v>
      </c>
      <c r="E102" s="266" t="s">
        <v>2788</v>
      </c>
      <c r="F102" s="266" t="s">
        <v>2789</v>
      </c>
      <c r="G102" s="265"/>
      <c r="H102" s="265"/>
      <c r="I102" s="267"/>
      <c r="J102" s="268">
        <f>BK102</f>
        <v>0</v>
      </c>
      <c r="K102" s="265"/>
      <c r="L102" s="269"/>
      <c r="M102" s="270"/>
      <c r="N102" s="271"/>
      <c r="O102" s="271"/>
      <c r="P102" s="272">
        <f>SUM(P103:P104)</f>
        <v>0</v>
      </c>
      <c r="Q102" s="271"/>
      <c r="R102" s="272">
        <f>SUM(R103:R104)</f>
        <v>0</v>
      </c>
      <c r="S102" s="271"/>
      <c r="T102" s="273">
        <f>SUM(T103:T104)</f>
        <v>0</v>
      </c>
      <c r="AR102" s="274" t="s">
        <v>85</v>
      </c>
      <c r="AT102" s="275" t="s">
        <v>77</v>
      </c>
      <c r="AU102" s="275" t="s">
        <v>132</v>
      </c>
      <c r="AY102" s="274" t="s">
        <v>183</v>
      </c>
      <c r="BK102" s="276">
        <f>SUM(BK103:BK104)</f>
        <v>0</v>
      </c>
    </row>
    <row r="103" spans="1:65" s="2" customFormat="1" ht="16.5" customHeight="1">
      <c r="A103" s="38"/>
      <c r="B103" s="39"/>
      <c r="C103" s="183" t="s">
        <v>132</v>
      </c>
      <c r="D103" s="183" t="s">
        <v>185</v>
      </c>
      <c r="E103" s="184" t="s">
        <v>2790</v>
      </c>
      <c r="F103" s="185" t="s">
        <v>2791</v>
      </c>
      <c r="G103" s="186" t="s">
        <v>1362</v>
      </c>
      <c r="H103" s="187">
        <v>1</v>
      </c>
      <c r="I103" s="188"/>
      <c r="J103" s="189">
        <f>ROUND(I103*H103,2)</f>
        <v>0</v>
      </c>
      <c r="K103" s="185" t="s">
        <v>19</v>
      </c>
      <c r="L103" s="43"/>
      <c r="M103" s="190" t="s">
        <v>19</v>
      </c>
      <c r="N103" s="191" t="s">
        <v>49</v>
      </c>
      <c r="O103" s="68"/>
      <c r="P103" s="192">
        <f>O103*H103</f>
        <v>0</v>
      </c>
      <c r="Q103" s="192">
        <v>0</v>
      </c>
      <c r="R103" s="192">
        <f>Q103*H103</f>
        <v>0</v>
      </c>
      <c r="S103" s="192">
        <v>0</v>
      </c>
      <c r="T103" s="193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194" t="s">
        <v>190</v>
      </c>
      <c r="AT103" s="194" t="s">
        <v>185</v>
      </c>
      <c r="AU103" s="194" t="s">
        <v>190</v>
      </c>
      <c r="AY103" s="21" t="s">
        <v>183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1" t="s">
        <v>85</v>
      </c>
      <c r="BK103" s="195">
        <f>ROUND(I103*H103,2)</f>
        <v>0</v>
      </c>
      <c r="BL103" s="21" t="s">
        <v>190</v>
      </c>
      <c r="BM103" s="194" t="s">
        <v>2792</v>
      </c>
    </row>
    <row r="104" spans="1:65" s="2" customFormat="1" ht="16.5" customHeight="1">
      <c r="A104" s="38"/>
      <c r="B104" s="39"/>
      <c r="C104" s="183" t="s">
        <v>190</v>
      </c>
      <c r="D104" s="183" t="s">
        <v>185</v>
      </c>
      <c r="E104" s="184" t="s">
        <v>2793</v>
      </c>
      <c r="F104" s="185" t="s">
        <v>2786</v>
      </c>
      <c r="G104" s="186" t="s">
        <v>1362</v>
      </c>
      <c r="H104" s="187">
        <v>2</v>
      </c>
      <c r="I104" s="188"/>
      <c r="J104" s="189">
        <f>ROUND(I104*H104,2)</f>
        <v>0</v>
      </c>
      <c r="K104" s="185" t="s">
        <v>19</v>
      </c>
      <c r="L104" s="43"/>
      <c r="M104" s="190" t="s">
        <v>19</v>
      </c>
      <c r="N104" s="191" t="s">
        <v>49</v>
      </c>
      <c r="O104" s="68"/>
      <c r="P104" s="192">
        <f>O104*H104</f>
        <v>0</v>
      </c>
      <c r="Q104" s="192">
        <v>0</v>
      </c>
      <c r="R104" s="192">
        <f>Q104*H104</f>
        <v>0</v>
      </c>
      <c r="S104" s="192">
        <v>0</v>
      </c>
      <c r="T104" s="193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94" t="s">
        <v>190</v>
      </c>
      <c r="AT104" s="194" t="s">
        <v>185</v>
      </c>
      <c r="AU104" s="194" t="s">
        <v>190</v>
      </c>
      <c r="AY104" s="21" t="s">
        <v>183</v>
      </c>
      <c r="BE104" s="195">
        <f>IF(N104="základní",J104,0)</f>
        <v>0</v>
      </c>
      <c r="BF104" s="195">
        <f>IF(N104="snížená",J104,0)</f>
        <v>0</v>
      </c>
      <c r="BG104" s="195">
        <f>IF(N104="zákl. přenesená",J104,0)</f>
        <v>0</v>
      </c>
      <c r="BH104" s="195">
        <f>IF(N104="sníž. přenesená",J104,0)</f>
        <v>0</v>
      </c>
      <c r="BI104" s="195">
        <f>IF(N104="nulová",J104,0)</f>
        <v>0</v>
      </c>
      <c r="BJ104" s="21" t="s">
        <v>85</v>
      </c>
      <c r="BK104" s="195">
        <f>ROUND(I104*H104,2)</f>
        <v>0</v>
      </c>
      <c r="BL104" s="21" t="s">
        <v>190</v>
      </c>
      <c r="BM104" s="194" t="s">
        <v>2794</v>
      </c>
    </row>
    <row r="105" spans="1:65" s="17" customFormat="1" ht="20.85" customHeight="1">
      <c r="B105" s="264"/>
      <c r="C105" s="265"/>
      <c r="D105" s="266" t="s">
        <v>77</v>
      </c>
      <c r="E105" s="266" t="s">
        <v>2795</v>
      </c>
      <c r="F105" s="266" t="s">
        <v>2796</v>
      </c>
      <c r="G105" s="265"/>
      <c r="H105" s="265"/>
      <c r="I105" s="267"/>
      <c r="J105" s="268">
        <f>BK105</f>
        <v>0</v>
      </c>
      <c r="K105" s="265"/>
      <c r="L105" s="269"/>
      <c r="M105" s="270"/>
      <c r="N105" s="271"/>
      <c r="O105" s="271"/>
      <c r="P105" s="272">
        <f>SUM(P106:P107)</f>
        <v>0</v>
      </c>
      <c r="Q105" s="271"/>
      <c r="R105" s="272">
        <f>SUM(R106:R107)</f>
        <v>0</v>
      </c>
      <c r="S105" s="271"/>
      <c r="T105" s="273">
        <f>SUM(T106:T107)</f>
        <v>0</v>
      </c>
      <c r="AR105" s="274" t="s">
        <v>85</v>
      </c>
      <c r="AT105" s="275" t="s">
        <v>77</v>
      </c>
      <c r="AU105" s="275" t="s">
        <v>132</v>
      </c>
      <c r="AY105" s="274" t="s">
        <v>183</v>
      </c>
      <c r="BK105" s="276">
        <f>SUM(BK106:BK107)</f>
        <v>0</v>
      </c>
    </row>
    <row r="106" spans="1:65" s="2" customFormat="1" ht="16.5" customHeight="1">
      <c r="A106" s="38"/>
      <c r="B106" s="39"/>
      <c r="C106" s="183" t="s">
        <v>214</v>
      </c>
      <c r="D106" s="183" t="s">
        <v>185</v>
      </c>
      <c r="E106" s="184" t="s">
        <v>2797</v>
      </c>
      <c r="F106" s="185" t="s">
        <v>2798</v>
      </c>
      <c r="G106" s="186" t="s">
        <v>1362</v>
      </c>
      <c r="H106" s="187">
        <v>1</v>
      </c>
      <c r="I106" s="188"/>
      <c r="J106" s="189">
        <f>ROUND(I106*H106,2)</f>
        <v>0</v>
      </c>
      <c r="K106" s="185" t="s">
        <v>19</v>
      </c>
      <c r="L106" s="43"/>
      <c r="M106" s="190" t="s">
        <v>19</v>
      </c>
      <c r="N106" s="191" t="s">
        <v>49</v>
      </c>
      <c r="O106" s="68"/>
      <c r="P106" s="192">
        <f>O106*H106</f>
        <v>0</v>
      </c>
      <c r="Q106" s="192">
        <v>0</v>
      </c>
      <c r="R106" s="192">
        <f>Q106*H106</f>
        <v>0</v>
      </c>
      <c r="S106" s="192">
        <v>0</v>
      </c>
      <c r="T106" s="193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4" t="s">
        <v>190</v>
      </c>
      <c r="AT106" s="194" t="s">
        <v>185</v>
      </c>
      <c r="AU106" s="194" t="s">
        <v>190</v>
      </c>
      <c r="AY106" s="21" t="s">
        <v>183</v>
      </c>
      <c r="BE106" s="195">
        <f>IF(N106="základní",J106,0)</f>
        <v>0</v>
      </c>
      <c r="BF106" s="195">
        <f>IF(N106="snížená",J106,0)</f>
        <v>0</v>
      </c>
      <c r="BG106" s="195">
        <f>IF(N106="zákl. přenesená",J106,0)</f>
        <v>0</v>
      </c>
      <c r="BH106" s="195">
        <f>IF(N106="sníž. přenesená",J106,0)</f>
        <v>0</v>
      </c>
      <c r="BI106" s="195">
        <f>IF(N106="nulová",J106,0)</f>
        <v>0</v>
      </c>
      <c r="BJ106" s="21" t="s">
        <v>85</v>
      </c>
      <c r="BK106" s="195">
        <f>ROUND(I106*H106,2)</f>
        <v>0</v>
      </c>
      <c r="BL106" s="21" t="s">
        <v>190</v>
      </c>
      <c r="BM106" s="194" t="s">
        <v>2799</v>
      </c>
    </row>
    <row r="107" spans="1:65" s="2" customFormat="1" ht="16.5" customHeight="1">
      <c r="A107" s="38"/>
      <c r="B107" s="39"/>
      <c r="C107" s="183" t="s">
        <v>223</v>
      </c>
      <c r="D107" s="183" t="s">
        <v>185</v>
      </c>
      <c r="E107" s="184" t="s">
        <v>2800</v>
      </c>
      <c r="F107" s="185" t="s">
        <v>2786</v>
      </c>
      <c r="G107" s="186" t="s">
        <v>1362</v>
      </c>
      <c r="H107" s="187">
        <v>2</v>
      </c>
      <c r="I107" s="188"/>
      <c r="J107" s="189">
        <f>ROUND(I107*H107,2)</f>
        <v>0</v>
      </c>
      <c r="K107" s="185" t="s">
        <v>19</v>
      </c>
      <c r="L107" s="43"/>
      <c r="M107" s="190" t="s">
        <v>19</v>
      </c>
      <c r="N107" s="191" t="s">
        <v>49</v>
      </c>
      <c r="O107" s="68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194" t="s">
        <v>190</v>
      </c>
      <c r="AT107" s="194" t="s">
        <v>185</v>
      </c>
      <c r="AU107" s="194" t="s">
        <v>190</v>
      </c>
      <c r="AY107" s="21" t="s">
        <v>183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1" t="s">
        <v>85</v>
      </c>
      <c r="BK107" s="195">
        <f>ROUND(I107*H107,2)</f>
        <v>0</v>
      </c>
      <c r="BL107" s="21" t="s">
        <v>190</v>
      </c>
      <c r="BM107" s="194" t="s">
        <v>2801</v>
      </c>
    </row>
    <row r="108" spans="1:65" s="17" customFormat="1" ht="20.85" customHeight="1">
      <c r="B108" s="264"/>
      <c r="C108" s="265"/>
      <c r="D108" s="266" t="s">
        <v>77</v>
      </c>
      <c r="E108" s="266" t="s">
        <v>2802</v>
      </c>
      <c r="F108" s="266" t="s">
        <v>2803</v>
      </c>
      <c r="G108" s="265"/>
      <c r="H108" s="265"/>
      <c r="I108" s="267"/>
      <c r="J108" s="268">
        <f>BK108</f>
        <v>0</v>
      </c>
      <c r="K108" s="265"/>
      <c r="L108" s="269"/>
      <c r="M108" s="270"/>
      <c r="N108" s="271"/>
      <c r="O108" s="271"/>
      <c r="P108" s="272">
        <f>SUM(P109:P112)</f>
        <v>0</v>
      </c>
      <c r="Q108" s="271"/>
      <c r="R108" s="272">
        <f>SUM(R109:R112)</f>
        <v>0</v>
      </c>
      <c r="S108" s="271"/>
      <c r="T108" s="273">
        <f>SUM(T109:T112)</f>
        <v>0</v>
      </c>
      <c r="AR108" s="274" t="s">
        <v>85</v>
      </c>
      <c r="AT108" s="275" t="s">
        <v>77</v>
      </c>
      <c r="AU108" s="275" t="s">
        <v>132</v>
      </c>
      <c r="AY108" s="274" t="s">
        <v>183</v>
      </c>
      <c r="BK108" s="276">
        <f>SUM(BK109:BK112)</f>
        <v>0</v>
      </c>
    </row>
    <row r="109" spans="1:65" s="2" customFormat="1" ht="16.5" customHeight="1">
      <c r="A109" s="38"/>
      <c r="B109" s="39"/>
      <c r="C109" s="183" t="s">
        <v>229</v>
      </c>
      <c r="D109" s="183" t="s">
        <v>185</v>
      </c>
      <c r="E109" s="184" t="s">
        <v>2804</v>
      </c>
      <c r="F109" s="185" t="s">
        <v>2805</v>
      </c>
      <c r="G109" s="186" t="s">
        <v>1362</v>
      </c>
      <c r="H109" s="187">
        <v>1</v>
      </c>
      <c r="I109" s="188"/>
      <c r="J109" s="189">
        <f>ROUND(I109*H109,2)</f>
        <v>0</v>
      </c>
      <c r="K109" s="185" t="s">
        <v>19</v>
      </c>
      <c r="L109" s="43"/>
      <c r="M109" s="190" t="s">
        <v>19</v>
      </c>
      <c r="N109" s="191" t="s">
        <v>49</v>
      </c>
      <c r="O109" s="68"/>
      <c r="P109" s="192">
        <f>O109*H109</f>
        <v>0</v>
      </c>
      <c r="Q109" s="192">
        <v>0</v>
      </c>
      <c r="R109" s="192">
        <f>Q109*H109</f>
        <v>0</v>
      </c>
      <c r="S109" s="192">
        <v>0</v>
      </c>
      <c r="T109" s="193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94" t="s">
        <v>190</v>
      </c>
      <c r="AT109" s="194" t="s">
        <v>185</v>
      </c>
      <c r="AU109" s="194" t="s">
        <v>190</v>
      </c>
      <c r="AY109" s="21" t="s">
        <v>183</v>
      </c>
      <c r="BE109" s="195">
        <f>IF(N109="základní",J109,0)</f>
        <v>0</v>
      </c>
      <c r="BF109" s="195">
        <f>IF(N109="snížená",J109,0)</f>
        <v>0</v>
      </c>
      <c r="BG109" s="195">
        <f>IF(N109="zákl. přenesená",J109,0)</f>
        <v>0</v>
      </c>
      <c r="BH109" s="195">
        <f>IF(N109="sníž. přenesená",J109,0)</f>
        <v>0</v>
      </c>
      <c r="BI109" s="195">
        <f>IF(N109="nulová",J109,0)</f>
        <v>0</v>
      </c>
      <c r="BJ109" s="21" t="s">
        <v>85</v>
      </c>
      <c r="BK109" s="195">
        <f>ROUND(I109*H109,2)</f>
        <v>0</v>
      </c>
      <c r="BL109" s="21" t="s">
        <v>190</v>
      </c>
      <c r="BM109" s="194" t="s">
        <v>2806</v>
      </c>
    </row>
    <row r="110" spans="1:65" s="2" customFormat="1" ht="16.5" customHeight="1">
      <c r="A110" s="38"/>
      <c r="B110" s="39"/>
      <c r="C110" s="183" t="s">
        <v>234</v>
      </c>
      <c r="D110" s="183" t="s">
        <v>185</v>
      </c>
      <c r="E110" s="184" t="s">
        <v>2807</v>
      </c>
      <c r="F110" s="185" t="s">
        <v>2808</v>
      </c>
      <c r="G110" s="186" t="s">
        <v>1362</v>
      </c>
      <c r="H110" s="187">
        <v>2</v>
      </c>
      <c r="I110" s="188"/>
      <c r="J110" s="189">
        <f>ROUND(I110*H110,2)</f>
        <v>0</v>
      </c>
      <c r="K110" s="185" t="s">
        <v>19</v>
      </c>
      <c r="L110" s="43"/>
      <c r="M110" s="190" t="s">
        <v>19</v>
      </c>
      <c r="N110" s="191" t="s">
        <v>49</v>
      </c>
      <c r="O110" s="68"/>
      <c r="P110" s="192">
        <f>O110*H110</f>
        <v>0</v>
      </c>
      <c r="Q110" s="192">
        <v>0</v>
      </c>
      <c r="R110" s="192">
        <f>Q110*H110</f>
        <v>0</v>
      </c>
      <c r="S110" s="192">
        <v>0</v>
      </c>
      <c r="T110" s="19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4" t="s">
        <v>190</v>
      </c>
      <c r="AT110" s="194" t="s">
        <v>185</v>
      </c>
      <c r="AU110" s="194" t="s">
        <v>190</v>
      </c>
      <c r="AY110" s="21" t="s">
        <v>183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1" t="s">
        <v>85</v>
      </c>
      <c r="BK110" s="195">
        <f>ROUND(I110*H110,2)</f>
        <v>0</v>
      </c>
      <c r="BL110" s="21" t="s">
        <v>190</v>
      </c>
      <c r="BM110" s="194" t="s">
        <v>2809</v>
      </c>
    </row>
    <row r="111" spans="1:65" s="2" customFormat="1" ht="16.5" customHeight="1">
      <c r="A111" s="38"/>
      <c r="B111" s="39"/>
      <c r="C111" s="183" t="s">
        <v>239</v>
      </c>
      <c r="D111" s="183" t="s">
        <v>185</v>
      </c>
      <c r="E111" s="184" t="s">
        <v>2810</v>
      </c>
      <c r="F111" s="185" t="s">
        <v>2811</v>
      </c>
      <c r="G111" s="186" t="s">
        <v>1362</v>
      </c>
      <c r="H111" s="187">
        <v>5</v>
      </c>
      <c r="I111" s="188"/>
      <c r="J111" s="189">
        <f>ROUND(I111*H111,2)</f>
        <v>0</v>
      </c>
      <c r="K111" s="185" t="s">
        <v>19</v>
      </c>
      <c r="L111" s="43"/>
      <c r="M111" s="190" t="s">
        <v>19</v>
      </c>
      <c r="N111" s="191" t="s">
        <v>49</v>
      </c>
      <c r="O111" s="68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4" t="s">
        <v>190</v>
      </c>
      <c r="AT111" s="194" t="s">
        <v>185</v>
      </c>
      <c r="AU111" s="194" t="s">
        <v>190</v>
      </c>
      <c r="AY111" s="21" t="s">
        <v>183</v>
      </c>
      <c r="BE111" s="195">
        <f>IF(N111="základní",J111,0)</f>
        <v>0</v>
      </c>
      <c r="BF111" s="195">
        <f>IF(N111="snížená",J111,0)</f>
        <v>0</v>
      </c>
      <c r="BG111" s="195">
        <f>IF(N111="zákl. přenesená",J111,0)</f>
        <v>0</v>
      </c>
      <c r="BH111" s="195">
        <f>IF(N111="sníž. přenesená",J111,0)</f>
        <v>0</v>
      </c>
      <c r="BI111" s="195">
        <f>IF(N111="nulová",J111,0)</f>
        <v>0</v>
      </c>
      <c r="BJ111" s="21" t="s">
        <v>85</v>
      </c>
      <c r="BK111" s="195">
        <f>ROUND(I111*H111,2)</f>
        <v>0</v>
      </c>
      <c r="BL111" s="21" t="s">
        <v>190</v>
      </c>
      <c r="BM111" s="194" t="s">
        <v>2812</v>
      </c>
    </row>
    <row r="112" spans="1:65" s="2" customFormat="1" ht="16.5" customHeight="1">
      <c r="A112" s="38"/>
      <c r="B112" s="39"/>
      <c r="C112" s="183" t="s">
        <v>245</v>
      </c>
      <c r="D112" s="183" t="s">
        <v>185</v>
      </c>
      <c r="E112" s="184" t="s">
        <v>2813</v>
      </c>
      <c r="F112" s="185" t="s">
        <v>2814</v>
      </c>
      <c r="G112" s="186" t="s">
        <v>1362</v>
      </c>
      <c r="H112" s="187">
        <v>5</v>
      </c>
      <c r="I112" s="188"/>
      <c r="J112" s="189">
        <f>ROUND(I112*H112,2)</f>
        <v>0</v>
      </c>
      <c r="K112" s="185" t="s">
        <v>19</v>
      </c>
      <c r="L112" s="43"/>
      <c r="M112" s="190" t="s">
        <v>19</v>
      </c>
      <c r="N112" s="191" t="s">
        <v>49</v>
      </c>
      <c r="O112" s="68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94" t="s">
        <v>190</v>
      </c>
      <c r="AT112" s="194" t="s">
        <v>185</v>
      </c>
      <c r="AU112" s="194" t="s">
        <v>190</v>
      </c>
      <c r="AY112" s="21" t="s">
        <v>183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1" t="s">
        <v>85</v>
      </c>
      <c r="BK112" s="195">
        <f>ROUND(I112*H112,2)</f>
        <v>0</v>
      </c>
      <c r="BL112" s="21" t="s">
        <v>190</v>
      </c>
      <c r="BM112" s="194" t="s">
        <v>2815</v>
      </c>
    </row>
    <row r="113" spans="1:65" s="17" customFormat="1" ht="20.85" customHeight="1">
      <c r="B113" s="264"/>
      <c r="C113" s="265"/>
      <c r="D113" s="266" t="s">
        <v>77</v>
      </c>
      <c r="E113" s="266" t="s">
        <v>2816</v>
      </c>
      <c r="F113" s="266" t="s">
        <v>2817</v>
      </c>
      <c r="G113" s="265"/>
      <c r="H113" s="265"/>
      <c r="I113" s="267"/>
      <c r="J113" s="268">
        <f>BK113</f>
        <v>0</v>
      </c>
      <c r="K113" s="265"/>
      <c r="L113" s="269"/>
      <c r="M113" s="270"/>
      <c r="N113" s="271"/>
      <c r="O113" s="271"/>
      <c r="P113" s="272">
        <f>P114</f>
        <v>0</v>
      </c>
      <c r="Q113" s="271"/>
      <c r="R113" s="272">
        <f>R114</f>
        <v>0</v>
      </c>
      <c r="S113" s="271"/>
      <c r="T113" s="273">
        <f>T114</f>
        <v>0</v>
      </c>
      <c r="AR113" s="274" t="s">
        <v>85</v>
      </c>
      <c r="AT113" s="275" t="s">
        <v>77</v>
      </c>
      <c r="AU113" s="275" t="s">
        <v>132</v>
      </c>
      <c r="AY113" s="274" t="s">
        <v>183</v>
      </c>
      <c r="BK113" s="276">
        <f>BK114</f>
        <v>0</v>
      </c>
    </row>
    <row r="114" spans="1:65" s="2" customFormat="1" ht="16.5" customHeight="1">
      <c r="A114" s="38"/>
      <c r="B114" s="39"/>
      <c r="C114" s="183" t="s">
        <v>249</v>
      </c>
      <c r="D114" s="183" t="s">
        <v>185</v>
      </c>
      <c r="E114" s="184" t="s">
        <v>2818</v>
      </c>
      <c r="F114" s="185" t="s">
        <v>2819</v>
      </c>
      <c r="G114" s="186" t="s">
        <v>19</v>
      </c>
      <c r="H114" s="187">
        <v>1</v>
      </c>
      <c r="I114" s="188"/>
      <c r="J114" s="189">
        <f>ROUND(I114*H114,2)</f>
        <v>0</v>
      </c>
      <c r="K114" s="185" t="s">
        <v>19</v>
      </c>
      <c r="L114" s="43"/>
      <c r="M114" s="190" t="s">
        <v>19</v>
      </c>
      <c r="N114" s="191" t="s">
        <v>49</v>
      </c>
      <c r="O114" s="68"/>
      <c r="P114" s="192">
        <f>O114*H114</f>
        <v>0</v>
      </c>
      <c r="Q114" s="192">
        <v>0</v>
      </c>
      <c r="R114" s="192">
        <f>Q114*H114</f>
        <v>0</v>
      </c>
      <c r="S114" s="192">
        <v>0</v>
      </c>
      <c r="T114" s="19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94" t="s">
        <v>190</v>
      </c>
      <c r="AT114" s="194" t="s">
        <v>185</v>
      </c>
      <c r="AU114" s="194" t="s">
        <v>190</v>
      </c>
      <c r="AY114" s="21" t="s">
        <v>183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1" t="s">
        <v>85</v>
      </c>
      <c r="BK114" s="195">
        <f>ROUND(I114*H114,2)</f>
        <v>0</v>
      </c>
      <c r="BL114" s="21" t="s">
        <v>190</v>
      </c>
      <c r="BM114" s="194" t="s">
        <v>2820</v>
      </c>
    </row>
    <row r="115" spans="1:65" s="17" customFormat="1" ht="20.85" customHeight="1">
      <c r="B115" s="264"/>
      <c r="C115" s="265"/>
      <c r="D115" s="266" t="s">
        <v>77</v>
      </c>
      <c r="E115" s="266" t="s">
        <v>2821</v>
      </c>
      <c r="F115" s="266" t="s">
        <v>2822</v>
      </c>
      <c r="G115" s="265"/>
      <c r="H115" s="265"/>
      <c r="I115" s="267"/>
      <c r="J115" s="268">
        <f>BK115</f>
        <v>0</v>
      </c>
      <c r="K115" s="265"/>
      <c r="L115" s="269"/>
      <c r="M115" s="270"/>
      <c r="N115" s="271"/>
      <c r="O115" s="271"/>
      <c r="P115" s="272">
        <f>P116</f>
        <v>0</v>
      </c>
      <c r="Q115" s="271"/>
      <c r="R115" s="272">
        <f>R116</f>
        <v>0</v>
      </c>
      <c r="S115" s="271"/>
      <c r="T115" s="273">
        <f>T116</f>
        <v>0</v>
      </c>
      <c r="AR115" s="274" t="s">
        <v>85</v>
      </c>
      <c r="AT115" s="275" t="s">
        <v>77</v>
      </c>
      <c r="AU115" s="275" t="s">
        <v>132</v>
      </c>
      <c r="AY115" s="274" t="s">
        <v>183</v>
      </c>
      <c r="BK115" s="276">
        <f>BK116</f>
        <v>0</v>
      </c>
    </row>
    <row r="116" spans="1:65" s="2" customFormat="1" ht="55.5" customHeight="1">
      <c r="A116" s="38"/>
      <c r="B116" s="39"/>
      <c r="C116" s="183" t="s">
        <v>8</v>
      </c>
      <c r="D116" s="183" t="s">
        <v>185</v>
      </c>
      <c r="E116" s="184" t="s">
        <v>2823</v>
      </c>
      <c r="F116" s="185" t="s">
        <v>2824</v>
      </c>
      <c r="G116" s="186" t="s">
        <v>1362</v>
      </c>
      <c r="H116" s="187">
        <v>5</v>
      </c>
      <c r="I116" s="188"/>
      <c r="J116" s="189">
        <f>ROUND(I116*H116,2)</f>
        <v>0</v>
      </c>
      <c r="K116" s="185" t="s">
        <v>19</v>
      </c>
      <c r="L116" s="43"/>
      <c r="M116" s="190" t="s">
        <v>19</v>
      </c>
      <c r="N116" s="191" t="s">
        <v>49</v>
      </c>
      <c r="O116" s="68"/>
      <c r="P116" s="192">
        <f>O116*H116</f>
        <v>0</v>
      </c>
      <c r="Q116" s="192">
        <v>0</v>
      </c>
      <c r="R116" s="192">
        <f>Q116*H116</f>
        <v>0</v>
      </c>
      <c r="S116" s="192">
        <v>0</v>
      </c>
      <c r="T116" s="193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4" t="s">
        <v>190</v>
      </c>
      <c r="AT116" s="194" t="s">
        <v>185</v>
      </c>
      <c r="AU116" s="194" t="s">
        <v>190</v>
      </c>
      <c r="AY116" s="21" t="s">
        <v>183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1" t="s">
        <v>85</v>
      </c>
      <c r="BK116" s="195">
        <f>ROUND(I116*H116,2)</f>
        <v>0</v>
      </c>
      <c r="BL116" s="21" t="s">
        <v>190</v>
      </c>
      <c r="BM116" s="194" t="s">
        <v>2825</v>
      </c>
    </row>
    <row r="117" spans="1:65" s="17" customFormat="1" ht="20.85" customHeight="1">
      <c r="B117" s="264"/>
      <c r="C117" s="265"/>
      <c r="D117" s="266" t="s">
        <v>77</v>
      </c>
      <c r="E117" s="266" t="s">
        <v>2826</v>
      </c>
      <c r="F117" s="266" t="s">
        <v>2827</v>
      </c>
      <c r="G117" s="265"/>
      <c r="H117" s="265"/>
      <c r="I117" s="267"/>
      <c r="J117" s="268">
        <f>BK117</f>
        <v>0</v>
      </c>
      <c r="K117" s="265"/>
      <c r="L117" s="269"/>
      <c r="M117" s="270"/>
      <c r="N117" s="271"/>
      <c r="O117" s="271"/>
      <c r="P117" s="272">
        <f>SUM(P118:P120)</f>
        <v>0</v>
      </c>
      <c r="Q117" s="271"/>
      <c r="R117" s="272">
        <f>SUM(R118:R120)</f>
        <v>9.2000000000000003E-4</v>
      </c>
      <c r="S117" s="271"/>
      <c r="T117" s="273">
        <f>SUM(T118:T120)</f>
        <v>0</v>
      </c>
      <c r="AR117" s="274" t="s">
        <v>85</v>
      </c>
      <c r="AT117" s="275" t="s">
        <v>77</v>
      </c>
      <c r="AU117" s="275" t="s">
        <v>132</v>
      </c>
      <c r="AY117" s="274" t="s">
        <v>183</v>
      </c>
      <c r="BK117" s="276">
        <f>SUM(BK118:BK120)</f>
        <v>0</v>
      </c>
    </row>
    <row r="118" spans="1:65" s="2" customFormat="1" ht="24.15" customHeight="1">
      <c r="A118" s="38"/>
      <c r="B118" s="39"/>
      <c r="C118" s="183" t="s">
        <v>256</v>
      </c>
      <c r="D118" s="183" t="s">
        <v>185</v>
      </c>
      <c r="E118" s="184" t="s">
        <v>2828</v>
      </c>
      <c r="F118" s="185" t="s">
        <v>2829</v>
      </c>
      <c r="G118" s="186" t="s">
        <v>430</v>
      </c>
      <c r="H118" s="187">
        <v>2</v>
      </c>
      <c r="I118" s="188"/>
      <c r="J118" s="189">
        <f>ROUND(I118*H118,2)</f>
        <v>0</v>
      </c>
      <c r="K118" s="185" t="s">
        <v>201</v>
      </c>
      <c r="L118" s="43"/>
      <c r="M118" s="190" t="s">
        <v>19</v>
      </c>
      <c r="N118" s="191" t="s">
        <v>49</v>
      </c>
      <c r="O118" s="68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4" t="s">
        <v>273</v>
      </c>
      <c r="AT118" s="194" t="s">
        <v>185</v>
      </c>
      <c r="AU118" s="194" t="s">
        <v>190</v>
      </c>
      <c r="AY118" s="21" t="s">
        <v>183</v>
      </c>
      <c r="BE118" s="195">
        <f>IF(N118="základní",J118,0)</f>
        <v>0</v>
      </c>
      <c r="BF118" s="195">
        <f>IF(N118="snížená",J118,0)</f>
        <v>0</v>
      </c>
      <c r="BG118" s="195">
        <f>IF(N118="zákl. přenesená",J118,0)</f>
        <v>0</v>
      </c>
      <c r="BH118" s="195">
        <f>IF(N118="sníž. přenesená",J118,0)</f>
        <v>0</v>
      </c>
      <c r="BI118" s="195">
        <f>IF(N118="nulová",J118,0)</f>
        <v>0</v>
      </c>
      <c r="BJ118" s="21" t="s">
        <v>85</v>
      </c>
      <c r="BK118" s="195">
        <f>ROUND(I118*H118,2)</f>
        <v>0</v>
      </c>
      <c r="BL118" s="21" t="s">
        <v>273</v>
      </c>
      <c r="BM118" s="194" t="s">
        <v>2830</v>
      </c>
    </row>
    <row r="119" spans="1:65" s="2" customFormat="1">
      <c r="A119" s="38"/>
      <c r="B119" s="39"/>
      <c r="C119" s="40"/>
      <c r="D119" s="196" t="s">
        <v>192</v>
      </c>
      <c r="E119" s="40"/>
      <c r="F119" s="197" t="s">
        <v>2831</v>
      </c>
      <c r="G119" s="40"/>
      <c r="H119" s="40"/>
      <c r="I119" s="198"/>
      <c r="J119" s="40"/>
      <c r="K119" s="40"/>
      <c r="L119" s="43"/>
      <c r="M119" s="199"/>
      <c r="N119" s="200"/>
      <c r="O119" s="68"/>
      <c r="P119" s="68"/>
      <c r="Q119" s="68"/>
      <c r="R119" s="68"/>
      <c r="S119" s="68"/>
      <c r="T119" s="6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192</v>
      </c>
      <c r="AU119" s="21" t="s">
        <v>190</v>
      </c>
    </row>
    <row r="120" spans="1:65" s="2" customFormat="1" ht="16.5" customHeight="1">
      <c r="A120" s="38"/>
      <c r="B120" s="39"/>
      <c r="C120" s="224" t="s">
        <v>261</v>
      </c>
      <c r="D120" s="224" t="s">
        <v>240</v>
      </c>
      <c r="E120" s="225" t="s">
        <v>2832</v>
      </c>
      <c r="F120" s="226" t="s">
        <v>2833</v>
      </c>
      <c r="G120" s="227" t="s">
        <v>430</v>
      </c>
      <c r="H120" s="228">
        <v>2</v>
      </c>
      <c r="I120" s="229"/>
      <c r="J120" s="230">
        <f>ROUND(I120*H120,2)</f>
        <v>0</v>
      </c>
      <c r="K120" s="226" t="s">
        <v>201</v>
      </c>
      <c r="L120" s="231"/>
      <c r="M120" s="277" t="s">
        <v>19</v>
      </c>
      <c r="N120" s="278" t="s">
        <v>49</v>
      </c>
      <c r="O120" s="258"/>
      <c r="P120" s="262">
        <f>O120*H120</f>
        <v>0</v>
      </c>
      <c r="Q120" s="262">
        <v>4.6000000000000001E-4</v>
      </c>
      <c r="R120" s="262">
        <f>Q120*H120</f>
        <v>9.2000000000000003E-4</v>
      </c>
      <c r="S120" s="262">
        <v>0</v>
      </c>
      <c r="T120" s="263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4" t="s">
        <v>365</v>
      </c>
      <c r="AT120" s="194" t="s">
        <v>240</v>
      </c>
      <c r="AU120" s="194" t="s">
        <v>190</v>
      </c>
      <c r="AY120" s="21" t="s">
        <v>183</v>
      </c>
      <c r="BE120" s="195">
        <f>IF(N120="základní",J120,0)</f>
        <v>0</v>
      </c>
      <c r="BF120" s="195">
        <f>IF(N120="snížená",J120,0)</f>
        <v>0</v>
      </c>
      <c r="BG120" s="195">
        <f>IF(N120="zákl. přenesená",J120,0)</f>
        <v>0</v>
      </c>
      <c r="BH120" s="195">
        <f>IF(N120="sníž. přenesená",J120,0)</f>
        <v>0</v>
      </c>
      <c r="BI120" s="195">
        <f>IF(N120="nulová",J120,0)</f>
        <v>0</v>
      </c>
      <c r="BJ120" s="21" t="s">
        <v>85</v>
      </c>
      <c r="BK120" s="195">
        <f>ROUND(I120*H120,2)</f>
        <v>0</v>
      </c>
      <c r="BL120" s="21" t="s">
        <v>273</v>
      </c>
      <c r="BM120" s="194" t="s">
        <v>2834</v>
      </c>
    </row>
    <row r="121" spans="1:65" s="2" customFormat="1" ht="6.9" customHeight="1">
      <c r="A121" s="38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3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algorithmName="SHA-512" hashValue="AYsIzTgjelUQASsLrzu0NEovGVQUas4S9lelN4MpiEeva2/zYXatSG2zrpIMakmJkPwMBk796nvz7+Ry0NHtgg==" saltValue="CuZlZo6aDbnCN3cjFYLQI5B0LbDhJgdPuj/AvYEW2XOmi9+yEgOPEeDctiALbknORCzUxkmILWDifVHk1J63pA==" spinCount="100000" sheet="1" objects="1" scenarios="1" formatColumns="0" formatRows="0" autoFilter="0"/>
  <autoFilter ref="C94:K120" xr:uid="{00000000-0009-0000-0000-000008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19" r:id="rId1" xr:uid="{00000000-0004-0000-0800-000000000000}"/>
  </hyperlinks>
  <printOptions horizontalCentered="1"/>
  <pageMargins left="0.7" right="0.7" top="0.75" bottom="0.75" header="0.3" footer="0.3"/>
  <pageSetup paperSize="9" scale="70" fitToHeight="100" orientation="portrait" r:id="rId2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29</vt:i4>
      </vt:variant>
    </vt:vector>
  </HeadingPairs>
  <TitlesOfParts>
    <vt:vector size="44" baseType="lpstr">
      <vt:lpstr>Rekapitulace stavby</vt:lpstr>
      <vt:lpstr>Objekt 1.0 - Stavba</vt:lpstr>
      <vt:lpstr>Objekt 1.1 - ZT</vt:lpstr>
      <vt:lpstr>Objekt 1.2 - ÚT</vt:lpstr>
      <vt:lpstr>Objekt 1.3 - VZT</vt:lpstr>
      <vt:lpstr>Objekt 1.4 - ELEKTROINSTA...</vt:lpstr>
      <vt:lpstr>Objekt 1.5 - ELEKTROINSTA...</vt:lpstr>
      <vt:lpstr>Objekt 1.6 - BLESKOSVOD</vt:lpstr>
      <vt:lpstr>Objekt 1.7 - POŽÁRNÍ ODVĚ...</vt:lpstr>
      <vt:lpstr>Objekt 1.8 - VRN</vt:lpstr>
      <vt:lpstr>Objekt 2 - ZPEVNĚNÉ PLOCH...</vt:lpstr>
      <vt:lpstr>Objekt 3 - PŘELOŽKA - ČEZ</vt:lpstr>
      <vt:lpstr>Objekt 4 - PŘELOŽKA TEPLO...</vt:lpstr>
      <vt:lpstr>Objekt 5 - PŘELOŽKA KABEL...</vt:lpstr>
      <vt:lpstr>Pokyny pro vyplnění</vt:lpstr>
      <vt:lpstr>'Objekt 1.0 - Stavba'!Názvy_tisku</vt:lpstr>
      <vt:lpstr>'Objekt 1.1 - ZT'!Názvy_tisku</vt:lpstr>
      <vt:lpstr>'Objekt 1.2 - ÚT'!Názvy_tisku</vt:lpstr>
      <vt:lpstr>'Objekt 1.3 - VZT'!Názvy_tisku</vt:lpstr>
      <vt:lpstr>'Objekt 1.4 - ELEKTROINSTA...'!Názvy_tisku</vt:lpstr>
      <vt:lpstr>'Objekt 1.5 - ELEKTROINSTA...'!Názvy_tisku</vt:lpstr>
      <vt:lpstr>'Objekt 1.6 - BLESKOSVOD'!Názvy_tisku</vt:lpstr>
      <vt:lpstr>'Objekt 1.7 - POŽÁRNÍ ODVĚ...'!Názvy_tisku</vt:lpstr>
      <vt:lpstr>'Objekt 1.8 - VRN'!Názvy_tisku</vt:lpstr>
      <vt:lpstr>'Objekt 2 - ZPEVNĚNÉ PLOCH...'!Názvy_tisku</vt:lpstr>
      <vt:lpstr>'Objekt 3 - PŘELOŽKA - ČEZ'!Názvy_tisku</vt:lpstr>
      <vt:lpstr>'Objekt 4 - PŘELOŽKA TEPLO...'!Názvy_tisku</vt:lpstr>
      <vt:lpstr>'Objekt 5 - PŘELOŽKA KABEL...'!Názvy_tisku</vt:lpstr>
      <vt:lpstr>'Rekapitulace stavby'!Názvy_tisku</vt:lpstr>
      <vt:lpstr>'Objekt 1.0 - Stavba'!Oblast_tisku</vt:lpstr>
      <vt:lpstr>'Objekt 1.1 - ZT'!Oblast_tisku</vt:lpstr>
      <vt:lpstr>'Objekt 1.2 - ÚT'!Oblast_tisku</vt:lpstr>
      <vt:lpstr>'Objekt 1.3 - VZT'!Oblast_tisku</vt:lpstr>
      <vt:lpstr>'Objekt 1.4 - ELEKTROINSTA...'!Oblast_tisku</vt:lpstr>
      <vt:lpstr>'Objekt 1.5 - ELEKTROINSTA...'!Oblast_tisku</vt:lpstr>
      <vt:lpstr>'Objekt 1.6 - BLESKOSVOD'!Oblast_tisku</vt:lpstr>
      <vt:lpstr>'Objekt 1.7 - POŽÁRNÍ ODVĚ...'!Oblast_tisku</vt:lpstr>
      <vt:lpstr>'Objekt 1.8 - VRN'!Oblast_tisku</vt:lpstr>
      <vt:lpstr>'Objekt 2 - ZPEVNĚNÉ PLOCH...'!Oblast_tisku</vt:lpstr>
      <vt:lpstr>'Objekt 3 - PŘELOŽKA - ČEZ'!Oblast_tisku</vt:lpstr>
      <vt:lpstr>'Objekt 4 - PŘELOŽKA TEPLO...'!Oblast_tisku</vt:lpstr>
      <vt:lpstr>'Objekt 5 - PŘELOŽKA KABEL...'!Oblast_tisku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Michalec</dc:creator>
  <cp:lastModifiedBy>Luboš Michalec</cp:lastModifiedBy>
  <cp:lastPrinted>2025-11-20T23:44:00Z</cp:lastPrinted>
  <dcterms:created xsi:type="dcterms:W3CDTF">2025-11-20T23:09:25Z</dcterms:created>
  <dcterms:modified xsi:type="dcterms:W3CDTF">2025-11-20T23:44:11Z</dcterms:modified>
</cp:coreProperties>
</file>