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ata\home$\luthi1\Dokumenty\Stavby\Oprava vybraných ulic 2025\Projektantka Dvořáková\Projekt\IV etapa\"/>
    </mc:Choice>
  </mc:AlternateContent>
  <bookViews>
    <workbookView xWindow="0" yWindow="0" windowWidth="28800" windowHeight="13500"/>
  </bookViews>
  <sheets>
    <sheet name="Rekapitulace stavby" sheetId="1" r:id="rId1"/>
    <sheet name="1153.12 -  ulice V Zídkách" sheetId="2" r:id="rId2"/>
    <sheet name="1153.0 - VRN" sheetId="3" r:id="rId3"/>
    <sheet name="Pokyny pro vyplnění" sheetId="4" r:id="rId4"/>
  </sheets>
  <definedNames>
    <definedName name="_xlnm._FilterDatabase" localSheetId="2" hidden="1">'1153.0 - VRN'!$C$80:$K$95</definedName>
    <definedName name="_xlnm._FilterDatabase" localSheetId="1" hidden="1">'1153.12 -  ulice V Zídkách'!$C$85:$K$189</definedName>
    <definedName name="_xlnm.Print_Titles" localSheetId="2">'1153.0 - VRN'!$80:$80</definedName>
    <definedName name="_xlnm.Print_Titles" localSheetId="1">'1153.12 -  ulice V Zídkách'!$85:$85</definedName>
    <definedName name="_xlnm.Print_Titles" localSheetId="0">'Rekapitulace stavby'!$52:$52</definedName>
    <definedName name="_xlnm.Print_Area" localSheetId="2">'1153.0 - VRN'!$C$4:$J$39,'1153.0 - VRN'!$C$45:$J$62,'1153.0 - VRN'!$C$68:$J$95</definedName>
    <definedName name="_xlnm.Print_Area" localSheetId="1">'1153.12 -  ulice V Zídkách'!$C$4:$J$39,'1153.12 -  ulice V Zídkách'!$C$45:$J$67,'1153.12 -  ulice V Zídkách'!$C$73:$J$189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56" i="1"/>
  <c r="J35" i="3"/>
  <c r="AX56" i="1" s="1"/>
  <c r="BI95" i="3"/>
  <c r="BH95" i="3"/>
  <c r="BG95" i="3"/>
  <c r="BF95" i="3"/>
  <c r="T95" i="3"/>
  <c r="R95" i="3"/>
  <c r="P95" i="3"/>
  <c r="BI94" i="3"/>
  <c r="BH94" i="3"/>
  <c r="BG94" i="3"/>
  <c r="BF94" i="3"/>
  <c r="T94" i="3"/>
  <c r="R94" i="3"/>
  <c r="P94" i="3"/>
  <c r="BI92" i="3"/>
  <c r="BH92" i="3"/>
  <c r="BG92" i="3"/>
  <c r="BF92" i="3"/>
  <c r="T92" i="3"/>
  <c r="R92" i="3"/>
  <c r="P92" i="3"/>
  <c r="BI90" i="3"/>
  <c r="BH90" i="3"/>
  <c r="BG90" i="3"/>
  <c r="BF90" i="3"/>
  <c r="T90" i="3"/>
  <c r="R90" i="3"/>
  <c r="P90" i="3"/>
  <c r="BI89" i="3"/>
  <c r="BH89" i="3"/>
  <c r="BG89" i="3"/>
  <c r="BF89" i="3"/>
  <c r="T89" i="3"/>
  <c r="R89" i="3"/>
  <c r="P89" i="3"/>
  <c r="BI87" i="3"/>
  <c r="BH87" i="3"/>
  <c r="BG87" i="3"/>
  <c r="BF87" i="3"/>
  <c r="T87" i="3"/>
  <c r="R87" i="3"/>
  <c r="P87" i="3"/>
  <c r="BI86" i="3"/>
  <c r="BH86" i="3"/>
  <c r="BG86" i="3"/>
  <c r="BF86" i="3"/>
  <c r="T86" i="3"/>
  <c r="R86" i="3"/>
  <c r="P86" i="3"/>
  <c r="BI84" i="3"/>
  <c r="BH84" i="3"/>
  <c r="BG84" i="3"/>
  <c r="BF84" i="3"/>
  <c r="T84" i="3"/>
  <c r="R84" i="3"/>
  <c r="P84" i="3"/>
  <c r="J78" i="3"/>
  <c r="J77" i="3"/>
  <c r="F77" i="3"/>
  <c r="F75" i="3"/>
  <c r="E73" i="3"/>
  <c r="J55" i="3"/>
  <c r="J54" i="3"/>
  <c r="F54" i="3"/>
  <c r="F52" i="3"/>
  <c r="E50" i="3"/>
  <c r="J18" i="3"/>
  <c r="E18" i="3"/>
  <c r="F55" i="3" s="1"/>
  <c r="J17" i="3"/>
  <c r="J12" i="3"/>
  <c r="J75" i="3" s="1"/>
  <c r="E7" i="3"/>
  <c r="E71" i="3"/>
  <c r="J37" i="2"/>
  <c r="J36" i="2"/>
  <c r="AY55" i="1"/>
  <c r="J35" i="2"/>
  <c r="AX55" i="1"/>
  <c r="BI187" i="2"/>
  <c r="BH187" i="2"/>
  <c r="BG187" i="2"/>
  <c r="BF187" i="2"/>
  <c r="T187" i="2"/>
  <c r="R187" i="2"/>
  <c r="P187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0" i="2"/>
  <c r="BH170" i="2"/>
  <c r="BG170" i="2"/>
  <c r="BF170" i="2"/>
  <c r="T170" i="2"/>
  <c r="T169" i="2" s="1"/>
  <c r="R170" i="2"/>
  <c r="R169" i="2"/>
  <c r="P170" i="2"/>
  <c r="P169" i="2" s="1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T140" i="2" s="1"/>
  <c r="R147" i="2"/>
  <c r="P147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R140" i="2" s="1"/>
  <c r="P141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7" i="2"/>
  <c r="BH127" i="2"/>
  <c r="BG127" i="2"/>
  <c r="BF127" i="2"/>
  <c r="T127" i="2"/>
  <c r="R127" i="2"/>
  <c r="P127" i="2"/>
  <c r="BI124" i="2"/>
  <c r="BH124" i="2"/>
  <c r="BG124" i="2"/>
  <c r="BF124" i="2"/>
  <c r="T124" i="2"/>
  <c r="R124" i="2"/>
  <c r="P124" i="2"/>
  <c r="BI121" i="2"/>
  <c r="BH121" i="2"/>
  <c r="BG121" i="2"/>
  <c r="BF121" i="2"/>
  <c r="T121" i="2"/>
  <c r="R121" i="2"/>
  <c r="P121" i="2"/>
  <c r="BI118" i="2"/>
  <c r="BH118" i="2"/>
  <c r="BG118" i="2"/>
  <c r="BF118" i="2"/>
  <c r="T118" i="2"/>
  <c r="R118" i="2"/>
  <c r="P118" i="2"/>
  <c r="BI114" i="2"/>
  <c r="BH114" i="2"/>
  <c r="BG114" i="2"/>
  <c r="BF114" i="2"/>
  <c r="T114" i="2"/>
  <c r="R114" i="2"/>
  <c r="P114" i="2"/>
  <c r="BI111" i="2"/>
  <c r="BH111" i="2"/>
  <c r="BG111" i="2"/>
  <c r="BF111" i="2"/>
  <c r="T111" i="2"/>
  <c r="R111" i="2"/>
  <c r="P111" i="2"/>
  <c r="BI108" i="2"/>
  <c r="BH108" i="2"/>
  <c r="BG108" i="2"/>
  <c r="BF108" i="2"/>
  <c r="T108" i="2"/>
  <c r="R108" i="2"/>
  <c r="P108" i="2"/>
  <c r="BI105" i="2"/>
  <c r="BH105" i="2"/>
  <c r="BG105" i="2"/>
  <c r="BF105" i="2"/>
  <c r="T105" i="2"/>
  <c r="R105" i="2"/>
  <c r="P105" i="2"/>
  <c r="BI102" i="2"/>
  <c r="BH102" i="2"/>
  <c r="BG102" i="2"/>
  <c r="BF102" i="2"/>
  <c r="T102" i="2"/>
  <c r="R102" i="2"/>
  <c r="P102" i="2"/>
  <c r="BI99" i="2"/>
  <c r="BH99" i="2"/>
  <c r="BG99" i="2"/>
  <c r="BF99" i="2"/>
  <c r="T99" i="2"/>
  <c r="R99" i="2"/>
  <c r="P99" i="2"/>
  <c r="BI96" i="2"/>
  <c r="BH96" i="2"/>
  <c r="BG96" i="2"/>
  <c r="BF96" i="2"/>
  <c r="T96" i="2"/>
  <c r="R96" i="2"/>
  <c r="P96" i="2"/>
  <c r="BI93" i="2"/>
  <c r="BH93" i="2"/>
  <c r="BG93" i="2"/>
  <c r="BF93" i="2"/>
  <c r="T93" i="2"/>
  <c r="R93" i="2"/>
  <c r="P93" i="2"/>
  <c r="BI89" i="2"/>
  <c r="BH89" i="2"/>
  <c r="BG89" i="2"/>
  <c r="BF89" i="2"/>
  <c r="T89" i="2"/>
  <c r="R89" i="2"/>
  <c r="P89" i="2"/>
  <c r="J83" i="2"/>
  <c r="J82" i="2"/>
  <c r="F82" i="2"/>
  <c r="F80" i="2"/>
  <c r="E78" i="2"/>
  <c r="J55" i="2"/>
  <c r="J54" i="2"/>
  <c r="F54" i="2"/>
  <c r="F52" i="2"/>
  <c r="E50" i="2"/>
  <c r="J18" i="2"/>
  <c r="E18" i="2"/>
  <c r="F55" i="2"/>
  <c r="J17" i="2"/>
  <c r="J12" i="2"/>
  <c r="J80" i="2" s="1"/>
  <c r="E7" i="2"/>
  <c r="E76" i="2"/>
  <c r="L50" i="1"/>
  <c r="AM50" i="1"/>
  <c r="AM49" i="1"/>
  <c r="L49" i="1"/>
  <c r="AM47" i="1"/>
  <c r="L47" i="1"/>
  <c r="L45" i="1"/>
  <c r="L44" i="1"/>
  <c r="J163" i="2"/>
  <c r="J147" i="2"/>
  <c r="BK170" i="2"/>
  <c r="J111" i="2"/>
  <c r="J166" i="2"/>
  <c r="J144" i="2"/>
  <c r="J174" i="2"/>
  <c r="BK124" i="2"/>
  <c r="J96" i="2"/>
  <c r="J150" i="2"/>
  <c r="J93" i="2"/>
  <c r="BK187" i="2"/>
  <c r="BK87" i="3"/>
  <c r="BK93" i="2"/>
  <c r="BK153" i="2"/>
  <c r="BK144" i="2"/>
  <c r="BK105" i="2"/>
  <c r="J124" i="2"/>
  <c r="BK174" i="2"/>
  <c r="J170" i="2"/>
  <c r="BK133" i="2"/>
  <c r="BK118" i="2"/>
  <c r="BK156" i="2"/>
  <c r="BK147" i="2"/>
  <c r="BK138" i="2"/>
  <c r="BK180" i="2"/>
  <c r="J159" i="2"/>
  <c r="J92" i="3"/>
  <c r="BK150" i="2"/>
  <c r="BK95" i="3"/>
  <c r="BK111" i="2"/>
  <c r="BK86" i="3"/>
  <c r="J102" i="2"/>
  <c r="J131" i="2"/>
  <c r="J177" i="2"/>
  <c r="J90" i="3"/>
  <c r="AS54" i="1"/>
  <c r="J136" i="2"/>
  <c r="BK108" i="2"/>
  <c r="J86" i="3"/>
  <c r="J156" i="2"/>
  <c r="BK89" i="2"/>
  <c r="J153" i="2"/>
  <c r="J141" i="2"/>
  <c r="BK166" i="2"/>
  <c r="J99" i="2"/>
  <c r="BK89" i="3"/>
  <c r="BK121" i="2"/>
  <c r="BK96" i="2"/>
  <c r="BK84" i="3"/>
  <c r="BK99" i="2"/>
  <c r="BK131" i="2"/>
  <c r="BK90" i="3"/>
  <c r="J95" i="3"/>
  <c r="J121" i="2"/>
  <c r="J114" i="2"/>
  <c r="BK177" i="2"/>
  <c r="J84" i="3"/>
  <c r="J133" i="2"/>
  <c r="J138" i="2"/>
  <c r="J180" i="2"/>
  <c r="J89" i="3"/>
  <c r="BK183" i="2"/>
  <c r="J118" i="2"/>
  <c r="J89" i="2"/>
  <c r="BK141" i="2"/>
  <c r="BK159" i="2"/>
  <c r="BK92" i="3"/>
  <c r="J108" i="2"/>
  <c r="BK114" i="2"/>
  <c r="J187" i="2"/>
  <c r="J127" i="2"/>
  <c r="BK127" i="2"/>
  <c r="BK94" i="3"/>
  <c r="BK102" i="2"/>
  <c r="J87" i="3"/>
  <c r="J183" i="2"/>
  <c r="J105" i="2"/>
  <c r="J94" i="3"/>
  <c r="BK136" i="2"/>
  <c r="BK163" i="2"/>
  <c r="P140" i="2" l="1"/>
  <c r="T88" i="2"/>
  <c r="P130" i="2"/>
  <c r="BK88" i="2"/>
  <c r="J88" i="2" s="1"/>
  <c r="J61" i="2" s="1"/>
  <c r="T117" i="2"/>
  <c r="T173" i="2"/>
  <c r="P88" i="2"/>
  <c r="BK130" i="2"/>
  <c r="J130" i="2"/>
  <c r="J63" i="2"/>
  <c r="R173" i="2"/>
  <c r="BK83" i="3"/>
  <c r="J83" i="3"/>
  <c r="J61" i="3"/>
  <c r="BK117" i="2"/>
  <c r="J117" i="2"/>
  <c r="J62" i="2"/>
  <c r="T130" i="2"/>
  <c r="P173" i="2"/>
  <c r="P117" i="2"/>
  <c r="BK173" i="2"/>
  <c r="J173" i="2"/>
  <c r="J66" i="2" s="1"/>
  <c r="P83" i="3"/>
  <c r="P82" i="3"/>
  <c r="P81" i="3"/>
  <c r="AU56" i="1" s="1"/>
  <c r="R117" i="2"/>
  <c r="R83" i="3"/>
  <c r="R82" i="3"/>
  <c r="R81" i="3" s="1"/>
  <c r="R88" i="2"/>
  <c r="R87" i="2"/>
  <c r="R86" i="2"/>
  <c r="R130" i="2"/>
  <c r="T83" i="3"/>
  <c r="T82" i="3"/>
  <c r="T81" i="3"/>
  <c r="BK169" i="2"/>
  <c r="BK140" i="2" s="1"/>
  <c r="J140" i="2" s="1"/>
  <c r="J64" i="2" s="1"/>
  <c r="F78" i="3"/>
  <c r="J52" i="3"/>
  <c r="BE92" i="3"/>
  <c r="BE95" i="3"/>
  <c r="E48" i="3"/>
  <c r="BE87" i="3"/>
  <c r="BE89" i="3"/>
  <c r="BE90" i="3"/>
  <c r="BE84" i="3"/>
  <c r="BE86" i="3"/>
  <c r="BE94" i="3"/>
  <c r="E48" i="2"/>
  <c r="J52" i="2"/>
  <c r="F83" i="2"/>
  <c r="BE89" i="2"/>
  <c r="BE93" i="2"/>
  <c r="BE102" i="2"/>
  <c r="BE105" i="2"/>
  <c r="BE114" i="2"/>
  <c r="BE124" i="2"/>
  <c r="BE131" i="2"/>
  <c r="BE133" i="2"/>
  <c r="BE136" i="2"/>
  <c r="BE144" i="2"/>
  <c r="BE150" i="2"/>
  <c r="BE156" i="2"/>
  <c r="BE159" i="2"/>
  <c r="BE163" i="2"/>
  <c r="BE170" i="2"/>
  <c r="BE180" i="2"/>
  <c r="BE108" i="2"/>
  <c r="BE141" i="2"/>
  <c r="BE147" i="2"/>
  <c r="BE166" i="2"/>
  <c r="BE187" i="2"/>
  <c r="BE96" i="2"/>
  <c r="BE99" i="2"/>
  <c r="BE111" i="2"/>
  <c r="BE118" i="2"/>
  <c r="BE121" i="2"/>
  <c r="BE127" i="2"/>
  <c r="BE138" i="2"/>
  <c r="BE153" i="2"/>
  <c r="BE174" i="2"/>
  <c r="BE177" i="2"/>
  <c r="BE183" i="2"/>
  <c r="F36" i="2"/>
  <c r="BC55" i="1" s="1"/>
  <c r="F34" i="2"/>
  <c r="BA55" i="1"/>
  <c r="F35" i="2"/>
  <c r="BB55" i="1" s="1"/>
  <c r="F37" i="3"/>
  <c r="BD56" i="1"/>
  <c r="F36" i="3"/>
  <c r="BC56" i="1" s="1"/>
  <c r="F34" i="3"/>
  <c r="BA56" i="1"/>
  <c r="F37" i="2"/>
  <c r="BD55" i="1" s="1"/>
  <c r="F35" i="3"/>
  <c r="BB56" i="1"/>
  <c r="J34" i="3"/>
  <c r="AW56" i="1" s="1"/>
  <c r="J34" i="2"/>
  <c r="AW55" i="1"/>
  <c r="BK87" i="2" l="1"/>
  <c r="J87" i="2" s="1"/>
  <c r="J60" i="2" s="1"/>
  <c r="J169" i="2"/>
  <c r="J65" i="2" s="1"/>
  <c r="P87" i="2"/>
  <c r="P86" i="2"/>
  <c r="AU55" i="1" s="1"/>
  <c r="AU54" i="1" s="1"/>
  <c r="T87" i="2"/>
  <c r="T86" i="2"/>
  <c r="BK82" i="3"/>
  <c r="J82" i="3" s="1"/>
  <c r="J60" i="3" s="1"/>
  <c r="BK86" i="2"/>
  <c r="J86" i="2"/>
  <c r="J30" i="2" s="1"/>
  <c r="AG55" i="1" s="1"/>
  <c r="J33" i="2"/>
  <c r="AV55" i="1" s="1"/>
  <c r="AT55" i="1" s="1"/>
  <c r="J33" i="3"/>
  <c r="AV56" i="1" s="1"/>
  <c r="AT56" i="1" s="1"/>
  <c r="BB54" i="1"/>
  <c r="W31" i="1" s="1"/>
  <c r="F33" i="2"/>
  <c r="AZ55" i="1" s="1"/>
  <c r="BA54" i="1"/>
  <c r="W30" i="1"/>
  <c r="F33" i="3"/>
  <c r="AZ56" i="1" s="1"/>
  <c r="BD54" i="1"/>
  <c r="W33" i="1"/>
  <c r="BC54" i="1"/>
  <c r="AY54" i="1" s="1"/>
  <c r="BK81" i="3" l="1"/>
  <c r="J81" i="3"/>
  <c r="J59" i="3"/>
  <c r="AN55" i="1"/>
  <c r="J59" i="2"/>
  <c r="J39" i="2"/>
  <c r="AZ54" i="1"/>
  <c r="W29" i="1"/>
  <c r="AX54" i="1"/>
  <c r="AW54" i="1"/>
  <c r="AK30" i="1"/>
  <c r="W32" i="1"/>
  <c r="J30" i="3" l="1"/>
  <c r="AG56" i="1"/>
  <c r="AV54" i="1"/>
  <c r="AK29" i="1" s="1"/>
  <c r="J39" i="3" l="1"/>
  <c r="AN56" i="1"/>
  <c r="AG54" i="1"/>
  <c r="AK26" i="1"/>
  <c r="AK35" i="1" s="1"/>
  <c r="AT54" i="1"/>
  <c r="AN54" i="1"/>
</calcChain>
</file>

<file path=xl/sharedStrings.xml><?xml version="1.0" encoding="utf-8"?>
<sst xmlns="http://schemas.openxmlformats.org/spreadsheetml/2006/main" count="1881" uniqueCount="536">
  <si>
    <t>Export Komplet</t>
  </si>
  <si>
    <t>VZ</t>
  </si>
  <si>
    <t>2.0</t>
  </si>
  <si>
    <t>ZAMOK</t>
  </si>
  <si>
    <t>False</t>
  </si>
  <si>
    <t>{8d837535-1e7b-4dbd-991f-67eb6fd3975d}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</si>
  <si>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</si>
  <si>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</si>
  <si>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</si>
  <si>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</si>
  <si>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</si>
  <si>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</si>
  <si>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</si>
  <si>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</si>
  <si>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1153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</si>
  <si>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</si>
  <si>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</si>
  <si>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povrchu ve vybraných ulicích v Kolíně a v Sendražicích - IV. etapa</t>
  </si>
  <si>
    <t>KSO:</t>
  </si>
  <si>
    <t>822 2</t>
  </si>
  <si>
    <t>CC-CZ:</t>
  </si>
  <si>
    <t>Místo:</t>
  </si>
  <si>
    <t>Kolín</t>
  </si>
  <si>
    <t>Datum:</t>
  </si>
  <si>
    <t>20. 5. 2025</t>
  </si>
  <si>
    <t>Zadavatel:</t>
  </si>
  <si>
    <t>IČ:</t>
  </si>
  <si>
    <t/>
  </si>
  <si>
    <t>Město Kolín</t>
  </si>
  <si>
    <t>DIČ:</t>
  </si>
  <si>
    <t>Uchazeč:</t>
  </si>
  <si>
    <t>Vyplň údaj</t>
  </si>
  <si>
    <t>Projektant:</t>
  </si>
  <si>
    <t>Lucie Dvořáková</t>
  </si>
  <si>
    <t>True</t>
  </si>
  <si>
    <t>Zpracovatel:</t>
  </si>
  <si>
    <t>27296695</t>
  </si>
  <si>
    <t>S4A,s.r.o.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</si>
  <si>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</si>
  <si>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</si>
  <si>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</si>
  <si>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</si>
  <si>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</si>
  <si>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</si>
  <si>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</si>
  <si>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</si>
  <si>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</si>
  <si>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</si>
  <si>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</si>
  <si>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</si>
  <si>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</si>
  <si>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</si>
  <si>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</si>
  <si>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</si>
  <si>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</si>
  <si>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</si>
  <si>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</si>
  <si>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</si>
  <si>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</si>
  <si>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</si>
  <si>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</si>
  <si>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</si>
  <si>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</si>
  <si>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</si>
  <si>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</si>
  <si>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</si>
  <si>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</si>
  <si>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</si>
  <si>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</si>
  <si>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</si>
  <si>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</si>
  <si>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</si>
  <si>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</si>
  <si>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</si>
  <si>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</si>
  <si>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</si>
  <si>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</si>
  <si>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</si>
  <si>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</si>
  <si>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1153.12</t>
  </si>
  <si>
    <t xml:space="preserve"> ulice V Zídkách</t>
  </si>
  <si>
    <t>STA</t>
  </si>
  <si>
    <t>1</t>
  </si>
  <si>
    <t>{39928d9c-6e6b-4de0-9fce-9e8829b29d38}</t>
  </si>
  <si>
    <t>822 29</t>
  </si>
  <si>
    <t>2</t>
  </si>
  <si>
    <t>1153.0</t>
  </si>
  <si>
    <t>VRN</t>
  </si>
  <si>
    <t>OST</t>
  </si>
  <si>
    <t>{8c950919-6037-45cd-b7b5-8315c957677b}</t>
  </si>
  <si>
    <t>828</t>
  </si>
  <si>
    <t>KRYCÍ LIST SOUPISU PRACÍ</t>
  </si>
  <si>
    <t>Objekt:</t>
  </si>
  <si>
    <t>1153.12 -  ulice V Zídkách</t>
  </si>
  <si>
    <t>Ing. Lucie Dvořáková</t>
  </si>
  <si>
    <t>S4A,s.r.o</t>
  </si>
  <si>
    <t>CZ27296695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</si>
  <si>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</si>
  <si>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</si>
  <si>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</si>
  <si>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</si>
  <si>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</si>
  <si>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</si>
  <si>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</t>
  </si>
  <si>
    <t xml:space="preserve">    8 - Trubní vedení</t>
  </si>
  <si>
    <t xml:space="preserve">    9 - Ostatní konstrukce a práce</t>
  </si>
  <si>
    <t xml:space="preserve">      99 - Přesun hmot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</si>
  <si>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</si>
  <si>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</si>
  <si>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</si>
  <si>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</si>
  <si>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</si>
  <si>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</si>
  <si>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</si>
  <si>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</si>
  <si>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</si>
  <si>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</si>
  <si>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</si>
  <si>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</si>
  <si>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</si>
  <si>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</si>
  <si>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</si>
  <si>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</si>
  <si>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</si>
  <si>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</si>
  <si>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</si>
  <si>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111301111</t>
  </si>
  <si>
    <t>Sejmutí drnu tl. do 100 mm, v jakékoliv ploše</t>
  </si>
  <si>
    <t>m2</t>
  </si>
  <si>
    <t>4</t>
  </si>
  <si>
    <t>405582671</t>
  </si>
  <si>
    <t>Online PSC</t>
  </si>
  <si>
    <t>https://podminky.urs.cz/item/CS_URS_2022_01/111301111</t>
  </si>
  <si>
    <t>P</t>
  </si>
  <si>
    <t>Poznámka k položce:_x000D_
s odvozem do kompostárny</t>
  </si>
  <si>
    <t>VV</t>
  </si>
  <si>
    <t>50*0,5</t>
  </si>
  <si>
    <t>113107541</t>
  </si>
  <si>
    <t>Odstranění podkladů nebo krytů při překopech inženýrských sítí s přemístěním hmot na skládku ve vzdálenosti do 3 m nebo s naložením na dopravní prostředek strojně plochy jednotlivě přes 15 m2 živičných, o tl. vrstvy do 50 mm</t>
  </si>
  <si>
    <t>1734819569</t>
  </si>
  <si>
    <t>https://podminky.urs.cz/item/CS_URS_2022_01/113107541</t>
  </si>
  <si>
    <t>17+22</t>
  </si>
  <si>
    <t>3</t>
  </si>
  <si>
    <t>113154365</t>
  </si>
  <si>
    <t>Frézování živičného podkladu nebo krytu s naložením na dopravní prostředek plochy přes 1 000 do 10 000 m2 s překážkami v trase pruhu šířky přes 1 m do 2 m, tloušťky vrstvy 200 mm</t>
  </si>
  <si>
    <t>2009444745</t>
  </si>
  <si>
    <t>https://podminky.urs.cz/item/CS_URS_2022_01/113154365</t>
  </si>
  <si>
    <t>2813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</si>
  <si>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</si>
  <si>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</si>
  <si>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</si>
  <si>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-696416284</t>
  </si>
  <si>
    <t>https://podminky.urs.cz/item/CS_URS_2022_01/113202111</t>
  </si>
  <si>
    <t>50</t>
  </si>
  <si>
    <t>5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</si>
  <si>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</si>
  <si>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</si>
  <si>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-2093828023</t>
  </si>
  <si>
    <t>https://podminky.urs.cz/item/CS_URS_2022_01/979024443</t>
  </si>
  <si>
    <t>6</t>
  </si>
  <si>
    <t>132211401</t>
  </si>
  <si>
    <t>Hloubená vykopávka pod základy ručně s přehozením výkopku na vzdálenost 3 m nebo s naložením na dopravní prostředek v hornině třídy těžitelnosti I skupiny 3</t>
  </si>
  <si>
    <t>m3</t>
  </si>
  <si>
    <t>1530092349</t>
  </si>
  <si>
    <t>https://podminky.urs.cz/item/CS_URS_2022_01/132211401</t>
  </si>
  <si>
    <t>20*0,3*0,15</t>
  </si>
  <si>
    <t>7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</si>
  <si>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</si>
  <si>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</si>
  <si>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-1426588581</t>
  </si>
  <si>
    <t>https://podminky.urs.cz/item/CS_URS_2022_01/162751117</t>
  </si>
  <si>
    <t>0.9</t>
  </si>
  <si>
    <t>8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</si>
  <si>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</si>
  <si>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</si>
  <si>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1674090830</t>
  </si>
  <si>
    <t>https://podminky.urs.cz/item/CS_URS_2022_01/162751119</t>
  </si>
  <si>
    <t>0.9*8</t>
  </si>
  <si>
    <t>9</t>
  </si>
  <si>
    <t>171201221</t>
  </si>
  <si>
    <t>Poplatek za uložení stavebního odpadu na skládce (skládkovné) zeminy a kamení zatříděného do Katalogu odpadů pod kódem 17 05 04</t>
  </si>
  <si>
    <t>t</t>
  </si>
  <si>
    <t>1761830186</t>
  </si>
  <si>
    <t>https://podminky.urs.cz/item/CS_URS_2022_01/171201221</t>
  </si>
  <si>
    <t>0.9*2</t>
  </si>
  <si>
    <t>Komunikace</t>
  </si>
  <si>
    <t>10</t>
  </si>
  <si>
    <t>565155101</t>
  </si>
  <si>
    <t>Asfaltový beton vrstva podkladní ACP 16 (obalované kamenivo střednězrnné - OKS) s rozprostřením a zhutněním v pruhu šířky do 1,5 m, po zhutnění tl. 70 mm</t>
  </si>
  <si>
    <t>-1704508156</t>
  </si>
  <si>
    <t>https://podminky.urs.cz/item/CS_URS_2022_01/565155101</t>
  </si>
  <si>
    <t>11</t>
  </si>
  <si>
    <t>573191111</t>
  </si>
  <si>
    <t>Postřik infiltrační kationaktivní emulzí v množství 1,00 kg/m2</t>
  </si>
  <si>
    <t>579683401</t>
  </si>
  <si>
    <t>https://podminky.urs.cz/item/CS_URS_2022_01/573191111</t>
  </si>
  <si>
    <t>12</t>
  </si>
  <si>
    <t>573231111</t>
  </si>
  <si>
    <t>Postřik spojovací PS bez posypu kamenivem ze silniční emulze, v množství 0,70 kg/m2</t>
  </si>
  <si>
    <t>-170952747</t>
  </si>
  <si>
    <t>https://podminky.urs.cz/item/CS_URS_2022_01/573231111</t>
  </si>
  <si>
    <t>13</t>
  </si>
  <si>
    <t>577144111</t>
  </si>
  <si>
    <t>Asfaltový beton vrstva obrusná ACO 11 (ABS) s rozprostřením a se zhutněním z nemodifikovaného asfaltu v pruhu šířky do 3 m tř. I, po zhutnění tl. 50 mm</t>
  </si>
  <si>
    <t>-345097735</t>
  </si>
  <si>
    <t>https://podminky.urs.cz/item/CS_URS_2022_01/577144111</t>
  </si>
  <si>
    <t>Trubní vedení</t>
  </si>
  <si>
    <t>14</t>
  </si>
  <si>
    <t>890311851R</t>
  </si>
  <si>
    <t>Bourání uliční vpusti strojně velikosti obestavěného prostoru do 1,5 m3 ze železobetonu. Komplet cena včetně zemním prací</t>
  </si>
  <si>
    <t>1703755568</t>
  </si>
  <si>
    <t>895941111R</t>
  </si>
  <si>
    <t>Zřízení vpusti kanalizační uliční z betonových dílců typ UV-50 normální. Koplet cena včetně zemních prací, materiálu - uliční vpust, kalový koš, mříž a vyrovnávací prstenec.</t>
  </si>
  <si>
    <t>kus</t>
  </si>
  <si>
    <t>389136103</t>
  </si>
  <si>
    <t>Poznámka k položce:_x000D_
V případě zapotřebí výměny uliční vpusti</t>
  </si>
  <si>
    <t>16</t>
  </si>
  <si>
    <t>899231111R</t>
  </si>
  <si>
    <t>Výšková úprava uličního vstupu nebo vpusti do 200 mm zvýšením nebo snížením mříže, poklopu</t>
  </si>
  <si>
    <t>-3968861</t>
  </si>
  <si>
    <t>17</t>
  </si>
  <si>
    <t>899431111R</t>
  </si>
  <si>
    <t>Výšková úprava uličního vstupu nebo vpusti do 200 mm zvýšením nebo snížením krycího hrnce, šoupěte nebo hydrantu bez úpravy armatur</t>
  </si>
  <si>
    <t>100203683</t>
  </si>
  <si>
    <t>22</t>
  </si>
  <si>
    <t>Ostatní konstrukce a práce</t>
  </si>
  <si>
    <t>18</t>
  </si>
  <si>
    <t>915231112</t>
  </si>
  <si>
    <t>Vodorovné dopravní značení stříkaným plastem přechody pro chodce, šipky, symboly nápisy bílé retroreflexní</t>
  </si>
  <si>
    <t>501187252</t>
  </si>
  <si>
    <t>https://podminky.urs.cz/item/CS_URS_2022_01/915231112</t>
  </si>
  <si>
    <t>(7,5+6)*4</t>
  </si>
  <si>
    <t>19</t>
  </si>
  <si>
    <t>915621111</t>
  </si>
  <si>
    <t>Předznačení pro vodorovné značení stříkané barvou nebo prováděné z nátěrových hmot plošné šipky, symboly, nápisy</t>
  </si>
  <si>
    <t>911928962</t>
  </si>
  <si>
    <t>https://podminky.urs.cz/item/CS_URS_2022_01/915621111</t>
  </si>
  <si>
    <t>54</t>
  </si>
  <si>
    <t>20</t>
  </si>
  <si>
    <t>916241213</t>
  </si>
  <si>
    <t>Osazení obrubníku kamenného se zřízením lože, s vyplněním a zatřením spár cementovou maltou stojatého s boční opěrou z betonu prostého, do lože z betonu prostého</t>
  </si>
  <si>
    <t>-1083833124</t>
  </si>
  <si>
    <t>https://podminky.urs.cz/item/CS_URS_2022_01/916241213</t>
  </si>
  <si>
    <t>56</t>
  </si>
  <si>
    <t>M</t>
  </si>
  <si>
    <t>58380220</t>
  </si>
  <si>
    <t>krajník kamenný žulový silniční 110x250x800-2500mm</t>
  </si>
  <si>
    <t>-553634771</t>
  </si>
  <si>
    <t>6*1,02 'Přepočtené koeficientem množství</t>
  </si>
  <si>
    <t>919112212</t>
  </si>
  <si>
    <t>Řezání dilatačních spár v živičném krytu vytvoření komůrky pro těsnící zálivku šířky 10 mm, hloubky 20 mm</t>
  </si>
  <si>
    <t>-491249812</t>
  </si>
  <si>
    <t>https://podminky.urs.cz/item/CS_URS_2022_01/919112212</t>
  </si>
  <si>
    <t>164</t>
  </si>
  <si>
    <t>23</t>
  </si>
  <si>
    <t>919121111</t>
  </si>
  <si>
    <t>Utěsnění dilatačních spár zálivkou za studena v cementobetonovém nebo živičném krytu včetně adhezního nátěru s těsnicím profilem pod zálivkou, pro komůrky šířky 10 mm, hloubky 20 mm</t>
  </si>
  <si>
    <t>-1929120847</t>
  </si>
  <si>
    <t>https://podminky.urs.cz/item/CS_URS_2022_01/919121111</t>
  </si>
  <si>
    <t>24</t>
  </si>
  <si>
    <t>919731121</t>
  </si>
  <si>
    <t>Zarovnání styčné plochy podkladu nebo krytu podél vybourané části komunikace nebo zpevněné plochy živičné tl. do 50 mm</t>
  </si>
  <si>
    <t>-143836437</t>
  </si>
  <si>
    <t>https://podminky.urs.cz/item/CS_URS_2022_01/919731121</t>
  </si>
  <si>
    <t>Poznámka k položce:_x000D_
zarovnání i podél obrub</t>
  </si>
  <si>
    <t>(232+442+160)*2</t>
  </si>
  <si>
    <t>25</t>
  </si>
  <si>
    <t>919735111</t>
  </si>
  <si>
    <t>Řezání stávajícího živičného krytu nebo podkladu hloubky do 50 mm</t>
  </si>
  <si>
    <t>-222192822</t>
  </si>
  <si>
    <t>https://podminky.urs.cz/item/CS_URS_2022_01/919735111</t>
  </si>
  <si>
    <t>(8*7+15+11)*2</t>
  </si>
  <si>
    <t>26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</si>
  <si>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</si>
  <si>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</si>
  <si>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-317442222</t>
  </si>
  <si>
    <t>https://podminky.urs.cz/item/CS_URS_2022_01/938909311</t>
  </si>
  <si>
    <t>99</t>
  </si>
  <si>
    <t>Přesun hmot</t>
  </si>
  <si>
    <t>27</t>
  </si>
  <si>
    <t>998225111</t>
  </si>
  <si>
    <t>Přesun hmot pro komunikace s krytem z kameniva, monolitickým betonovým nebo živičným dopravní vzdálenost do 200 m jakékoliv délky objektu</t>
  </si>
  <si>
    <t>-1113459772</t>
  </si>
  <si>
    <t>https://podminky.urs.cz/item/CS_URS_2022_01/998225111</t>
  </si>
  <si>
    <t>25.5</t>
  </si>
  <si>
    <t>997</t>
  </si>
  <si>
    <t>Přesun sutě</t>
  </si>
  <si>
    <t>28</t>
  </si>
  <si>
    <t>997013602</t>
  </si>
  <si>
    <t>Poplatek za uložení stavebního odpadu na skládce (skládkovné) z armovaného betonu zatříděného do Katalogu odpadů pod kódem 17 01 01</t>
  </si>
  <si>
    <t>1288282837</t>
  </si>
  <si>
    <t>https://podminky.urs.cz/item/CS_URS_2022_01/997013602</t>
  </si>
  <si>
    <t>29</t>
  </si>
  <si>
    <t>997221571</t>
  </si>
  <si>
    <t>Vodorovná doprava vybouraných hmot bez naložení, ale se složením a s hrubým urovnáním na vzdálenost do 1 km</t>
  </si>
  <si>
    <t>1512124908</t>
  </si>
  <si>
    <t>https://podminky.urs.cz/item/CS_URS_2022_01/997221571</t>
  </si>
  <si>
    <t>30</t>
  </si>
  <si>
    <t>997221579</t>
  </si>
  <si>
    <t>Vodorovná doprava vybouraných hmot bez naložení, ale se složením a s hrubým urovnáním na vzdálenost Příplatek k ceně za každý další i započatý 1 km přes 1 km</t>
  </si>
  <si>
    <t>-1061896696</t>
  </si>
  <si>
    <t>https://podminky.urs.cz/item/CS_URS_2022_01/997221579</t>
  </si>
  <si>
    <t>5*17</t>
  </si>
  <si>
    <t>31</t>
  </si>
  <si>
    <t>997221551</t>
  </si>
  <si>
    <t>Vodorovná doprava suti bez naložení, ale se složením a s hrubým urovnáním ze sypkých materiálů, na vzdálenost do 1 km</t>
  </si>
  <si>
    <t>-1885359267</t>
  </si>
  <si>
    <t>https://podminky.urs.cz/item/CS_URS_2022_01/997221551</t>
  </si>
  <si>
    <t>Poznámka k položce:_x000D_
Předá zhotovitel obci</t>
  </si>
  <si>
    <t>1293</t>
  </si>
  <si>
    <t>32</t>
  </si>
  <si>
    <t>997221559</t>
  </si>
  <si>
    <t>Vodorovná doprava suti bez naložení, ale se složením a s hrubým urovnáním Příplatek k ceně za každý další i započatý 1 km přes 1 km</t>
  </si>
  <si>
    <t>1992909247</t>
  </si>
  <si>
    <t>https://podminky.urs.cz/item/CS_URS_2022_01/997221559</t>
  </si>
  <si>
    <t>1293*3</t>
  </si>
  <si>
    <t>1153.0 - VRN</t>
  </si>
  <si>
    <t>VRN - Vedlejší rozpočtové náklady</t>
  </si>
  <si>
    <t xml:space="preserve">    0 - Vedlejší rozpočtové náklady</t>
  </si>
  <si>
    <t>Vedlejší rozpočtové náklady</t>
  </si>
  <si>
    <t>010001000</t>
  </si>
  <si>
    <t>Základní rozdělení průvodních činností a nákladů průzkumné geodetické a projektové práce</t>
  </si>
  <si>
    <t>Kč</t>
  </si>
  <si>
    <t>1024</t>
  </si>
  <si>
    <t>-349185788</t>
  </si>
  <si>
    <t xml:space="preserve">Poznámka k položce:_x000D_
V této položce jsou zahrnuty také náklady na zkoušky vylouhovatelnosti před uložením na skládku.   Dále náklady související se zjištěním výskytu sítí - sondy, zaměření.Přechodné dopravní značení včetně povolení.  geodetické zaměření _x000D_
 </t>
  </si>
  <si>
    <t>020001000</t>
  </si>
  <si>
    <t xml:space="preserve">Základní rozdělení průvodních činností a nákladů příprava staveniště. </t>
  </si>
  <si>
    <t>875011108</t>
  </si>
  <si>
    <t>030001000</t>
  </si>
  <si>
    <t>Základní rozdělení průvodních činností a nákladů zařízení staveniště</t>
  </si>
  <si>
    <t>1167454880</t>
  </si>
  <si>
    <t>Poznámka k položce:_x000D_
Vybavení staveniště, zabezpečení staveniště, zrušení staveniště,....</t>
  </si>
  <si>
    <t>040001000</t>
  </si>
  <si>
    <t>Základní rozdělení průvodních činností a nákladů inženýrská činnost</t>
  </si>
  <si>
    <t>-40308985</t>
  </si>
  <si>
    <t>060001000</t>
  </si>
  <si>
    <t>Základní rozdělení průvodních činností a nákladů územní vlivy</t>
  </si>
  <si>
    <t>-2080741440</t>
  </si>
  <si>
    <t>Poznámka k položce:_x000D_
Obsahuje třeba zajištění materiálů na mezideponii. Čerpání vody ze staveniště, špatné klimatické podmínky a i jiné vlivy. Dále se jedná o stísněné podmínky a další vlivy</t>
  </si>
  <si>
    <t>070001000</t>
  </si>
  <si>
    <t>Základní rozdělení průvodních činností a nákladů provozní vlivy</t>
  </si>
  <si>
    <t>-1854141009</t>
  </si>
  <si>
    <t>Poznámka k položce:_x000D_
Tato položka zapracovává mimo jiné náklady související s pracemi v ochranných pásmech sítí a stromů.  Zajištěn přístup ke všem objektům po celou dobu realizace stavby. Doprava silničních vozidel</t>
  </si>
  <si>
    <t>080001000</t>
  </si>
  <si>
    <t>Základní rozdělení průvodních činností a nákladů přesun stavebních kapacit</t>
  </si>
  <si>
    <t>-269895474</t>
  </si>
  <si>
    <t>090001000</t>
  </si>
  <si>
    <t>Základní rozdělení průvodních činností a nákladů ostatní náklady</t>
  </si>
  <si>
    <t>262144</t>
  </si>
  <si>
    <t>25563963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</si>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</sst>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6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23" xfId="0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62751119" TargetMode="External"/><Relationship Id="rId13" Type="http://schemas.openxmlformats.org/officeDocument/2006/relationships/hyperlink" Target="https://podminky.urs.cz/item/CS_URS_2022_01/577144111" TargetMode="External"/><Relationship Id="rId18" Type="http://schemas.openxmlformats.org/officeDocument/2006/relationships/hyperlink" Target="https://podminky.urs.cz/item/CS_URS_2022_01/919121111" TargetMode="External"/><Relationship Id="rId26" Type="http://schemas.openxmlformats.org/officeDocument/2006/relationships/hyperlink" Target="https://podminky.urs.cz/item/CS_URS_2022_01/997221551" TargetMode="External"/><Relationship Id="rId3" Type="http://schemas.openxmlformats.org/officeDocument/2006/relationships/hyperlink" Target="https://podminky.urs.cz/item/CS_URS_2022_01/113154365" TargetMode="External"/><Relationship Id="rId21" Type="http://schemas.openxmlformats.org/officeDocument/2006/relationships/hyperlink" Target="https://podminky.urs.cz/item/CS_URS_2022_01/938909311" TargetMode="External"/><Relationship Id="rId7" Type="http://schemas.openxmlformats.org/officeDocument/2006/relationships/hyperlink" Target="https://podminky.urs.cz/item/CS_URS_2022_01/162751117" TargetMode="External"/><Relationship Id="rId12" Type="http://schemas.openxmlformats.org/officeDocument/2006/relationships/hyperlink" Target="https://podminky.urs.cz/item/CS_URS_2022_01/573231111" TargetMode="External"/><Relationship Id="rId17" Type="http://schemas.openxmlformats.org/officeDocument/2006/relationships/hyperlink" Target="https://podminky.urs.cz/item/CS_URS_2022_01/919112212" TargetMode="External"/><Relationship Id="rId25" Type="http://schemas.openxmlformats.org/officeDocument/2006/relationships/hyperlink" Target="https://podminky.urs.cz/item/CS_URS_2022_01/997221579" TargetMode="External"/><Relationship Id="rId2" Type="http://schemas.openxmlformats.org/officeDocument/2006/relationships/hyperlink" Target="https://podminky.urs.cz/item/CS_URS_2022_01/113107541" TargetMode="External"/><Relationship Id="rId16" Type="http://schemas.openxmlformats.org/officeDocument/2006/relationships/hyperlink" Target="https://podminky.urs.cz/item/CS_URS_2022_01/916241213" TargetMode="External"/><Relationship Id="rId20" Type="http://schemas.openxmlformats.org/officeDocument/2006/relationships/hyperlink" Target="https://podminky.urs.cz/item/CS_URS_2022_01/919735111" TargetMode="External"/><Relationship Id="rId1" Type="http://schemas.openxmlformats.org/officeDocument/2006/relationships/hyperlink" Target="https://podminky.urs.cz/item/CS_URS_2022_01/111301111" TargetMode="External"/><Relationship Id="rId6" Type="http://schemas.openxmlformats.org/officeDocument/2006/relationships/hyperlink" Target="https://podminky.urs.cz/item/CS_URS_2022_01/132211401" TargetMode="External"/><Relationship Id="rId11" Type="http://schemas.openxmlformats.org/officeDocument/2006/relationships/hyperlink" Target="https://podminky.urs.cz/item/CS_URS_2022_01/573191111" TargetMode="External"/><Relationship Id="rId24" Type="http://schemas.openxmlformats.org/officeDocument/2006/relationships/hyperlink" Target="https://podminky.urs.cz/item/CS_URS_2022_01/997221571" TargetMode="External"/><Relationship Id="rId5" Type="http://schemas.openxmlformats.org/officeDocument/2006/relationships/hyperlink" Target="https://podminky.urs.cz/item/CS_URS_2022_01/979024443" TargetMode="External"/><Relationship Id="rId15" Type="http://schemas.openxmlformats.org/officeDocument/2006/relationships/hyperlink" Target="https://podminky.urs.cz/item/CS_URS_2022_01/915621111" TargetMode="External"/><Relationship Id="rId23" Type="http://schemas.openxmlformats.org/officeDocument/2006/relationships/hyperlink" Target="https://podminky.urs.cz/item/CS_URS_2022_01/997013602" TargetMode="External"/><Relationship Id="rId28" Type="http://schemas.openxmlformats.org/officeDocument/2006/relationships/drawing" Target="../drawings/drawing2.xml"/><Relationship Id="rId10" Type="http://schemas.openxmlformats.org/officeDocument/2006/relationships/hyperlink" Target="https://podminky.urs.cz/item/CS_URS_2022_01/565155101" TargetMode="External"/><Relationship Id="rId19" Type="http://schemas.openxmlformats.org/officeDocument/2006/relationships/hyperlink" Target="https://podminky.urs.cz/item/CS_URS_2022_01/919731121" TargetMode="External"/><Relationship Id="rId4" Type="http://schemas.openxmlformats.org/officeDocument/2006/relationships/hyperlink" Target="https://podminky.urs.cz/item/CS_URS_2022_01/113202111" TargetMode="External"/><Relationship Id="rId9" Type="http://schemas.openxmlformats.org/officeDocument/2006/relationships/hyperlink" Target="https://podminky.urs.cz/item/CS_URS_2022_01/171201221" TargetMode="External"/><Relationship Id="rId14" Type="http://schemas.openxmlformats.org/officeDocument/2006/relationships/hyperlink" Target="https://podminky.urs.cz/item/CS_URS_2022_01/915231112" TargetMode="External"/><Relationship Id="rId22" Type="http://schemas.openxmlformats.org/officeDocument/2006/relationships/hyperlink" Target="https://podminky.urs.cz/item/CS_URS_2022_01/998225111" TargetMode="External"/><Relationship Id="rId27" Type="http://schemas.openxmlformats.org/officeDocument/2006/relationships/hyperlink" Target="https://podminky.urs.cz/item/CS_URS_2022_01/997221559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44"/>
      <c r="AS2" s="344"/>
      <c r="AT2" s="344"/>
      <c r="AU2" s="344"/>
      <c r="AV2" s="344"/>
      <c r="AW2" s="344"/>
      <c r="AX2" s="344"/>
      <c r="AY2" s="344"/>
      <c r="AZ2" s="344"/>
      <c r="BA2" s="344"/>
      <c r="BB2" s="344"/>
      <c r="BC2" s="344"/>
      <c r="BD2" s="344"/>
      <c r="BE2" s="344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08" t="s">
        <v>14</v>
      </c>
      <c r="L5" s="309"/>
      <c r="M5" s="309"/>
      <c r="N5" s="309"/>
      <c r="O5" s="309"/>
      <c r="P5" s="309"/>
      <c r="Q5" s="309"/>
      <c r="R5" s="309"/>
      <c r="S5" s="309"/>
      <c r="T5" s="309"/>
      <c r="U5" s="309"/>
      <c r="V5" s="309"/>
      <c r="W5" s="309"/>
      <c r="X5" s="309"/>
      <c r="Y5" s="309"/>
      <c r="Z5" s="309"/>
      <c r="AA5" s="309"/>
      <c r="AB5" s="309"/>
      <c r="AC5" s="309"/>
      <c r="AD5" s="309"/>
      <c r="AE5" s="309"/>
      <c r="AF5" s="309"/>
      <c r="AG5" s="309"/>
      <c r="AH5" s="309"/>
      <c r="AI5" s="309"/>
      <c r="AJ5" s="309"/>
      <c r="AK5" s="309"/>
      <c r="AL5" s="309"/>
      <c r="AM5" s="309"/>
      <c r="AN5" s="309"/>
      <c r="AO5" s="309"/>
      <c r="AP5" s="21"/>
      <c r="AQ5" s="21"/>
      <c r="AR5" s="19"/>
      <c r="BE5" s="305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10" t="s">
        <v>17</v>
      </c>
      <c r="L6" s="309"/>
      <c r="M6" s="309"/>
      <c r="N6" s="309"/>
      <c r="O6" s="309"/>
      <c r="P6" s="309"/>
      <c r="Q6" s="309"/>
      <c r="R6" s="309"/>
      <c r="S6" s="309"/>
      <c r="T6" s="309"/>
      <c r="U6" s="309"/>
      <c r="V6" s="309"/>
      <c r="W6" s="309"/>
      <c r="X6" s="309"/>
      <c r="Y6" s="309"/>
      <c r="Z6" s="309"/>
      <c r="AA6" s="309"/>
      <c r="AB6" s="309"/>
      <c r="AC6" s="309"/>
      <c r="AD6" s="309"/>
      <c r="AE6" s="309"/>
      <c r="AF6" s="309"/>
      <c r="AG6" s="309"/>
      <c r="AH6" s="309"/>
      <c r="AI6" s="309"/>
      <c r="AJ6" s="309"/>
      <c r="AK6" s="309"/>
      <c r="AL6" s="309"/>
      <c r="AM6" s="309"/>
      <c r="AN6" s="309"/>
      <c r="AO6" s="309"/>
      <c r="AP6" s="21"/>
      <c r="AQ6" s="21"/>
      <c r="AR6" s="19"/>
      <c r="BE6" s="306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7</v>
      </c>
      <c r="AO7" s="21"/>
      <c r="AP7" s="21"/>
      <c r="AQ7" s="21"/>
      <c r="AR7" s="19"/>
      <c r="BE7" s="306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306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6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6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29</v>
      </c>
      <c r="AL11" s="21"/>
      <c r="AM11" s="21"/>
      <c r="AN11" s="26" t="s">
        <v>27</v>
      </c>
      <c r="AO11" s="21"/>
      <c r="AP11" s="21"/>
      <c r="AQ11" s="21"/>
      <c r="AR11" s="19"/>
      <c r="BE11" s="306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6"/>
      <c r="BS12" s="16" t="s">
        <v>6</v>
      </c>
    </row>
    <row r="13" spans="1:74" s="1" customFormat="1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31</v>
      </c>
      <c r="AO13" s="21"/>
      <c r="AP13" s="21"/>
      <c r="AQ13" s="21"/>
      <c r="AR13" s="19"/>
      <c r="BE13" s="306"/>
      <c r="BS13" s="16" t="s">
        <v>6</v>
      </c>
    </row>
    <row r="14" spans="1:74" ht="12.75">
      <c r="B14" s="20"/>
      <c r="C14" s="21"/>
      <c r="D14" s="21"/>
      <c r="E14" s="311" t="s">
        <v>31</v>
      </c>
      <c r="F14" s="312"/>
      <c r="G14" s="312"/>
      <c r="H14" s="312"/>
      <c r="I14" s="312"/>
      <c r="J14" s="312"/>
      <c r="K14" s="312"/>
      <c r="L14" s="312"/>
      <c r="M14" s="312"/>
      <c r="N14" s="312"/>
      <c r="O14" s="312"/>
      <c r="P14" s="312"/>
      <c r="Q14" s="312"/>
      <c r="R14" s="312"/>
      <c r="S14" s="312"/>
      <c r="T14" s="312"/>
      <c r="U14" s="312"/>
      <c r="V14" s="312"/>
      <c r="W14" s="312"/>
      <c r="X14" s="312"/>
      <c r="Y14" s="312"/>
      <c r="Z14" s="312"/>
      <c r="AA14" s="312"/>
      <c r="AB14" s="312"/>
      <c r="AC14" s="312"/>
      <c r="AD14" s="312"/>
      <c r="AE14" s="312"/>
      <c r="AF14" s="312"/>
      <c r="AG14" s="312"/>
      <c r="AH14" s="312"/>
      <c r="AI14" s="312"/>
      <c r="AJ14" s="312"/>
      <c r="AK14" s="28" t="s">
        <v>29</v>
      </c>
      <c r="AL14" s="21"/>
      <c r="AM14" s="21"/>
      <c r="AN14" s="30" t="s">
        <v>31</v>
      </c>
      <c r="AO14" s="21"/>
      <c r="AP14" s="21"/>
      <c r="AQ14" s="21"/>
      <c r="AR14" s="19"/>
      <c r="BE14" s="306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6"/>
      <c r="BS15" s="16" t="s">
        <v>4</v>
      </c>
    </row>
    <row r="16" spans="1:74" s="1" customFormat="1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27</v>
      </c>
      <c r="AO16" s="21"/>
      <c r="AP16" s="21"/>
      <c r="AQ16" s="21"/>
      <c r="AR16" s="19"/>
      <c r="BE16" s="306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29</v>
      </c>
      <c r="AL17" s="21"/>
      <c r="AM17" s="21"/>
      <c r="AN17" s="26" t="s">
        <v>27</v>
      </c>
      <c r="AO17" s="21"/>
      <c r="AP17" s="21"/>
      <c r="AQ17" s="21"/>
      <c r="AR17" s="19"/>
      <c r="BE17" s="306"/>
      <c r="BS17" s="16" t="s">
        <v>34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6"/>
      <c r="BS18" s="16" t="s">
        <v>6</v>
      </c>
    </row>
    <row r="19" spans="1:71" s="1" customFormat="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36</v>
      </c>
      <c r="AO19" s="21"/>
      <c r="AP19" s="21"/>
      <c r="AQ19" s="21"/>
      <c r="AR19" s="19"/>
      <c r="BE19" s="306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29</v>
      </c>
      <c r="AL20" s="21"/>
      <c r="AM20" s="21"/>
      <c r="AN20" s="26" t="s">
        <v>27</v>
      </c>
      <c r="AO20" s="21"/>
      <c r="AP20" s="21"/>
      <c r="AQ20" s="21"/>
      <c r="AR20" s="19"/>
      <c r="BE20" s="306"/>
      <c r="BS20" s="16" t="s">
        <v>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6"/>
    </row>
    <row r="22" spans="1:71" s="1" customFormat="1" ht="12" customHeight="1">
      <c r="B22" s="20"/>
      <c r="C22" s="21"/>
      <c r="D22" s="28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6"/>
    </row>
    <row r="23" spans="1:71" s="1" customFormat="1" ht="51" customHeight="1">
      <c r="B23" s="20"/>
      <c r="C23" s="21"/>
      <c r="D23" s="21"/>
      <c r="E23" s="313" t="s">
        <v>39</v>
      </c>
      <c r="F23" s="313"/>
      <c r="G23" s="313"/>
      <c r="H23" s="313"/>
      <c r="I23" s="313"/>
      <c r="J23" s="313"/>
      <c r="K23" s="313"/>
      <c r="L23" s="313"/>
      <c r="M23" s="313"/>
      <c r="N23" s="313"/>
      <c r="O23" s="313"/>
      <c r="P23" s="313"/>
      <c r="Q23" s="313"/>
      <c r="R23" s="313"/>
      <c r="S23" s="313"/>
      <c r="T23" s="313"/>
      <c r="U23" s="313"/>
      <c r="V23" s="313"/>
      <c r="W23" s="313"/>
      <c r="X23" s="313"/>
      <c r="Y23" s="313"/>
      <c r="Z23" s="313"/>
      <c r="AA23" s="313"/>
      <c r="AB23" s="313"/>
      <c r="AC23" s="313"/>
      <c r="AD23" s="313"/>
      <c r="AE23" s="313"/>
      <c r="AF23" s="313"/>
      <c r="AG23" s="313"/>
      <c r="AH23" s="313"/>
      <c r="AI23" s="313"/>
      <c r="AJ23" s="313"/>
      <c r="AK23" s="313"/>
      <c r="AL23" s="313"/>
      <c r="AM23" s="313"/>
      <c r="AN23" s="313"/>
      <c r="AO23" s="21"/>
      <c r="AP23" s="21"/>
      <c r="AQ23" s="21"/>
      <c r="AR23" s="19"/>
      <c r="BE23" s="306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6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06"/>
    </row>
    <row r="26" spans="1:71" s="2" customFormat="1" ht="25.9" customHeight="1">
      <c r="A26" s="33"/>
      <c r="B26" s="34"/>
      <c r="C26" s="35"/>
      <c r="D26" s="36" t="s">
        <v>40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14">
        <f>ROUND(AG54,2)</f>
        <v>0</v>
      </c>
      <c r="AL26" s="315"/>
      <c r="AM26" s="315"/>
      <c r="AN26" s="315"/>
      <c r="AO26" s="315"/>
      <c r="AP26" s="35"/>
      <c r="AQ26" s="35"/>
      <c r="AR26" s="38"/>
      <c r="BE26" s="306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06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16" t="s">
        <v>41</v>
      </c>
      <c r="M28" s="316"/>
      <c r="N28" s="316"/>
      <c r="O28" s="316"/>
      <c r="P28" s="316"/>
      <c r="Q28" s="35"/>
      <c r="R28" s="35"/>
      <c r="S28" s="35"/>
      <c r="T28" s="35"/>
      <c r="U28" s="35"/>
      <c r="V28" s="35"/>
      <c r="W28" s="316" t="s">
        <v>42</v>
      </c>
      <c r="X28" s="316"/>
      <c r="Y28" s="316"/>
      <c r="Z28" s="316"/>
      <c r="AA28" s="316"/>
      <c r="AB28" s="316"/>
      <c r="AC28" s="316"/>
      <c r="AD28" s="316"/>
      <c r="AE28" s="316"/>
      <c r="AF28" s="35"/>
      <c r="AG28" s="35"/>
      <c r="AH28" s="35"/>
      <c r="AI28" s="35"/>
      <c r="AJ28" s="35"/>
      <c r="AK28" s="316" t="s">
        <v>43</v>
      </c>
      <c r="AL28" s="316"/>
      <c r="AM28" s="316"/>
      <c r="AN28" s="316"/>
      <c r="AO28" s="316"/>
      <c r="AP28" s="35"/>
      <c r="AQ28" s="35"/>
      <c r="AR28" s="38"/>
      <c r="BE28" s="306"/>
    </row>
    <row r="29" spans="1:71" s="3" customFormat="1" ht="14.45" customHeight="1">
      <c r="B29" s="39"/>
      <c r="C29" s="40"/>
      <c r="D29" s="28" t="s">
        <v>44</v>
      </c>
      <c r="E29" s="40"/>
      <c r="F29" s="28" t="s">
        <v>45</v>
      </c>
      <c r="G29" s="40"/>
      <c r="H29" s="40"/>
      <c r="I29" s="40"/>
      <c r="J29" s="40"/>
      <c r="K29" s="40"/>
      <c r="L29" s="319">
        <v>0.21</v>
      </c>
      <c r="M29" s="318"/>
      <c r="N29" s="318"/>
      <c r="O29" s="318"/>
      <c r="P29" s="318"/>
      <c r="Q29" s="40"/>
      <c r="R29" s="40"/>
      <c r="S29" s="40"/>
      <c r="T29" s="40"/>
      <c r="U29" s="40"/>
      <c r="V29" s="40"/>
      <c r="W29" s="317">
        <f>ROUND(AZ54, 2)</f>
        <v>0</v>
      </c>
      <c r="X29" s="318"/>
      <c r="Y29" s="318"/>
      <c r="Z29" s="318"/>
      <c r="AA29" s="318"/>
      <c r="AB29" s="318"/>
      <c r="AC29" s="318"/>
      <c r="AD29" s="318"/>
      <c r="AE29" s="318"/>
      <c r="AF29" s="40"/>
      <c r="AG29" s="40"/>
      <c r="AH29" s="40"/>
      <c r="AI29" s="40"/>
      <c r="AJ29" s="40"/>
      <c r="AK29" s="317">
        <f>ROUND(AV54, 2)</f>
        <v>0</v>
      </c>
      <c r="AL29" s="318"/>
      <c r="AM29" s="318"/>
      <c r="AN29" s="318"/>
      <c r="AO29" s="318"/>
      <c r="AP29" s="40"/>
      <c r="AQ29" s="40"/>
      <c r="AR29" s="41"/>
      <c r="BE29" s="307"/>
    </row>
    <row r="30" spans="1:71" s="3" customFormat="1" ht="14.45" customHeight="1">
      <c r="B30" s="39"/>
      <c r="C30" s="40"/>
      <c r="D30" s="40"/>
      <c r="E30" s="40"/>
      <c r="F30" s="28" t="s">
        <v>46</v>
      </c>
      <c r="G30" s="40"/>
      <c r="H30" s="40"/>
      <c r="I30" s="40"/>
      <c r="J30" s="40"/>
      <c r="K30" s="40"/>
      <c r="L30" s="319">
        <v>0.15</v>
      </c>
      <c r="M30" s="318"/>
      <c r="N30" s="318"/>
      <c r="O30" s="318"/>
      <c r="P30" s="318"/>
      <c r="Q30" s="40"/>
      <c r="R30" s="40"/>
      <c r="S30" s="40"/>
      <c r="T30" s="40"/>
      <c r="U30" s="40"/>
      <c r="V30" s="40"/>
      <c r="W30" s="317">
        <f>ROUND(BA54, 2)</f>
        <v>0</v>
      </c>
      <c r="X30" s="318"/>
      <c r="Y30" s="318"/>
      <c r="Z30" s="318"/>
      <c r="AA30" s="318"/>
      <c r="AB30" s="318"/>
      <c r="AC30" s="318"/>
      <c r="AD30" s="318"/>
      <c r="AE30" s="318"/>
      <c r="AF30" s="40"/>
      <c r="AG30" s="40"/>
      <c r="AH30" s="40"/>
      <c r="AI30" s="40"/>
      <c r="AJ30" s="40"/>
      <c r="AK30" s="317">
        <f>ROUND(AW54, 2)</f>
        <v>0</v>
      </c>
      <c r="AL30" s="318"/>
      <c r="AM30" s="318"/>
      <c r="AN30" s="318"/>
      <c r="AO30" s="318"/>
      <c r="AP30" s="40"/>
      <c r="AQ30" s="40"/>
      <c r="AR30" s="41"/>
      <c r="BE30" s="307"/>
    </row>
    <row r="31" spans="1:71" s="3" customFormat="1" ht="14.45" hidden="1" customHeight="1">
      <c r="B31" s="39"/>
      <c r="C31" s="40"/>
      <c r="D31" s="40"/>
      <c r="E31" s="40"/>
      <c r="F31" s="28" t="s">
        <v>47</v>
      </c>
      <c r="G31" s="40"/>
      <c r="H31" s="40"/>
      <c r="I31" s="40"/>
      <c r="J31" s="40"/>
      <c r="K31" s="40"/>
      <c r="L31" s="319">
        <v>0.21</v>
      </c>
      <c r="M31" s="318"/>
      <c r="N31" s="318"/>
      <c r="O31" s="318"/>
      <c r="P31" s="318"/>
      <c r="Q31" s="40"/>
      <c r="R31" s="40"/>
      <c r="S31" s="40"/>
      <c r="T31" s="40"/>
      <c r="U31" s="40"/>
      <c r="V31" s="40"/>
      <c r="W31" s="317">
        <f>ROUND(BB54, 2)</f>
        <v>0</v>
      </c>
      <c r="X31" s="318"/>
      <c r="Y31" s="318"/>
      <c r="Z31" s="318"/>
      <c r="AA31" s="318"/>
      <c r="AB31" s="318"/>
      <c r="AC31" s="318"/>
      <c r="AD31" s="318"/>
      <c r="AE31" s="318"/>
      <c r="AF31" s="40"/>
      <c r="AG31" s="40"/>
      <c r="AH31" s="40"/>
      <c r="AI31" s="40"/>
      <c r="AJ31" s="40"/>
      <c r="AK31" s="317">
        <v>0</v>
      </c>
      <c r="AL31" s="318"/>
      <c r="AM31" s="318"/>
      <c r="AN31" s="318"/>
      <c r="AO31" s="318"/>
      <c r="AP31" s="40"/>
      <c r="AQ31" s="40"/>
      <c r="AR31" s="41"/>
      <c r="BE31" s="307"/>
    </row>
    <row r="32" spans="1:71" s="3" customFormat="1" ht="14.45" hidden="1" customHeight="1">
      <c r="B32" s="39"/>
      <c r="C32" s="40"/>
      <c r="D32" s="40"/>
      <c r="E32" s="40"/>
      <c r="F32" s="28" t="s">
        <v>48</v>
      </c>
      <c r="G32" s="40"/>
      <c r="H32" s="40"/>
      <c r="I32" s="40"/>
      <c r="J32" s="40"/>
      <c r="K32" s="40"/>
      <c r="L32" s="319">
        <v>0.15</v>
      </c>
      <c r="M32" s="318"/>
      <c r="N32" s="318"/>
      <c r="O32" s="318"/>
      <c r="P32" s="318"/>
      <c r="Q32" s="40"/>
      <c r="R32" s="40"/>
      <c r="S32" s="40"/>
      <c r="T32" s="40"/>
      <c r="U32" s="40"/>
      <c r="V32" s="40"/>
      <c r="W32" s="317">
        <f>ROUND(BC54, 2)</f>
        <v>0</v>
      </c>
      <c r="X32" s="318"/>
      <c r="Y32" s="318"/>
      <c r="Z32" s="318"/>
      <c r="AA32" s="318"/>
      <c r="AB32" s="318"/>
      <c r="AC32" s="318"/>
      <c r="AD32" s="318"/>
      <c r="AE32" s="318"/>
      <c r="AF32" s="40"/>
      <c r="AG32" s="40"/>
      <c r="AH32" s="40"/>
      <c r="AI32" s="40"/>
      <c r="AJ32" s="40"/>
      <c r="AK32" s="317">
        <v>0</v>
      </c>
      <c r="AL32" s="318"/>
      <c r="AM32" s="318"/>
      <c r="AN32" s="318"/>
      <c r="AO32" s="318"/>
      <c r="AP32" s="40"/>
      <c r="AQ32" s="40"/>
      <c r="AR32" s="41"/>
      <c r="BE32" s="307"/>
    </row>
    <row r="33" spans="1:57" s="3" customFormat="1" ht="14.45" hidden="1" customHeight="1">
      <c r="B33" s="39"/>
      <c r="C33" s="40"/>
      <c r="D33" s="40"/>
      <c r="E33" s="40"/>
      <c r="F33" s="28" t="s">
        <v>49</v>
      </c>
      <c r="G33" s="40"/>
      <c r="H33" s="40"/>
      <c r="I33" s="40"/>
      <c r="J33" s="40"/>
      <c r="K33" s="40"/>
      <c r="L33" s="319">
        <v>0</v>
      </c>
      <c r="M33" s="318"/>
      <c r="N33" s="318"/>
      <c r="O33" s="318"/>
      <c r="P33" s="318"/>
      <c r="Q33" s="40"/>
      <c r="R33" s="40"/>
      <c r="S33" s="40"/>
      <c r="T33" s="40"/>
      <c r="U33" s="40"/>
      <c r="V33" s="40"/>
      <c r="W33" s="317">
        <f>ROUND(BD54, 2)</f>
        <v>0</v>
      </c>
      <c r="X33" s="318"/>
      <c r="Y33" s="318"/>
      <c r="Z33" s="318"/>
      <c r="AA33" s="318"/>
      <c r="AB33" s="318"/>
      <c r="AC33" s="318"/>
      <c r="AD33" s="318"/>
      <c r="AE33" s="318"/>
      <c r="AF33" s="40"/>
      <c r="AG33" s="40"/>
      <c r="AH33" s="40"/>
      <c r="AI33" s="40"/>
      <c r="AJ33" s="40"/>
      <c r="AK33" s="317">
        <v>0</v>
      </c>
      <c r="AL33" s="318"/>
      <c r="AM33" s="318"/>
      <c r="AN33" s="318"/>
      <c r="AO33" s="318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50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51</v>
      </c>
      <c r="U35" s="44"/>
      <c r="V35" s="44"/>
      <c r="W35" s="44"/>
      <c r="X35" s="320" t="s">
        <v>52</v>
      </c>
      <c r="Y35" s="321"/>
      <c r="Z35" s="321"/>
      <c r="AA35" s="321"/>
      <c r="AB35" s="321"/>
      <c r="AC35" s="44"/>
      <c r="AD35" s="44"/>
      <c r="AE35" s="44"/>
      <c r="AF35" s="44"/>
      <c r="AG35" s="44"/>
      <c r="AH35" s="44"/>
      <c r="AI35" s="44"/>
      <c r="AJ35" s="44"/>
      <c r="AK35" s="322">
        <f>SUM(AK26:AK33)</f>
        <v>0</v>
      </c>
      <c r="AL35" s="321"/>
      <c r="AM35" s="321"/>
      <c r="AN35" s="321"/>
      <c r="AO35" s="323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2" t="s">
        <v>53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1153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24" t="str">
        <f>K6</f>
        <v>Rekonstrukce povrchu ve vybraných ulicích v Kolíně a v Sendražicích - IV. etapa</v>
      </c>
      <c r="M45" s="325"/>
      <c r="N45" s="325"/>
      <c r="O45" s="325"/>
      <c r="P45" s="325"/>
      <c r="Q45" s="325"/>
      <c r="R45" s="325"/>
      <c r="S45" s="325"/>
      <c r="T45" s="325"/>
      <c r="U45" s="325"/>
      <c r="V45" s="325"/>
      <c r="W45" s="325"/>
      <c r="X45" s="325"/>
      <c r="Y45" s="325"/>
      <c r="Z45" s="325"/>
      <c r="AA45" s="325"/>
      <c r="AB45" s="325"/>
      <c r="AC45" s="325"/>
      <c r="AD45" s="325"/>
      <c r="AE45" s="325"/>
      <c r="AF45" s="325"/>
      <c r="AG45" s="325"/>
      <c r="AH45" s="325"/>
      <c r="AI45" s="325"/>
      <c r="AJ45" s="325"/>
      <c r="AK45" s="325"/>
      <c r="AL45" s="325"/>
      <c r="AM45" s="325"/>
      <c r="AN45" s="325"/>
      <c r="AO45" s="325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>Kolín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26" t="str">
        <f>IF(AN8= "","",AN8)</f>
        <v>20. 5. 2025</v>
      </c>
      <c r="AN47" s="326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2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Město Kolín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32</v>
      </c>
      <c r="AJ49" s="35"/>
      <c r="AK49" s="35"/>
      <c r="AL49" s="35"/>
      <c r="AM49" s="327" t="str">
        <f>IF(E17="","",E17)</f>
        <v>Lucie Dvořáková</v>
      </c>
      <c r="AN49" s="328"/>
      <c r="AO49" s="328"/>
      <c r="AP49" s="328"/>
      <c r="AQ49" s="35"/>
      <c r="AR49" s="38"/>
      <c r="AS49" s="329" t="s">
        <v>54</v>
      </c>
      <c r="AT49" s="330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2" customHeight="1">
      <c r="A50" s="33"/>
      <c r="B50" s="34"/>
      <c r="C50" s="28" t="s">
        <v>30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35</v>
      </c>
      <c r="AJ50" s="35"/>
      <c r="AK50" s="35"/>
      <c r="AL50" s="35"/>
      <c r="AM50" s="327" t="str">
        <f>IF(E20="","",E20)</f>
        <v>S4A,s.r.o.</v>
      </c>
      <c r="AN50" s="328"/>
      <c r="AO50" s="328"/>
      <c r="AP50" s="328"/>
      <c r="AQ50" s="35"/>
      <c r="AR50" s="38"/>
      <c r="AS50" s="331"/>
      <c r="AT50" s="332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33"/>
      <c r="AT51" s="334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35" t="s">
        <v>55</v>
      </c>
      <c r="D52" s="336"/>
      <c r="E52" s="336"/>
      <c r="F52" s="336"/>
      <c r="G52" s="336"/>
      <c r="H52" s="65"/>
      <c r="I52" s="337" t="s">
        <v>56</v>
      </c>
      <c r="J52" s="336"/>
      <c r="K52" s="336"/>
      <c r="L52" s="336"/>
      <c r="M52" s="336"/>
      <c r="N52" s="336"/>
      <c r="O52" s="336"/>
      <c r="P52" s="336"/>
      <c r="Q52" s="336"/>
      <c r="R52" s="336"/>
      <c r="S52" s="336"/>
      <c r="T52" s="336"/>
      <c r="U52" s="336"/>
      <c r="V52" s="336"/>
      <c r="W52" s="336"/>
      <c r="X52" s="336"/>
      <c r="Y52" s="336"/>
      <c r="Z52" s="336"/>
      <c r="AA52" s="336"/>
      <c r="AB52" s="336"/>
      <c r="AC52" s="336"/>
      <c r="AD52" s="336"/>
      <c r="AE52" s="336"/>
      <c r="AF52" s="336"/>
      <c r="AG52" s="338" t="s">
        <v>57</v>
      </c>
      <c r="AH52" s="336"/>
      <c r="AI52" s="336"/>
      <c r="AJ52" s="336"/>
      <c r="AK52" s="336"/>
      <c r="AL52" s="336"/>
      <c r="AM52" s="336"/>
      <c r="AN52" s="337" t="s">
        <v>58</v>
      </c>
      <c r="AO52" s="336"/>
      <c r="AP52" s="336"/>
      <c r="AQ52" s="66" t="s">
        <v>59</v>
      </c>
      <c r="AR52" s="38"/>
      <c r="AS52" s="67" t="s">
        <v>60</v>
      </c>
      <c r="AT52" s="68" t="s">
        <v>61</v>
      </c>
      <c r="AU52" s="68" t="s">
        <v>62</v>
      </c>
      <c r="AV52" s="68" t="s">
        <v>63</v>
      </c>
      <c r="AW52" s="68" t="s">
        <v>64</v>
      </c>
      <c r="AX52" s="68" t="s">
        <v>65</v>
      </c>
      <c r="AY52" s="68" t="s">
        <v>66</v>
      </c>
      <c r="AZ52" s="68" t="s">
        <v>67</v>
      </c>
      <c r="BA52" s="68" t="s">
        <v>68</v>
      </c>
      <c r="BB52" s="68" t="s">
        <v>69</v>
      </c>
      <c r="BC52" s="68" t="s">
        <v>70</v>
      </c>
      <c r="BD52" s="69" t="s">
        <v>71</v>
      </c>
      <c r="BE52" s="33"/>
    </row>
    <row r="53" spans="1:91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>
      <c r="B54" s="73"/>
      <c r="C54" s="74" t="s">
        <v>72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42">
        <f>ROUND(SUM(AG55:AG56),2)</f>
        <v>0</v>
      </c>
      <c r="AH54" s="342"/>
      <c r="AI54" s="342"/>
      <c r="AJ54" s="342"/>
      <c r="AK54" s="342"/>
      <c r="AL54" s="342"/>
      <c r="AM54" s="342"/>
      <c r="AN54" s="343">
        <f>SUM(AG54,AT54)</f>
        <v>0</v>
      </c>
      <c r="AO54" s="343"/>
      <c r="AP54" s="343"/>
      <c r="AQ54" s="77" t="s">
        <v>27</v>
      </c>
      <c r="AR54" s="78"/>
      <c r="AS54" s="79">
        <f>ROUND(SUM(AS55:AS56),2)</f>
        <v>0</v>
      </c>
      <c r="AT54" s="80">
        <f>ROUND(SUM(AV54:AW54),2)</f>
        <v>0</v>
      </c>
      <c r="AU54" s="81">
        <f>ROUND(SUM(AU55:AU56),5)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ROUND(SUM(AZ55:AZ56),2)</f>
        <v>0</v>
      </c>
      <c r="BA54" s="80">
        <f>ROUND(SUM(BA55:BA56),2)</f>
        <v>0</v>
      </c>
      <c r="BB54" s="80">
        <f>ROUND(SUM(BB55:BB56),2)</f>
        <v>0</v>
      </c>
      <c r="BC54" s="80">
        <f>ROUND(SUM(BC55:BC56),2)</f>
        <v>0</v>
      </c>
      <c r="BD54" s="82">
        <f>ROUND(SUM(BD55:BD56),2)</f>
        <v>0</v>
      </c>
      <c r="BS54" s="83" t="s">
        <v>73</v>
      </c>
      <c r="BT54" s="83" t="s">
        <v>74</v>
      </c>
      <c r="BU54" s="84" t="s">
        <v>75</v>
      </c>
      <c r="BV54" s="83" t="s">
        <v>76</v>
      </c>
      <c r="BW54" s="83" t="s">
        <v>5</v>
      </c>
      <c r="BX54" s="83" t="s">
        <v>77</v>
      </c>
      <c r="CL54" s="83" t="s">
        <v>19</v>
      </c>
    </row>
    <row r="55" spans="1:91" s="7" customFormat="1" ht="16.5" customHeight="1">
      <c r="A55" s="85" t="s">
        <v>78</v>
      </c>
      <c r="B55" s="86"/>
      <c r="C55" s="87"/>
      <c r="D55" s="341" t="s">
        <v>79</v>
      </c>
      <c r="E55" s="341"/>
      <c r="F55" s="341"/>
      <c r="G55" s="341"/>
      <c r="H55" s="341"/>
      <c r="I55" s="88"/>
      <c r="J55" s="341" t="s">
        <v>80</v>
      </c>
      <c r="K55" s="341"/>
      <c r="L55" s="341"/>
      <c r="M55" s="341"/>
      <c r="N55" s="341"/>
      <c r="O55" s="341"/>
      <c r="P55" s="341"/>
      <c r="Q55" s="341"/>
      <c r="R55" s="341"/>
      <c r="S55" s="341"/>
      <c r="T55" s="341"/>
      <c r="U55" s="341"/>
      <c r="V55" s="341"/>
      <c r="W55" s="341"/>
      <c r="X55" s="341"/>
      <c r="Y55" s="341"/>
      <c r="Z55" s="341"/>
      <c r="AA55" s="341"/>
      <c r="AB55" s="341"/>
      <c r="AC55" s="341"/>
      <c r="AD55" s="341"/>
      <c r="AE55" s="341"/>
      <c r="AF55" s="341"/>
      <c r="AG55" s="339">
        <f>'1153.12 -  ulice V Zídkách'!J30</f>
        <v>0</v>
      </c>
      <c r="AH55" s="340"/>
      <c r="AI55" s="340"/>
      <c r="AJ55" s="340"/>
      <c r="AK55" s="340"/>
      <c r="AL55" s="340"/>
      <c r="AM55" s="340"/>
      <c r="AN55" s="339">
        <f>SUM(AG55,AT55)</f>
        <v>0</v>
      </c>
      <c r="AO55" s="340"/>
      <c r="AP55" s="340"/>
      <c r="AQ55" s="89" t="s">
        <v>81</v>
      </c>
      <c r="AR55" s="90"/>
      <c r="AS55" s="91">
        <v>0</v>
      </c>
      <c r="AT55" s="92">
        <f>ROUND(SUM(AV55:AW55),2)</f>
        <v>0</v>
      </c>
      <c r="AU55" s="93">
        <f>'1153.12 -  ulice V Zídkách'!P86</f>
        <v>0</v>
      </c>
      <c r="AV55" s="92">
        <f>'1153.12 -  ulice V Zídkách'!J33</f>
        <v>0</v>
      </c>
      <c r="AW55" s="92">
        <f>'1153.12 -  ulice V Zídkách'!J34</f>
        <v>0</v>
      </c>
      <c r="AX55" s="92">
        <f>'1153.12 -  ulice V Zídkách'!J35</f>
        <v>0</v>
      </c>
      <c r="AY55" s="92">
        <f>'1153.12 -  ulice V Zídkách'!J36</f>
        <v>0</v>
      </c>
      <c r="AZ55" s="92">
        <f>'1153.12 -  ulice V Zídkách'!F33</f>
        <v>0</v>
      </c>
      <c r="BA55" s="92">
        <f>'1153.12 -  ulice V Zídkách'!F34</f>
        <v>0</v>
      </c>
      <c r="BB55" s="92">
        <f>'1153.12 -  ulice V Zídkách'!F35</f>
        <v>0</v>
      </c>
      <c r="BC55" s="92">
        <f>'1153.12 -  ulice V Zídkách'!F36</f>
        <v>0</v>
      </c>
      <c r="BD55" s="94">
        <f>'1153.12 -  ulice V Zídkách'!F37</f>
        <v>0</v>
      </c>
      <c r="BT55" s="95" t="s">
        <v>82</v>
      </c>
      <c r="BV55" s="95" t="s">
        <v>76</v>
      </c>
      <c r="BW55" s="95" t="s">
        <v>83</v>
      </c>
      <c r="BX55" s="95" t="s">
        <v>5</v>
      </c>
      <c r="CL55" s="95" t="s">
        <v>84</v>
      </c>
      <c r="CM55" s="95" t="s">
        <v>85</v>
      </c>
    </row>
    <row r="56" spans="1:91" s="7" customFormat="1" ht="16.5" customHeight="1">
      <c r="A56" s="85" t="s">
        <v>78</v>
      </c>
      <c r="B56" s="86"/>
      <c r="C56" s="87"/>
      <c r="D56" s="341" t="s">
        <v>86</v>
      </c>
      <c r="E56" s="341"/>
      <c r="F56" s="341"/>
      <c r="G56" s="341"/>
      <c r="H56" s="341"/>
      <c r="I56" s="88"/>
      <c r="J56" s="341" t="s">
        <v>87</v>
      </c>
      <c r="K56" s="341"/>
      <c r="L56" s="341"/>
      <c r="M56" s="341"/>
      <c r="N56" s="341"/>
      <c r="O56" s="341"/>
      <c r="P56" s="341"/>
      <c r="Q56" s="341"/>
      <c r="R56" s="341"/>
      <c r="S56" s="341"/>
      <c r="T56" s="341"/>
      <c r="U56" s="341"/>
      <c r="V56" s="341"/>
      <c r="W56" s="341"/>
      <c r="X56" s="341"/>
      <c r="Y56" s="341"/>
      <c r="Z56" s="341"/>
      <c r="AA56" s="341"/>
      <c r="AB56" s="341"/>
      <c r="AC56" s="341"/>
      <c r="AD56" s="341"/>
      <c r="AE56" s="341"/>
      <c r="AF56" s="341"/>
      <c r="AG56" s="339">
        <f>'1153.0 - VRN'!J30</f>
        <v>0</v>
      </c>
      <c r="AH56" s="340"/>
      <c r="AI56" s="340"/>
      <c r="AJ56" s="340"/>
      <c r="AK56" s="340"/>
      <c r="AL56" s="340"/>
      <c r="AM56" s="340"/>
      <c r="AN56" s="339">
        <f>SUM(AG56,AT56)</f>
        <v>0</v>
      </c>
      <c r="AO56" s="340"/>
      <c r="AP56" s="340"/>
      <c r="AQ56" s="89" t="s">
        <v>88</v>
      </c>
      <c r="AR56" s="90"/>
      <c r="AS56" s="96">
        <v>0</v>
      </c>
      <c r="AT56" s="97">
        <f>ROUND(SUM(AV56:AW56),2)</f>
        <v>0</v>
      </c>
      <c r="AU56" s="98">
        <f>'1153.0 - VRN'!P81</f>
        <v>0</v>
      </c>
      <c r="AV56" s="97">
        <f>'1153.0 - VRN'!J33</f>
        <v>0</v>
      </c>
      <c r="AW56" s="97">
        <f>'1153.0 - VRN'!J34</f>
        <v>0</v>
      </c>
      <c r="AX56" s="97">
        <f>'1153.0 - VRN'!J35</f>
        <v>0</v>
      </c>
      <c r="AY56" s="97">
        <f>'1153.0 - VRN'!J36</f>
        <v>0</v>
      </c>
      <c r="AZ56" s="97">
        <f>'1153.0 - VRN'!F33</f>
        <v>0</v>
      </c>
      <c r="BA56" s="97">
        <f>'1153.0 - VRN'!F34</f>
        <v>0</v>
      </c>
      <c r="BB56" s="97">
        <f>'1153.0 - VRN'!F35</f>
        <v>0</v>
      </c>
      <c r="BC56" s="97">
        <f>'1153.0 - VRN'!F36</f>
        <v>0</v>
      </c>
      <c r="BD56" s="99">
        <f>'1153.0 - VRN'!F37</f>
        <v>0</v>
      </c>
      <c r="BT56" s="95" t="s">
        <v>82</v>
      </c>
      <c r="BV56" s="95" t="s">
        <v>76</v>
      </c>
      <c r="BW56" s="95" t="s">
        <v>89</v>
      </c>
      <c r="BX56" s="95" t="s">
        <v>5</v>
      </c>
      <c r="CL56" s="95" t="s">
        <v>90</v>
      </c>
      <c r="CM56" s="95" t="s">
        <v>85</v>
      </c>
    </row>
    <row r="57" spans="1:91" s="2" customFormat="1" ht="30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8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  <row r="58" spans="1:91" s="2" customFormat="1" ht="6.95" customHeight="1">
      <c r="A58" s="33"/>
      <c r="B58" s="46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38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</row>
  </sheetData>
  <sheetProtection algorithmName="SHA-512" hashValue="JWcha1O13i+WRkJ8w3jHDwyPoXTvergBE+xTxJ7SsgBWPIbqqG1ZPQHHY1pkyVEu1AOsNEKaSJQ66Rj7SenKqA==" saltValue="QU14GesGlF6UV0P0w6zW/68Ou7L7LeKRWsWEsRQYDIVrUtW1OxRQWrQymeMUbg07/HpfghomcTV6ODGPVYcD5A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1153.12 -  ulice V Zídkách'!C2" display="/"/>
    <hyperlink ref="A56" location="'1153.0 - VR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16" t="s">
        <v>83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85</v>
      </c>
    </row>
    <row r="4" spans="1:46" s="1" customFormat="1" ht="24.95" customHeight="1">
      <c r="B4" s="19"/>
      <c r="D4" s="102" t="s">
        <v>91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45" t="str">
        <f>'Rekapitulace stavby'!K6</f>
        <v>Rekonstrukce povrchu ve vybraných ulicích v Kolíně a v Sendražicích - IV. etapa</v>
      </c>
      <c r="F7" s="346"/>
      <c r="G7" s="346"/>
      <c r="H7" s="346"/>
      <c r="L7" s="19"/>
    </row>
    <row r="8" spans="1:46" s="2" customFormat="1" ht="12" customHeight="1">
      <c r="A8" s="33"/>
      <c r="B8" s="38"/>
      <c r="C8" s="33"/>
      <c r="D8" s="104" t="s">
        <v>92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7" t="s">
        <v>93</v>
      </c>
      <c r="F9" s="348"/>
      <c r="G9" s="348"/>
      <c r="H9" s="348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84</v>
      </c>
      <c r="G11" s="33"/>
      <c r="H11" s="33"/>
      <c r="I11" s="104" t="s">
        <v>20</v>
      </c>
      <c r="J11" s="106" t="s">
        <v>27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28</v>
      </c>
      <c r="G12" s="33"/>
      <c r="H12" s="33"/>
      <c r="I12" s="104" t="s">
        <v>23</v>
      </c>
      <c r="J12" s="107" t="str">
        <f>'Rekapitulace stavby'!AN8</f>
        <v>20. 5. 2025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27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30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9" t="str">
        <f>'Rekapitulace stavby'!E14</f>
        <v>Vyplň údaj</v>
      </c>
      <c r="F18" s="350"/>
      <c r="G18" s="350"/>
      <c r="H18" s="350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32</v>
      </c>
      <c r="E20" s="33"/>
      <c r="F20" s="33"/>
      <c r="G20" s="33"/>
      <c r="H20" s="33"/>
      <c r="I20" s="104" t="s">
        <v>26</v>
      </c>
      <c r="J20" s="106" t="s">
        <v>27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94</v>
      </c>
      <c r="F21" s="33"/>
      <c r="G21" s="33"/>
      <c r="H21" s="33"/>
      <c r="I21" s="104" t="s">
        <v>29</v>
      </c>
      <c r="J21" s="106" t="s">
        <v>27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35</v>
      </c>
      <c r="E23" s="33"/>
      <c r="F23" s="33"/>
      <c r="G23" s="33"/>
      <c r="H23" s="33"/>
      <c r="I23" s="104" t="s">
        <v>26</v>
      </c>
      <c r="J23" s="106" t="s">
        <v>36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95</v>
      </c>
      <c r="F24" s="33"/>
      <c r="G24" s="33"/>
      <c r="H24" s="33"/>
      <c r="I24" s="104" t="s">
        <v>29</v>
      </c>
      <c r="J24" s="106" t="s">
        <v>96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38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51" t="s">
        <v>27</v>
      </c>
      <c r="F27" s="351"/>
      <c r="G27" s="351"/>
      <c r="H27" s="351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40</v>
      </c>
      <c r="E30" s="33"/>
      <c r="F30" s="33"/>
      <c r="G30" s="33"/>
      <c r="H30" s="33"/>
      <c r="I30" s="33"/>
      <c r="J30" s="113">
        <f>ROUND(J86,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42</v>
      </c>
      <c r="G32" s="33"/>
      <c r="H32" s="33"/>
      <c r="I32" s="114" t="s">
        <v>41</v>
      </c>
      <c r="J32" s="114" t="s">
        <v>43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44</v>
      </c>
      <c r="E33" s="104" t="s">
        <v>45</v>
      </c>
      <c r="F33" s="116">
        <f>ROUND((SUM(BE86:BE189)),  2)</f>
        <v>0</v>
      </c>
      <c r="G33" s="33"/>
      <c r="H33" s="33"/>
      <c r="I33" s="117">
        <v>0.21</v>
      </c>
      <c r="J33" s="116">
        <f>ROUND(((SUM(BE86:BE189))*I33),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46</v>
      </c>
      <c r="F34" s="116">
        <f>ROUND((SUM(BF86:BF189)),  2)</f>
        <v>0</v>
      </c>
      <c r="G34" s="33"/>
      <c r="H34" s="33"/>
      <c r="I34" s="117">
        <v>0.15</v>
      </c>
      <c r="J34" s="116">
        <f>ROUND(((SUM(BF86:BF189))*I34),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47</v>
      </c>
      <c r="F35" s="116">
        <f>ROUND((SUM(BG86:BG189)),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48</v>
      </c>
      <c r="F36" s="116">
        <f>ROUND((SUM(BH86:BH189)),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49</v>
      </c>
      <c r="F37" s="116">
        <f>ROUND((SUM(BI86:BI189)),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50</v>
      </c>
      <c r="E39" s="120"/>
      <c r="F39" s="120"/>
      <c r="G39" s="121" t="s">
        <v>51</v>
      </c>
      <c r="H39" s="122" t="s">
        <v>52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97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2" t="str">
        <f>E7</f>
        <v>Rekonstrukce povrchu ve vybraných ulicích v Kolíně a v Sendražicích - IV. etapa</v>
      </c>
      <c r="F48" s="353"/>
      <c r="G48" s="353"/>
      <c r="H48" s="353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92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24" t="str">
        <f>E9</f>
        <v>1153.12 -  ulice V Zídkách</v>
      </c>
      <c r="F50" s="354"/>
      <c r="G50" s="354"/>
      <c r="H50" s="354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Město Kolín</v>
      </c>
      <c r="G52" s="35"/>
      <c r="H52" s="35"/>
      <c r="I52" s="28" t="s">
        <v>23</v>
      </c>
      <c r="J52" s="58" t="str">
        <f>IF(J12="","",J12)</f>
        <v>20. 5. 2025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Město Kolín</v>
      </c>
      <c r="G54" s="35"/>
      <c r="H54" s="35"/>
      <c r="I54" s="28" t="s">
        <v>32</v>
      </c>
      <c r="J54" s="31" t="str">
        <f>E21</f>
        <v>Ing. Lucie Dvořáková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30</v>
      </c>
      <c r="D55" s="35"/>
      <c r="E55" s="35"/>
      <c r="F55" s="26" t="str">
        <f>IF(E18="","",E18)</f>
        <v>Vyplň údaj</v>
      </c>
      <c r="G55" s="35"/>
      <c r="H55" s="35"/>
      <c r="I55" s="28" t="s">
        <v>35</v>
      </c>
      <c r="J55" s="31" t="str">
        <f>E24</f>
        <v>S4A,s.r.o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98</v>
      </c>
      <c r="D57" s="130"/>
      <c r="E57" s="130"/>
      <c r="F57" s="130"/>
      <c r="G57" s="130"/>
      <c r="H57" s="130"/>
      <c r="I57" s="130"/>
      <c r="J57" s="131" t="s">
        <v>99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72</v>
      </c>
      <c r="D59" s="35"/>
      <c r="E59" s="35"/>
      <c r="F59" s="35"/>
      <c r="G59" s="35"/>
      <c r="H59" s="35"/>
      <c r="I59" s="35"/>
      <c r="J59" s="76">
        <f>J86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100</v>
      </c>
    </row>
    <row r="60" spans="1:47" s="9" customFormat="1" ht="24.95" customHeight="1">
      <c r="B60" s="133"/>
      <c r="C60" s="134"/>
      <c r="D60" s="135" t="s">
        <v>101</v>
      </c>
      <c r="E60" s="136"/>
      <c r="F60" s="136"/>
      <c r="G60" s="136"/>
      <c r="H60" s="136"/>
      <c r="I60" s="136"/>
      <c r="J60" s="137">
        <f>J87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102</v>
      </c>
      <c r="E61" s="142"/>
      <c r="F61" s="142"/>
      <c r="G61" s="142"/>
      <c r="H61" s="142"/>
      <c r="I61" s="142"/>
      <c r="J61" s="143">
        <f>J88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103</v>
      </c>
      <c r="E62" s="142"/>
      <c r="F62" s="142"/>
      <c r="G62" s="142"/>
      <c r="H62" s="142"/>
      <c r="I62" s="142"/>
      <c r="J62" s="143">
        <f>J117</f>
        <v>0</v>
      </c>
      <c r="K62" s="140"/>
      <c r="L62" s="144"/>
    </row>
    <row r="63" spans="1:47" s="10" customFormat="1" ht="19.899999999999999" customHeight="1">
      <c r="B63" s="139"/>
      <c r="C63" s="140"/>
      <c r="D63" s="141" t="s">
        <v>104</v>
      </c>
      <c r="E63" s="142"/>
      <c r="F63" s="142"/>
      <c r="G63" s="142"/>
      <c r="H63" s="142"/>
      <c r="I63" s="142"/>
      <c r="J63" s="143">
        <f>J130</f>
        <v>0</v>
      </c>
      <c r="K63" s="140"/>
      <c r="L63" s="144"/>
    </row>
    <row r="64" spans="1:47" s="10" customFormat="1" ht="19.899999999999999" customHeight="1">
      <c r="B64" s="139"/>
      <c r="C64" s="140"/>
      <c r="D64" s="141" t="s">
        <v>105</v>
      </c>
      <c r="E64" s="142"/>
      <c r="F64" s="142"/>
      <c r="G64" s="142"/>
      <c r="H64" s="142"/>
      <c r="I64" s="142"/>
      <c r="J64" s="143">
        <f>J140</f>
        <v>0</v>
      </c>
      <c r="K64" s="140"/>
      <c r="L64" s="144"/>
    </row>
    <row r="65" spans="1:31" s="10" customFormat="1" ht="14.85" customHeight="1">
      <c r="B65" s="139"/>
      <c r="C65" s="140"/>
      <c r="D65" s="141" t="s">
        <v>106</v>
      </c>
      <c r="E65" s="142"/>
      <c r="F65" s="142"/>
      <c r="G65" s="142"/>
      <c r="H65" s="142"/>
      <c r="I65" s="142"/>
      <c r="J65" s="143">
        <f>J169</f>
        <v>0</v>
      </c>
      <c r="K65" s="140"/>
      <c r="L65" s="144"/>
    </row>
    <row r="66" spans="1:31" s="10" customFormat="1" ht="19.899999999999999" customHeight="1">
      <c r="B66" s="139"/>
      <c r="C66" s="140"/>
      <c r="D66" s="141" t="s">
        <v>107</v>
      </c>
      <c r="E66" s="142"/>
      <c r="F66" s="142"/>
      <c r="G66" s="142"/>
      <c r="H66" s="142"/>
      <c r="I66" s="142"/>
      <c r="J66" s="143">
        <f>J173</f>
        <v>0</v>
      </c>
      <c r="K66" s="140"/>
      <c r="L66" s="144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108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52" t="str">
        <f>E7</f>
        <v>Rekonstrukce povrchu ve vybraných ulicích v Kolíně a v Sendražicích - IV. etapa</v>
      </c>
      <c r="F76" s="353"/>
      <c r="G76" s="353"/>
      <c r="H76" s="353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92</v>
      </c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6.5" customHeight="1">
      <c r="A78" s="33"/>
      <c r="B78" s="34"/>
      <c r="C78" s="35"/>
      <c r="D78" s="35"/>
      <c r="E78" s="324" t="str">
        <f>E9</f>
        <v>1153.12 -  ulice V Zídkách</v>
      </c>
      <c r="F78" s="354"/>
      <c r="G78" s="354"/>
      <c r="H78" s="354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>
      <c r="A80" s="33"/>
      <c r="B80" s="34"/>
      <c r="C80" s="28" t="s">
        <v>21</v>
      </c>
      <c r="D80" s="35"/>
      <c r="E80" s="35"/>
      <c r="F80" s="26" t="str">
        <f>F12</f>
        <v>Město Kolín</v>
      </c>
      <c r="G80" s="35"/>
      <c r="H80" s="35"/>
      <c r="I80" s="28" t="s">
        <v>23</v>
      </c>
      <c r="J80" s="58" t="str">
        <f>IF(J12="","",J12)</f>
        <v>20. 5. 2025</v>
      </c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2" customHeight="1">
      <c r="A82" s="33"/>
      <c r="B82" s="34"/>
      <c r="C82" s="28" t="s">
        <v>25</v>
      </c>
      <c r="D82" s="35"/>
      <c r="E82" s="35"/>
      <c r="F82" s="26" t="str">
        <f>E15</f>
        <v>Město Kolín</v>
      </c>
      <c r="G82" s="35"/>
      <c r="H82" s="35"/>
      <c r="I82" s="28" t="s">
        <v>32</v>
      </c>
      <c r="J82" s="31" t="str">
        <f>E21</f>
        <v>Ing. Lucie Dvořáková</v>
      </c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2" customHeight="1">
      <c r="A83" s="33"/>
      <c r="B83" s="34"/>
      <c r="C83" s="28" t="s">
        <v>30</v>
      </c>
      <c r="D83" s="35"/>
      <c r="E83" s="35"/>
      <c r="F83" s="26" t="str">
        <f>IF(E18="","",E18)</f>
        <v>Vyplň údaj</v>
      </c>
      <c r="G83" s="35"/>
      <c r="H83" s="35"/>
      <c r="I83" s="28" t="s">
        <v>35</v>
      </c>
      <c r="J83" s="31" t="str">
        <f>E24</f>
        <v>S4A,s.r.o</v>
      </c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0.35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11" customFormat="1" ht="29.25" customHeight="1">
      <c r="A85" s="145"/>
      <c r="B85" s="146"/>
      <c r="C85" s="147" t="s">
        <v>109</v>
      </c>
      <c r="D85" s="148" t="s">
        <v>59</v>
      </c>
      <c r="E85" s="148" t="s">
        <v>55</v>
      </c>
      <c r="F85" s="148" t="s">
        <v>56</v>
      </c>
      <c r="G85" s="148" t="s">
        <v>110</v>
      </c>
      <c r="H85" s="148" t="s">
        <v>111</v>
      </c>
      <c r="I85" s="148" t="s">
        <v>112</v>
      </c>
      <c r="J85" s="149" t="s">
        <v>99</v>
      </c>
      <c r="K85" s="150" t="s">
        <v>113</v>
      </c>
      <c r="L85" s="151"/>
      <c r="M85" s="67" t="s">
        <v>27</v>
      </c>
      <c r="N85" s="68" t="s">
        <v>44</v>
      </c>
      <c r="O85" s="68" t="s">
        <v>114</v>
      </c>
      <c r="P85" s="68" t="s">
        <v>115</v>
      </c>
      <c r="Q85" s="68" t="s">
        <v>116</v>
      </c>
      <c r="R85" s="68" t="s">
        <v>117</v>
      </c>
      <c r="S85" s="68" t="s">
        <v>118</v>
      </c>
      <c r="T85" s="69" t="s">
        <v>119</v>
      </c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</row>
    <row r="86" spans="1:65" s="2" customFormat="1" ht="22.9" customHeight="1">
      <c r="A86" s="33"/>
      <c r="B86" s="34"/>
      <c r="C86" s="74" t="s">
        <v>120</v>
      </c>
      <c r="D86" s="35"/>
      <c r="E86" s="35"/>
      <c r="F86" s="35"/>
      <c r="G86" s="35"/>
      <c r="H86" s="35"/>
      <c r="I86" s="35"/>
      <c r="J86" s="152">
        <f>BK86</f>
        <v>0</v>
      </c>
      <c r="K86" s="35"/>
      <c r="L86" s="38"/>
      <c r="M86" s="70"/>
      <c r="N86" s="153"/>
      <c r="O86" s="71"/>
      <c r="P86" s="154">
        <f>P87</f>
        <v>0</v>
      </c>
      <c r="Q86" s="71"/>
      <c r="R86" s="154">
        <f>R87</f>
        <v>25.946390000000001</v>
      </c>
      <c r="S86" s="71"/>
      <c r="T86" s="155">
        <f>T87</f>
        <v>1368.1519999999998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73</v>
      </c>
      <c r="AU86" s="16" t="s">
        <v>100</v>
      </c>
      <c r="BK86" s="156">
        <f>BK87</f>
        <v>0</v>
      </c>
    </row>
    <row r="87" spans="1:65" s="12" customFormat="1" ht="25.9" customHeight="1">
      <c r="B87" s="157"/>
      <c r="C87" s="158"/>
      <c r="D87" s="159" t="s">
        <v>73</v>
      </c>
      <c r="E87" s="160" t="s">
        <v>121</v>
      </c>
      <c r="F87" s="160" t="s">
        <v>122</v>
      </c>
      <c r="G87" s="158"/>
      <c r="H87" s="158"/>
      <c r="I87" s="161"/>
      <c r="J87" s="162">
        <f>BK87</f>
        <v>0</v>
      </c>
      <c r="K87" s="158"/>
      <c r="L87" s="163"/>
      <c r="M87" s="164"/>
      <c r="N87" s="165"/>
      <c r="O87" s="165"/>
      <c r="P87" s="166">
        <f>P88+P117+P130+P140+P173</f>
        <v>0</v>
      </c>
      <c r="Q87" s="165"/>
      <c r="R87" s="166">
        <f>R88+R117+R130+R140+R173</f>
        <v>25.946390000000001</v>
      </c>
      <c r="S87" s="165"/>
      <c r="T87" s="167">
        <f>T88+T117+T130+T140+T173</f>
        <v>1368.1519999999998</v>
      </c>
      <c r="AR87" s="168" t="s">
        <v>82</v>
      </c>
      <c r="AT87" s="169" t="s">
        <v>73</v>
      </c>
      <c r="AU87" s="169" t="s">
        <v>74</v>
      </c>
      <c r="AY87" s="168" t="s">
        <v>123</v>
      </c>
      <c r="BK87" s="170">
        <f>BK88+BK117+BK130+BK140+BK173</f>
        <v>0</v>
      </c>
    </row>
    <row r="88" spans="1:65" s="12" customFormat="1" ht="22.9" customHeight="1">
      <c r="B88" s="157"/>
      <c r="C88" s="158"/>
      <c r="D88" s="159" t="s">
        <v>73</v>
      </c>
      <c r="E88" s="171" t="s">
        <v>82</v>
      </c>
      <c r="F88" s="171" t="s">
        <v>124</v>
      </c>
      <c r="G88" s="158"/>
      <c r="H88" s="158"/>
      <c r="I88" s="161"/>
      <c r="J88" s="172">
        <f>BK88</f>
        <v>0</v>
      </c>
      <c r="K88" s="158"/>
      <c r="L88" s="163"/>
      <c r="M88" s="164"/>
      <c r="N88" s="165"/>
      <c r="O88" s="165"/>
      <c r="P88" s="166">
        <f>SUM(P89:P116)</f>
        <v>0</v>
      </c>
      <c r="Q88" s="165"/>
      <c r="R88" s="166">
        <f>SUM(R89:R116)</f>
        <v>0.84389999999999987</v>
      </c>
      <c r="S88" s="165"/>
      <c r="T88" s="167">
        <f>SUM(T89:T116)</f>
        <v>1308.0519999999999</v>
      </c>
      <c r="AR88" s="168" t="s">
        <v>82</v>
      </c>
      <c r="AT88" s="169" t="s">
        <v>73</v>
      </c>
      <c r="AU88" s="169" t="s">
        <v>82</v>
      </c>
      <c r="AY88" s="168" t="s">
        <v>123</v>
      </c>
      <c r="BK88" s="170">
        <f>SUM(BK89:BK116)</f>
        <v>0</v>
      </c>
    </row>
    <row r="89" spans="1:65" s="2" customFormat="1" ht="16.5" customHeight="1">
      <c r="A89" s="33"/>
      <c r="B89" s="34"/>
      <c r="C89" s="173" t="s">
        <v>82</v>
      </c>
      <c r="D89" s="173" t="s">
        <v>125</v>
      </c>
      <c r="E89" s="174" t="s">
        <v>126</v>
      </c>
      <c r="F89" s="175" t="s">
        <v>127</v>
      </c>
      <c r="G89" s="176" t="s">
        <v>128</v>
      </c>
      <c r="H89" s="177">
        <v>25</v>
      </c>
      <c r="I89" s="178"/>
      <c r="J89" s="179">
        <f>ROUND(I89*H89,2)</f>
        <v>0</v>
      </c>
      <c r="K89" s="180"/>
      <c r="L89" s="38"/>
      <c r="M89" s="181" t="s">
        <v>27</v>
      </c>
      <c r="N89" s="182" t="s">
        <v>45</v>
      </c>
      <c r="O89" s="63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5" t="s">
        <v>129</v>
      </c>
      <c r="AT89" s="185" t="s">
        <v>125</v>
      </c>
      <c r="AU89" s="185" t="s">
        <v>85</v>
      </c>
      <c r="AY89" s="16" t="s">
        <v>123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6" t="s">
        <v>82</v>
      </c>
      <c r="BK89" s="186">
        <f>ROUND(I89*H89,2)</f>
        <v>0</v>
      </c>
      <c r="BL89" s="16" t="s">
        <v>129</v>
      </c>
      <c r="BM89" s="185" t="s">
        <v>130</v>
      </c>
    </row>
    <row r="90" spans="1:65" s="2" customFormat="1" ht="11.25">
      <c r="A90" s="33"/>
      <c r="B90" s="34"/>
      <c r="C90" s="35"/>
      <c r="D90" s="187" t="s">
        <v>131</v>
      </c>
      <c r="E90" s="35"/>
      <c r="F90" s="188" t="s">
        <v>132</v>
      </c>
      <c r="G90" s="35"/>
      <c r="H90" s="35"/>
      <c r="I90" s="189"/>
      <c r="J90" s="35"/>
      <c r="K90" s="35"/>
      <c r="L90" s="38"/>
      <c r="M90" s="190"/>
      <c r="N90" s="191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131</v>
      </c>
      <c r="AU90" s="16" t="s">
        <v>85</v>
      </c>
    </row>
    <row r="91" spans="1:65" s="2" customFormat="1" ht="19.5">
      <c r="A91" s="33"/>
      <c r="B91" s="34"/>
      <c r="C91" s="35"/>
      <c r="D91" s="192" t="s">
        <v>133</v>
      </c>
      <c r="E91" s="35"/>
      <c r="F91" s="193" t="s">
        <v>134</v>
      </c>
      <c r="G91" s="35"/>
      <c r="H91" s="35"/>
      <c r="I91" s="189"/>
      <c r="J91" s="35"/>
      <c r="K91" s="35"/>
      <c r="L91" s="38"/>
      <c r="M91" s="190"/>
      <c r="N91" s="191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133</v>
      </c>
      <c r="AU91" s="16" t="s">
        <v>85</v>
      </c>
    </row>
    <row r="92" spans="1:65" s="13" customFormat="1" ht="11.25">
      <c r="B92" s="194"/>
      <c r="C92" s="195"/>
      <c r="D92" s="192" t="s">
        <v>135</v>
      </c>
      <c r="E92" s="196" t="s">
        <v>27</v>
      </c>
      <c r="F92" s="197" t="s">
        <v>136</v>
      </c>
      <c r="G92" s="195"/>
      <c r="H92" s="198">
        <v>25</v>
      </c>
      <c r="I92" s="199"/>
      <c r="J92" s="195"/>
      <c r="K92" s="195"/>
      <c r="L92" s="200"/>
      <c r="M92" s="201"/>
      <c r="N92" s="202"/>
      <c r="O92" s="202"/>
      <c r="P92" s="202"/>
      <c r="Q92" s="202"/>
      <c r="R92" s="202"/>
      <c r="S92" s="202"/>
      <c r="T92" s="203"/>
      <c r="AT92" s="204" t="s">
        <v>135</v>
      </c>
      <c r="AU92" s="204" t="s">
        <v>85</v>
      </c>
      <c r="AV92" s="13" t="s">
        <v>85</v>
      </c>
      <c r="AW92" s="13" t="s">
        <v>34</v>
      </c>
      <c r="AX92" s="13" t="s">
        <v>82</v>
      </c>
      <c r="AY92" s="204" t="s">
        <v>123</v>
      </c>
    </row>
    <row r="93" spans="1:65" s="2" customFormat="1" ht="40.9" customHeight="1">
      <c r="A93" s="33"/>
      <c r="B93" s="34"/>
      <c r="C93" s="173" t="s">
        <v>85</v>
      </c>
      <c r="D93" s="173" t="s">
        <v>125</v>
      </c>
      <c r="E93" s="174" t="s">
        <v>137</v>
      </c>
      <c r="F93" s="175" t="s">
        <v>138</v>
      </c>
      <c r="G93" s="176" t="s">
        <v>128</v>
      </c>
      <c r="H93" s="177">
        <v>39</v>
      </c>
      <c r="I93" s="178"/>
      <c r="J93" s="179">
        <f>ROUND(I93*H93,2)</f>
        <v>0</v>
      </c>
      <c r="K93" s="180"/>
      <c r="L93" s="38"/>
      <c r="M93" s="181" t="s">
        <v>27</v>
      </c>
      <c r="N93" s="182" t="s">
        <v>45</v>
      </c>
      <c r="O93" s="63"/>
      <c r="P93" s="183">
        <f>O93*H93</f>
        <v>0</v>
      </c>
      <c r="Q93" s="183">
        <v>0</v>
      </c>
      <c r="R93" s="183">
        <f>Q93*H93</f>
        <v>0</v>
      </c>
      <c r="S93" s="183">
        <v>9.8000000000000004E-2</v>
      </c>
      <c r="T93" s="184">
        <f>S93*H93</f>
        <v>3.8220000000000001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5" t="s">
        <v>129</v>
      </c>
      <c r="AT93" s="185" t="s">
        <v>125</v>
      </c>
      <c r="AU93" s="185" t="s">
        <v>85</v>
      </c>
      <c r="AY93" s="16" t="s">
        <v>123</v>
      </c>
      <c r="BE93" s="186">
        <f>IF(N93="základní",J93,0)</f>
        <v>0</v>
      </c>
      <c r="BF93" s="186">
        <f>IF(N93="snížená",J93,0)</f>
        <v>0</v>
      </c>
      <c r="BG93" s="186">
        <f>IF(N93="zákl. přenesená",J93,0)</f>
        <v>0</v>
      </c>
      <c r="BH93" s="186">
        <f>IF(N93="sníž. přenesená",J93,0)</f>
        <v>0</v>
      </c>
      <c r="BI93" s="186">
        <f>IF(N93="nulová",J93,0)</f>
        <v>0</v>
      </c>
      <c r="BJ93" s="16" t="s">
        <v>82</v>
      </c>
      <c r="BK93" s="186">
        <f>ROUND(I93*H93,2)</f>
        <v>0</v>
      </c>
      <c r="BL93" s="16" t="s">
        <v>129</v>
      </c>
      <c r="BM93" s="185" t="s">
        <v>139</v>
      </c>
    </row>
    <row r="94" spans="1:65" s="2" customFormat="1" ht="11.25">
      <c r="A94" s="33"/>
      <c r="B94" s="34"/>
      <c r="C94" s="35"/>
      <c r="D94" s="187" t="s">
        <v>131</v>
      </c>
      <c r="E94" s="35"/>
      <c r="F94" s="188" t="s">
        <v>140</v>
      </c>
      <c r="G94" s="35"/>
      <c r="H94" s="35"/>
      <c r="I94" s="189"/>
      <c r="J94" s="35"/>
      <c r="K94" s="35"/>
      <c r="L94" s="38"/>
      <c r="M94" s="190"/>
      <c r="N94" s="191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131</v>
      </c>
      <c r="AU94" s="16" t="s">
        <v>85</v>
      </c>
    </row>
    <row r="95" spans="1:65" s="13" customFormat="1" ht="11.25">
      <c r="B95" s="194"/>
      <c r="C95" s="195"/>
      <c r="D95" s="192" t="s">
        <v>135</v>
      </c>
      <c r="E95" s="196" t="s">
        <v>27</v>
      </c>
      <c r="F95" s="197" t="s">
        <v>141</v>
      </c>
      <c r="G95" s="195"/>
      <c r="H95" s="198">
        <v>39</v>
      </c>
      <c r="I95" s="199"/>
      <c r="J95" s="195"/>
      <c r="K95" s="195"/>
      <c r="L95" s="200"/>
      <c r="M95" s="201"/>
      <c r="N95" s="202"/>
      <c r="O95" s="202"/>
      <c r="P95" s="202"/>
      <c r="Q95" s="202"/>
      <c r="R95" s="202"/>
      <c r="S95" s="202"/>
      <c r="T95" s="203"/>
      <c r="AT95" s="204" t="s">
        <v>135</v>
      </c>
      <c r="AU95" s="204" t="s">
        <v>85</v>
      </c>
      <c r="AV95" s="13" t="s">
        <v>85</v>
      </c>
      <c r="AW95" s="13" t="s">
        <v>34</v>
      </c>
      <c r="AX95" s="13" t="s">
        <v>82</v>
      </c>
      <c r="AY95" s="204" t="s">
        <v>123</v>
      </c>
    </row>
    <row r="96" spans="1:65" s="2" customFormat="1" ht="26.45" customHeight="1">
      <c r="A96" s="33"/>
      <c r="B96" s="34"/>
      <c r="C96" s="173" t="s">
        <v>142</v>
      </c>
      <c r="D96" s="173" t="s">
        <v>125</v>
      </c>
      <c r="E96" s="174" t="s">
        <v>143</v>
      </c>
      <c r="F96" s="175" t="s">
        <v>144</v>
      </c>
      <c r="G96" s="176" t="s">
        <v>128</v>
      </c>
      <c r="H96" s="177">
        <v>2813</v>
      </c>
      <c r="I96" s="178"/>
      <c r="J96" s="179">
        <f>ROUND(I96*H96,2)</f>
        <v>0</v>
      </c>
      <c r="K96" s="180"/>
      <c r="L96" s="38"/>
      <c r="M96" s="181" t="s">
        <v>27</v>
      </c>
      <c r="N96" s="182" t="s">
        <v>45</v>
      </c>
      <c r="O96" s="63"/>
      <c r="P96" s="183">
        <f>O96*H96</f>
        <v>0</v>
      </c>
      <c r="Q96" s="183">
        <v>2.9999999999999997E-4</v>
      </c>
      <c r="R96" s="183">
        <f>Q96*H96</f>
        <v>0.84389999999999987</v>
      </c>
      <c r="S96" s="183">
        <v>0.46</v>
      </c>
      <c r="T96" s="184">
        <f>S96*H96</f>
        <v>1293.98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5" t="s">
        <v>129</v>
      </c>
      <c r="AT96" s="185" t="s">
        <v>125</v>
      </c>
      <c r="AU96" s="185" t="s">
        <v>85</v>
      </c>
      <c r="AY96" s="16" t="s">
        <v>123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0</v>
      </c>
      <c r="BH96" s="186">
        <f>IF(N96="sníž. přenesená",J96,0)</f>
        <v>0</v>
      </c>
      <c r="BI96" s="186">
        <f>IF(N96="nulová",J96,0)</f>
        <v>0</v>
      </c>
      <c r="BJ96" s="16" t="s">
        <v>82</v>
      </c>
      <c r="BK96" s="186">
        <f>ROUND(I96*H96,2)</f>
        <v>0</v>
      </c>
      <c r="BL96" s="16" t="s">
        <v>129</v>
      </c>
      <c r="BM96" s="185" t="s">
        <v>145</v>
      </c>
    </row>
    <row r="97" spans="1:65" s="2" customFormat="1" ht="11.25">
      <c r="A97" s="33"/>
      <c r="B97" s="34"/>
      <c r="C97" s="35"/>
      <c r="D97" s="187" t="s">
        <v>131</v>
      </c>
      <c r="E97" s="35"/>
      <c r="F97" s="188" t="s">
        <v>146</v>
      </c>
      <c r="G97" s="35"/>
      <c r="H97" s="35"/>
      <c r="I97" s="189"/>
      <c r="J97" s="35"/>
      <c r="K97" s="35"/>
      <c r="L97" s="38"/>
      <c r="M97" s="190"/>
      <c r="N97" s="191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131</v>
      </c>
      <c r="AU97" s="16" t="s">
        <v>85</v>
      </c>
    </row>
    <row r="98" spans="1:65" s="13" customFormat="1" ht="11.25">
      <c r="B98" s="194"/>
      <c r="C98" s="195"/>
      <c r="D98" s="192" t="s">
        <v>135</v>
      </c>
      <c r="E98" s="196" t="s">
        <v>27</v>
      </c>
      <c r="F98" s="197" t="s">
        <v>147</v>
      </c>
      <c r="G98" s="195"/>
      <c r="H98" s="198">
        <v>2813</v>
      </c>
      <c r="I98" s="199"/>
      <c r="J98" s="195"/>
      <c r="K98" s="195"/>
      <c r="L98" s="200"/>
      <c r="M98" s="201"/>
      <c r="N98" s="202"/>
      <c r="O98" s="202"/>
      <c r="P98" s="202"/>
      <c r="Q98" s="202"/>
      <c r="R98" s="202"/>
      <c r="S98" s="202"/>
      <c r="T98" s="203"/>
      <c r="AT98" s="204" t="s">
        <v>135</v>
      </c>
      <c r="AU98" s="204" t="s">
        <v>85</v>
      </c>
      <c r="AV98" s="13" t="s">
        <v>85</v>
      </c>
      <c r="AW98" s="13" t="s">
        <v>34</v>
      </c>
      <c r="AX98" s="13" t="s">
        <v>82</v>
      </c>
      <c r="AY98" s="204" t="s">
        <v>123</v>
      </c>
    </row>
    <row r="99" spans="1:65" s="2" customFormat="1" ht="26.45" customHeight="1">
      <c r="A99" s="33"/>
      <c r="B99" s="34"/>
      <c r="C99" s="173" t="s">
        <v>129</v>
      </c>
      <c r="D99" s="173" t="s">
        <v>125</v>
      </c>
      <c r="E99" s="174" t="s">
        <v>148</v>
      </c>
      <c r="F99" s="175" t="s">
        <v>149</v>
      </c>
      <c r="G99" s="176" t="s">
        <v>150</v>
      </c>
      <c r="H99" s="177">
        <v>50</v>
      </c>
      <c r="I99" s="178"/>
      <c r="J99" s="179">
        <f>ROUND(I99*H99,2)</f>
        <v>0</v>
      </c>
      <c r="K99" s="180"/>
      <c r="L99" s="38"/>
      <c r="M99" s="181" t="s">
        <v>27</v>
      </c>
      <c r="N99" s="182" t="s">
        <v>45</v>
      </c>
      <c r="O99" s="63"/>
      <c r="P99" s="183">
        <f>O99*H99</f>
        <v>0</v>
      </c>
      <c r="Q99" s="183">
        <v>0</v>
      </c>
      <c r="R99" s="183">
        <f>Q99*H99</f>
        <v>0</v>
      </c>
      <c r="S99" s="183">
        <v>0.20499999999999999</v>
      </c>
      <c r="T99" s="184">
        <f>S99*H99</f>
        <v>10.25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5" t="s">
        <v>129</v>
      </c>
      <c r="AT99" s="185" t="s">
        <v>125</v>
      </c>
      <c r="AU99" s="185" t="s">
        <v>85</v>
      </c>
      <c r="AY99" s="16" t="s">
        <v>123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6" t="s">
        <v>82</v>
      </c>
      <c r="BK99" s="186">
        <f>ROUND(I99*H99,2)</f>
        <v>0</v>
      </c>
      <c r="BL99" s="16" t="s">
        <v>129</v>
      </c>
      <c r="BM99" s="185" t="s">
        <v>151</v>
      </c>
    </row>
    <row r="100" spans="1:65" s="2" customFormat="1" ht="11.25">
      <c r="A100" s="33"/>
      <c r="B100" s="34"/>
      <c r="C100" s="35"/>
      <c r="D100" s="187" t="s">
        <v>131</v>
      </c>
      <c r="E100" s="35"/>
      <c r="F100" s="188" t="s">
        <v>152</v>
      </c>
      <c r="G100" s="35"/>
      <c r="H100" s="35"/>
      <c r="I100" s="189"/>
      <c r="J100" s="35"/>
      <c r="K100" s="35"/>
      <c r="L100" s="38"/>
      <c r="M100" s="190"/>
      <c r="N100" s="191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131</v>
      </c>
      <c r="AU100" s="16" t="s">
        <v>85</v>
      </c>
    </row>
    <row r="101" spans="1:65" s="13" customFormat="1" ht="11.25">
      <c r="B101" s="194"/>
      <c r="C101" s="195"/>
      <c r="D101" s="192" t="s">
        <v>135</v>
      </c>
      <c r="E101" s="196" t="s">
        <v>27</v>
      </c>
      <c r="F101" s="197" t="s">
        <v>153</v>
      </c>
      <c r="G101" s="195"/>
      <c r="H101" s="198">
        <v>50</v>
      </c>
      <c r="I101" s="199"/>
      <c r="J101" s="195"/>
      <c r="K101" s="195"/>
      <c r="L101" s="200"/>
      <c r="M101" s="201"/>
      <c r="N101" s="202"/>
      <c r="O101" s="202"/>
      <c r="P101" s="202"/>
      <c r="Q101" s="202"/>
      <c r="R101" s="202"/>
      <c r="S101" s="202"/>
      <c r="T101" s="203"/>
      <c r="AT101" s="204" t="s">
        <v>135</v>
      </c>
      <c r="AU101" s="204" t="s">
        <v>85</v>
      </c>
      <c r="AV101" s="13" t="s">
        <v>85</v>
      </c>
      <c r="AW101" s="13" t="s">
        <v>34</v>
      </c>
      <c r="AX101" s="13" t="s">
        <v>82</v>
      </c>
      <c r="AY101" s="204" t="s">
        <v>123</v>
      </c>
    </row>
    <row r="102" spans="1:65" s="2" customFormat="1" ht="40.9" customHeight="1">
      <c r="A102" s="33"/>
      <c r="B102" s="34"/>
      <c r="C102" s="173" t="s">
        <v>154</v>
      </c>
      <c r="D102" s="173" t="s">
        <v>125</v>
      </c>
      <c r="E102" s="174" t="s">
        <v>155</v>
      </c>
      <c r="F102" s="175" t="s">
        <v>156</v>
      </c>
      <c r="G102" s="176" t="s">
        <v>150</v>
      </c>
      <c r="H102" s="177">
        <v>50</v>
      </c>
      <c r="I102" s="178"/>
      <c r="J102" s="179">
        <f>ROUND(I102*H102,2)</f>
        <v>0</v>
      </c>
      <c r="K102" s="180"/>
      <c r="L102" s="38"/>
      <c r="M102" s="181" t="s">
        <v>27</v>
      </c>
      <c r="N102" s="182" t="s">
        <v>45</v>
      </c>
      <c r="O102" s="63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5" t="s">
        <v>129</v>
      </c>
      <c r="AT102" s="185" t="s">
        <v>125</v>
      </c>
      <c r="AU102" s="185" t="s">
        <v>85</v>
      </c>
      <c r="AY102" s="16" t="s">
        <v>123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6" t="s">
        <v>82</v>
      </c>
      <c r="BK102" s="186">
        <f>ROUND(I102*H102,2)</f>
        <v>0</v>
      </c>
      <c r="BL102" s="16" t="s">
        <v>129</v>
      </c>
      <c r="BM102" s="185" t="s">
        <v>157</v>
      </c>
    </row>
    <row r="103" spans="1:65" s="2" customFormat="1" ht="11.25">
      <c r="A103" s="33"/>
      <c r="B103" s="34"/>
      <c r="C103" s="35"/>
      <c r="D103" s="187" t="s">
        <v>131</v>
      </c>
      <c r="E103" s="35"/>
      <c r="F103" s="188" t="s">
        <v>158</v>
      </c>
      <c r="G103" s="35"/>
      <c r="H103" s="35"/>
      <c r="I103" s="189"/>
      <c r="J103" s="35"/>
      <c r="K103" s="35"/>
      <c r="L103" s="38"/>
      <c r="M103" s="190"/>
      <c r="N103" s="191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131</v>
      </c>
      <c r="AU103" s="16" t="s">
        <v>85</v>
      </c>
    </row>
    <row r="104" spans="1:65" s="13" customFormat="1" ht="11.25">
      <c r="B104" s="194"/>
      <c r="C104" s="195"/>
      <c r="D104" s="192" t="s">
        <v>135</v>
      </c>
      <c r="E104" s="196" t="s">
        <v>27</v>
      </c>
      <c r="F104" s="197" t="s">
        <v>153</v>
      </c>
      <c r="G104" s="195"/>
      <c r="H104" s="198">
        <v>50</v>
      </c>
      <c r="I104" s="199"/>
      <c r="J104" s="195"/>
      <c r="K104" s="195"/>
      <c r="L104" s="200"/>
      <c r="M104" s="201"/>
      <c r="N104" s="202"/>
      <c r="O104" s="202"/>
      <c r="P104" s="202"/>
      <c r="Q104" s="202"/>
      <c r="R104" s="202"/>
      <c r="S104" s="202"/>
      <c r="T104" s="203"/>
      <c r="AT104" s="204" t="s">
        <v>135</v>
      </c>
      <c r="AU104" s="204" t="s">
        <v>85</v>
      </c>
      <c r="AV104" s="13" t="s">
        <v>85</v>
      </c>
      <c r="AW104" s="13" t="s">
        <v>34</v>
      </c>
      <c r="AX104" s="13" t="s">
        <v>82</v>
      </c>
      <c r="AY104" s="204" t="s">
        <v>123</v>
      </c>
    </row>
    <row r="105" spans="1:65" s="2" customFormat="1" ht="26.45" customHeight="1">
      <c r="A105" s="33"/>
      <c r="B105" s="34"/>
      <c r="C105" s="173" t="s">
        <v>159</v>
      </c>
      <c r="D105" s="173" t="s">
        <v>125</v>
      </c>
      <c r="E105" s="174" t="s">
        <v>160</v>
      </c>
      <c r="F105" s="175" t="s">
        <v>161</v>
      </c>
      <c r="G105" s="176" t="s">
        <v>162</v>
      </c>
      <c r="H105" s="177">
        <v>0.9</v>
      </c>
      <c r="I105" s="178"/>
      <c r="J105" s="179">
        <f>ROUND(I105*H105,2)</f>
        <v>0</v>
      </c>
      <c r="K105" s="180"/>
      <c r="L105" s="38"/>
      <c r="M105" s="181" t="s">
        <v>27</v>
      </c>
      <c r="N105" s="182" t="s">
        <v>45</v>
      </c>
      <c r="O105" s="63"/>
      <c r="P105" s="183">
        <f>O105*H105</f>
        <v>0</v>
      </c>
      <c r="Q105" s="183">
        <v>0</v>
      </c>
      <c r="R105" s="183">
        <f>Q105*H105</f>
        <v>0</v>
      </c>
      <c r="S105" s="183">
        <v>0</v>
      </c>
      <c r="T105" s="184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85" t="s">
        <v>129</v>
      </c>
      <c r="AT105" s="185" t="s">
        <v>125</v>
      </c>
      <c r="AU105" s="185" t="s">
        <v>85</v>
      </c>
      <c r="AY105" s="16" t="s">
        <v>123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16" t="s">
        <v>82</v>
      </c>
      <c r="BK105" s="186">
        <f>ROUND(I105*H105,2)</f>
        <v>0</v>
      </c>
      <c r="BL105" s="16" t="s">
        <v>129</v>
      </c>
      <c r="BM105" s="185" t="s">
        <v>163</v>
      </c>
    </row>
    <row r="106" spans="1:65" s="2" customFormat="1" ht="11.25">
      <c r="A106" s="33"/>
      <c r="B106" s="34"/>
      <c r="C106" s="35"/>
      <c r="D106" s="187" t="s">
        <v>131</v>
      </c>
      <c r="E106" s="35"/>
      <c r="F106" s="188" t="s">
        <v>164</v>
      </c>
      <c r="G106" s="35"/>
      <c r="H106" s="35"/>
      <c r="I106" s="189"/>
      <c r="J106" s="35"/>
      <c r="K106" s="35"/>
      <c r="L106" s="38"/>
      <c r="M106" s="190"/>
      <c r="N106" s="191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131</v>
      </c>
      <c r="AU106" s="16" t="s">
        <v>85</v>
      </c>
    </row>
    <row r="107" spans="1:65" s="13" customFormat="1" ht="11.25">
      <c r="B107" s="194"/>
      <c r="C107" s="195"/>
      <c r="D107" s="192" t="s">
        <v>135</v>
      </c>
      <c r="E107" s="196" t="s">
        <v>27</v>
      </c>
      <c r="F107" s="197" t="s">
        <v>165</v>
      </c>
      <c r="G107" s="195"/>
      <c r="H107" s="198">
        <v>0.9</v>
      </c>
      <c r="I107" s="199"/>
      <c r="J107" s="195"/>
      <c r="K107" s="195"/>
      <c r="L107" s="200"/>
      <c r="M107" s="201"/>
      <c r="N107" s="202"/>
      <c r="O107" s="202"/>
      <c r="P107" s="202"/>
      <c r="Q107" s="202"/>
      <c r="R107" s="202"/>
      <c r="S107" s="202"/>
      <c r="T107" s="203"/>
      <c r="AT107" s="204" t="s">
        <v>135</v>
      </c>
      <c r="AU107" s="204" t="s">
        <v>85</v>
      </c>
      <c r="AV107" s="13" t="s">
        <v>85</v>
      </c>
      <c r="AW107" s="13" t="s">
        <v>34</v>
      </c>
      <c r="AX107" s="13" t="s">
        <v>82</v>
      </c>
      <c r="AY107" s="204" t="s">
        <v>123</v>
      </c>
    </row>
    <row r="108" spans="1:65" s="2" customFormat="1" ht="40.9" customHeight="1">
      <c r="A108" s="33"/>
      <c r="B108" s="34"/>
      <c r="C108" s="173" t="s">
        <v>166</v>
      </c>
      <c r="D108" s="173" t="s">
        <v>125</v>
      </c>
      <c r="E108" s="174" t="s">
        <v>167</v>
      </c>
      <c r="F108" s="175" t="s">
        <v>168</v>
      </c>
      <c r="G108" s="176" t="s">
        <v>162</v>
      </c>
      <c r="H108" s="177">
        <v>0.9</v>
      </c>
      <c r="I108" s="178"/>
      <c r="J108" s="179">
        <f>ROUND(I108*H108,2)</f>
        <v>0</v>
      </c>
      <c r="K108" s="180"/>
      <c r="L108" s="38"/>
      <c r="M108" s="181" t="s">
        <v>27</v>
      </c>
      <c r="N108" s="182" t="s">
        <v>45</v>
      </c>
      <c r="O108" s="63"/>
      <c r="P108" s="183">
        <f>O108*H108</f>
        <v>0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5" t="s">
        <v>129</v>
      </c>
      <c r="AT108" s="185" t="s">
        <v>125</v>
      </c>
      <c r="AU108" s="185" t="s">
        <v>85</v>
      </c>
      <c r="AY108" s="16" t="s">
        <v>123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16" t="s">
        <v>82</v>
      </c>
      <c r="BK108" s="186">
        <f>ROUND(I108*H108,2)</f>
        <v>0</v>
      </c>
      <c r="BL108" s="16" t="s">
        <v>129</v>
      </c>
      <c r="BM108" s="185" t="s">
        <v>169</v>
      </c>
    </row>
    <row r="109" spans="1:65" s="2" customFormat="1" ht="11.25">
      <c r="A109" s="33"/>
      <c r="B109" s="34"/>
      <c r="C109" s="35"/>
      <c r="D109" s="187" t="s">
        <v>131</v>
      </c>
      <c r="E109" s="35"/>
      <c r="F109" s="188" t="s">
        <v>170</v>
      </c>
      <c r="G109" s="35"/>
      <c r="H109" s="35"/>
      <c r="I109" s="189"/>
      <c r="J109" s="35"/>
      <c r="K109" s="35"/>
      <c r="L109" s="38"/>
      <c r="M109" s="190"/>
      <c r="N109" s="191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131</v>
      </c>
      <c r="AU109" s="16" t="s">
        <v>85</v>
      </c>
    </row>
    <row r="110" spans="1:65" s="13" customFormat="1" ht="11.25">
      <c r="B110" s="194"/>
      <c r="C110" s="195"/>
      <c r="D110" s="192" t="s">
        <v>135</v>
      </c>
      <c r="E110" s="196" t="s">
        <v>27</v>
      </c>
      <c r="F110" s="197" t="s">
        <v>171</v>
      </c>
      <c r="G110" s="195"/>
      <c r="H110" s="198">
        <v>0.9</v>
      </c>
      <c r="I110" s="199"/>
      <c r="J110" s="195"/>
      <c r="K110" s="195"/>
      <c r="L110" s="200"/>
      <c r="M110" s="201"/>
      <c r="N110" s="202"/>
      <c r="O110" s="202"/>
      <c r="P110" s="202"/>
      <c r="Q110" s="202"/>
      <c r="R110" s="202"/>
      <c r="S110" s="202"/>
      <c r="T110" s="203"/>
      <c r="AT110" s="204" t="s">
        <v>135</v>
      </c>
      <c r="AU110" s="204" t="s">
        <v>85</v>
      </c>
      <c r="AV110" s="13" t="s">
        <v>85</v>
      </c>
      <c r="AW110" s="13" t="s">
        <v>34</v>
      </c>
      <c r="AX110" s="13" t="s">
        <v>82</v>
      </c>
      <c r="AY110" s="204" t="s">
        <v>123</v>
      </c>
    </row>
    <row r="111" spans="1:65" s="2" customFormat="1" ht="40.9" customHeight="1">
      <c r="A111" s="33"/>
      <c r="B111" s="34"/>
      <c r="C111" s="173" t="s">
        <v>172</v>
      </c>
      <c r="D111" s="173" t="s">
        <v>125</v>
      </c>
      <c r="E111" s="174" t="s">
        <v>173</v>
      </c>
      <c r="F111" s="175" t="s">
        <v>174</v>
      </c>
      <c r="G111" s="176" t="s">
        <v>162</v>
      </c>
      <c r="H111" s="177">
        <v>7.2</v>
      </c>
      <c r="I111" s="178"/>
      <c r="J111" s="179">
        <f>ROUND(I111*H111,2)</f>
        <v>0</v>
      </c>
      <c r="K111" s="180"/>
      <c r="L111" s="38"/>
      <c r="M111" s="181" t="s">
        <v>27</v>
      </c>
      <c r="N111" s="182" t="s">
        <v>45</v>
      </c>
      <c r="O111" s="63"/>
      <c r="P111" s="183">
        <f>O111*H111</f>
        <v>0</v>
      </c>
      <c r="Q111" s="183">
        <v>0</v>
      </c>
      <c r="R111" s="183">
        <f>Q111*H111</f>
        <v>0</v>
      </c>
      <c r="S111" s="183">
        <v>0</v>
      </c>
      <c r="T111" s="184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85" t="s">
        <v>129</v>
      </c>
      <c r="AT111" s="185" t="s">
        <v>125</v>
      </c>
      <c r="AU111" s="185" t="s">
        <v>85</v>
      </c>
      <c r="AY111" s="16" t="s">
        <v>123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16" t="s">
        <v>82</v>
      </c>
      <c r="BK111" s="186">
        <f>ROUND(I111*H111,2)</f>
        <v>0</v>
      </c>
      <c r="BL111" s="16" t="s">
        <v>129</v>
      </c>
      <c r="BM111" s="185" t="s">
        <v>175</v>
      </c>
    </row>
    <row r="112" spans="1:65" s="2" customFormat="1" ht="11.25">
      <c r="A112" s="33"/>
      <c r="B112" s="34"/>
      <c r="C112" s="35"/>
      <c r="D112" s="187" t="s">
        <v>131</v>
      </c>
      <c r="E112" s="35"/>
      <c r="F112" s="188" t="s">
        <v>176</v>
      </c>
      <c r="G112" s="35"/>
      <c r="H112" s="35"/>
      <c r="I112" s="189"/>
      <c r="J112" s="35"/>
      <c r="K112" s="35"/>
      <c r="L112" s="38"/>
      <c r="M112" s="190"/>
      <c r="N112" s="191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131</v>
      </c>
      <c r="AU112" s="16" t="s">
        <v>85</v>
      </c>
    </row>
    <row r="113" spans="1:65" s="13" customFormat="1" ht="11.25">
      <c r="B113" s="194"/>
      <c r="C113" s="195"/>
      <c r="D113" s="192" t="s">
        <v>135</v>
      </c>
      <c r="E113" s="196" t="s">
        <v>27</v>
      </c>
      <c r="F113" s="197" t="s">
        <v>177</v>
      </c>
      <c r="G113" s="195"/>
      <c r="H113" s="198">
        <v>7.2</v>
      </c>
      <c r="I113" s="199"/>
      <c r="J113" s="195"/>
      <c r="K113" s="195"/>
      <c r="L113" s="200"/>
      <c r="M113" s="201"/>
      <c r="N113" s="202"/>
      <c r="O113" s="202"/>
      <c r="P113" s="202"/>
      <c r="Q113" s="202"/>
      <c r="R113" s="202"/>
      <c r="S113" s="202"/>
      <c r="T113" s="203"/>
      <c r="AT113" s="204" t="s">
        <v>135</v>
      </c>
      <c r="AU113" s="204" t="s">
        <v>85</v>
      </c>
      <c r="AV113" s="13" t="s">
        <v>85</v>
      </c>
      <c r="AW113" s="13" t="s">
        <v>34</v>
      </c>
      <c r="AX113" s="13" t="s">
        <v>82</v>
      </c>
      <c r="AY113" s="204" t="s">
        <v>123</v>
      </c>
    </row>
    <row r="114" spans="1:65" s="2" customFormat="1" ht="26.45" customHeight="1">
      <c r="A114" s="33"/>
      <c r="B114" s="34"/>
      <c r="C114" s="173" t="s">
        <v>178</v>
      </c>
      <c r="D114" s="173" t="s">
        <v>125</v>
      </c>
      <c r="E114" s="174" t="s">
        <v>179</v>
      </c>
      <c r="F114" s="175" t="s">
        <v>180</v>
      </c>
      <c r="G114" s="176" t="s">
        <v>181</v>
      </c>
      <c r="H114" s="177">
        <v>1.8</v>
      </c>
      <c r="I114" s="178"/>
      <c r="J114" s="179">
        <f>ROUND(I114*H114,2)</f>
        <v>0</v>
      </c>
      <c r="K114" s="180"/>
      <c r="L114" s="38"/>
      <c r="M114" s="181" t="s">
        <v>27</v>
      </c>
      <c r="N114" s="182" t="s">
        <v>45</v>
      </c>
      <c r="O114" s="63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5" t="s">
        <v>129</v>
      </c>
      <c r="AT114" s="185" t="s">
        <v>125</v>
      </c>
      <c r="AU114" s="185" t="s">
        <v>85</v>
      </c>
      <c r="AY114" s="16" t="s">
        <v>123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16" t="s">
        <v>82</v>
      </c>
      <c r="BK114" s="186">
        <f>ROUND(I114*H114,2)</f>
        <v>0</v>
      </c>
      <c r="BL114" s="16" t="s">
        <v>129</v>
      </c>
      <c r="BM114" s="185" t="s">
        <v>182</v>
      </c>
    </row>
    <row r="115" spans="1:65" s="2" customFormat="1" ht="11.25">
      <c r="A115" s="33"/>
      <c r="B115" s="34"/>
      <c r="C115" s="35"/>
      <c r="D115" s="187" t="s">
        <v>131</v>
      </c>
      <c r="E115" s="35"/>
      <c r="F115" s="188" t="s">
        <v>183</v>
      </c>
      <c r="G115" s="35"/>
      <c r="H115" s="35"/>
      <c r="I115" s="189"/>
      <c r="J115" s="35"/>
      <c r="K115" s="35"/>
      <c r="L115" s="38"/>
      <c r="M115" s="190"/>
      <c r="N115" s="191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131</v>
      </c>
      <c r="AU115" s="16" t="s">
        <v>85</v>
      </c>
    </row>
    <row r="116" spans="1:65" s="13" customFormat="1" ht="11.25">
      <c r="B116" s="194"/>
      <c r="C116" s="195"/>
      <c r="D116" s="192" t="s">
        <v>135</v>
      </c>
      <c r="E116" s="196" t="s">
        <v>27</v>
      </c>
      <c r="F116" s="197" t="s">
        <v>184</v>
      </c>
      <c r="G116" s="195"/>
      <c r="H116" s="198">
        <v>1.8</v>
      </c>
      <c r="I116" s="199"/>
      <c r="J116" s="195"/>
      <c r="K116" s="195"/>
      <c r="L116" s="200"/>
      <c r="M116" s="201"/>
      <c r="N116" s="202"/>
      <c r="O116" s="202"/>
      <c r="P116" s="202"/>
      <c r="Q116" s="202"/>
      <c r="R116" s="202"/>
      <c r="S116" s="202"/>
      <c r="T116" s="203"/>
      <c r="AT116" s="204" t="s">
        <v>135</v>
      </c>
      <c r="AU116" s="204" t="s">
        <v>85</v>
      </c>
      <c r="AV116" s="13" t="s">
        <v>85</v>
      </c>
      <c r="AW116" s="13" t="s">
        <v>34</v>
      </c>
      <c r="AX116" s="13" t="s">
        <v>82</v>
      </c>
      <c r="AY116" s="204" t="s">
        <v>123</v>
      </c>
    </row>
    <row r="117" spans="1:65" s="12" customFormat="1" ht="22.9" customHeight="1">
      <c r="B117" s="157"/>
      <c r="C117" s="158"/>
      <c r="D117" s="159" t="s">
        <v>73</v>
      </c>
      <c r="E117" s="171" t="s">
        <v>154</v>
      </c>
      <c r="F117" s="171" t="s">
        <v>185</v>
      </c>
      <c r="G117" s="158"/>
      <c r="H117" s="158"/>
      <c r="I117" s="161"/>
      <c r="J117" s="172">
        <f>BK117</f>
        <v>0</v>
      </c>
      <c r="K117" s="158"/>
      <c r="L117" s="163"/>
      <c r="M117" s="164"/>
      <c r="N117" s="165"/>
      <c r="O117" s="165"/>
      <c r="P117" s="166">
        <f>SUM(P118:P129)</f>
        <v>0</v>
      </c>
      <c r="Q117" s="165"/>
      <c r="R117" s="166">
        <f>SUM(R118:R129)</f>
        <v>1.9972300000000001</v>
      </c>
      <c r="S117" s="165"/>
      <c r="T117" s="167">
        <f>SUM(T118:T129)</f>
        <v>0</v>
      </c>
      <c r="AR117" s="168" t="s">
        <v>82</v>
      </c>
      <c r="AT117" s="169" t="s">
        <v>73</v>
      </c>
      <c r="AU117" s="169" t="s">
        <v>82</v>
      </c>
      <c r="AY117" s="168" t="s">
        <v>123</v>
      </c>
      <c r="BK117" s="170">
        <f>SUM(BK118:BK129)</f>
        <v>0</v>
      </c>
    </row>
    <row r="118" spans="1:65" s="2" customFormat="1" ht="26.45" customHeight="1">
      <c r="A118" s="33"/>
      <c r="B118" s="34"/>
      <c r="C118" s="173" t="s">
        <v>186</v>
      </c>
      <c r="D118" s="173" t="s">
        <v>125</v>
      </c>
      <c r="E118" s="174" t="s">
        <v>187</v>
      </c>
      <c r="F118" s="175" t="s">
        <v>188</v>
      </c>
      <c r="G118" s="176" t="s">
        <v>128</v>
      </c>
      <c r="H118" s="177">
        <v>2813</v>
      </c>
      <c r="I118" s="178"/>
      <c r="J118" s="179">
        <f>ROUND(I118*H118,2)</f>
        <v>0</v>
      </c>
      <c r="K118" s="180"/>
      <c r="L118" s="38"/>
      <c r="M118" s="181" t="s">
        <v>27</v>
      </c>
      <c r="N118" s="182" t="s">
        <v>45</v>
      </c>
      <c r="O118" s="63"/>
      <c r="P118" s="183">
        <f>O118*H118</f>
        <v>0</v>
      </c>
      <c r="Q118" s="183">
        <v>0</v>
      </c>
      <c r="R118" s="183">
        <f>Q118*H118</f>
        <v>0</v>
      </c>
      <c r="S118" s="183">
        <v>0</v>
      </c>
      <c r="T118" s="184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85" t="s">
        <v>129</v>
      </c>
      <c r="AT118" s="185" t="s">
        <v>125</v>
      </c>
      <c r="AU118" s="185" t="s">
        <v>85</v>
      </c>
      <c r="AY118" s="16" t="s">
        <v>123</v>
      </c>
      <c r="BE118" s="186">
        <f>IF(N118="základní",J118,0)</f>
        <v>0</v>
      </c>
      <c r="BF118" s="186">
        <f>IF(N118="snížená",J118,0)</f>
        <v>0</v>
      </c>
      <c r="BG118" s="186">
        <f>IF(N118="zákl. přenesená",J118,0)</f>
        <v>0</v>
      </c>
      <c r="BH118" s="186">
        <f>IF(N118="sníž. přenesená",J118,0)</f>
        <v>0</v>
      </c>
      <c r="BI118" s="186">
        <f>IF(N118="nulová",J118,0)</f>
        <v>0</v>
      </c>
      <c r="BJ118" s="16" t="s">
        <v>82</v>
      </c>
      <c r="BK118" s="186">
        <f>ROUND(I118*H118,2)</f>
        <v>0</v>
      </c>
      <c r="BL118" s="16" t="s">
        <v>129</v>
      </c>
      <c r="BM118" s="185" t="s">
        <v>189</v>
      </c>
    </row>
    <row r="119" spans="1:65" s="2" customFormat="1" ht="11.25">
      <c r="A119" s="33"/>
      <c r="B119" s="34"/>
      <c r="C119" s="35"/>
      <c r="D119" s="187" t="s">
        <v>131</v>
      </c>
      <c r="E119" s="35"/>
      <c r="F119" s="188" t="s">
        <v>190</v>
      </c>
      <c r="G119" s="35"/>
      <c r="H119" s="35"/>
      <c r="I119" s="189"/>
      <c r="J119" s="35"/>
      <c r="K119" s="35"/>
      <c r="L119" s="38"/>
      <c r="M119" s="190"/>
      <c r="N119" s="191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131</v>
      </c>
      <c r="AU119" s="16" t="s">
        <v>85</v>
      </c>
    </row>
    <row r="120" spans="1:65" s="13" customFormat="1" ht="11.25">
      <c r="B120" s="194"/>
      <c r="C120" s="195"/>
      <c r="D120" s="192" t="s">
        <v>135</v>
      </c>
      <c r="E120" s="196" t="s">
        <v>27</v>
      </c>
      <c r="F120" s="197" t="s">
        <v>147</v>
      </c>
      <c r="G120" s="195"/>
      <c r="H120" s="198">
        <v>2813</v>
      </c>
      <c r="I120" s="199"/>
      <c r="J120" s="195"/>
      <c r="K120" s="195"/>
      <c r="L120" s="200"/>
      <c r="M120" s="201"/>
      <c r="N120" s="202"/>
      <c r="O120" s="202"/>
      <c r="P120" s="202"/>
      <c r="Q120" s="202"/>
      <c r="R120" s="202"/>
      <c r="S120" s="202"/>
      <c r="T120" s="203"/>
      <c r="AT120" s="204" t="s">
        <v>135</v>
      </c>
      <c r="AU120" s="204" t="s">
        <v>85</v>
      </c>
      <c r="AV120" s="13" t="s">
        <v>85</v>
      </c>
      <c r="AW120" s="13" t="s">
        <v>34</v>
      </c>
      <c r="AX120" s="13" t="s">
        <v>82</v>
      </c>
      <c r="AY120" s="204" t="s">
        <v>123</v>
      </c>
    </row>
    <row r="121" spans="1:65" s="2" customFormat="1" ht="16.5" customHeight="1">
      <c r="A121" s="33"/>
      <c r="B121" s="34"/>
      <c r="C121" s="173" t="s">
        <v>191</v>
      </c>
      <c r="D121" s="173" t="s">
        <v>125</v>
      </c>
      <c r="E121" s="174" t="s">
        <v>192</v>
      </c>
      <c r="F121" s="175" t="s">
        <v>193</v>
      </c>
      <c r="G121" s="176" t="s">
        <v>128</v>
      </c>
      <c r="H121" s="177">
        <v>2813</v>
      </c>
      <c r="I121" s="178"/>
      <c r="J121" s="179">
        <f>ROUND(I121*H121,2)</f>
        <v>0</v>
      </c>
      <c r="K121" s="180"/>
      <c r="L121" s="38"/>
      <c r="M121" s="181" t="s">
        <v>27</v>
      </c>
      <c r="N121" s="182" t="s">
        <v>45</v>
      </c>
      <c r="O121" s="63"/>
      <c r="P121" s="183">
        <f>O121*H121</f>
        <v>0</v>
      </c>
      <c r="Q121" s="183">
        <v>0</v>
      </c>
      <c r="R121" s="183">
        <f>Q121*H121</f>
        <v>0</v>
      </c>
      <c r="S121" s="183">
        <v>0</v>
      </c>
      <c r="T121" s="184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85" t="s">
        <v>129</v>
      </c>
      <c r="AT121" s="185" t="s">
        <v>125</v>
      </c>
      <c r="AU121" s="185" t="s">
        <v>85</v>
      </c>
      <c r="AY121" s="16" t="s">
        <v>123</v>
      </c>
      <c r="BE121" s="186">
        <f>IF(N121="základní",J121,0)</f>
        <v>0</v>
      </c>
      <c r="BF121" s="186">
        <f>IF(N121="snížená",J121,0)</f>
        <v>0</v>
      </c>
      <c r="BG121" s="186">
        <f>IF(N121="zákl. přenesená",J121,0)</f>
        <v>0</v>
      </c>
      <c r="BH121" s="186">
        <f>IF(N121="sníž. přenesená",J121,0)</f>
        <v>0</v>
      </c>
      <c r="BI121" s="186">
        <f>IF(N121="nulová",J121,0)</f>
        <v>0</v>
      </c>
      <c r="BJ121" s="16" t="s">
        <v>82</v>
      </c>
      <c r="BK121" s="186">
        <f>ROUND(I121*H121,2)</f>
        <v>0</v>
      </c>
      <c r="BL121" s="16" t="s">
        <v>129</v>
      </c>
      <c r="BM121" s="185" t="s">
        <v>194</v>
      </c>
    </row>
    <row r="122" spans="1:65" s="2" customFormat="1" ht="11.25">
      <c r="A122" s="33"/>
      <c r="B122" s="34"/>
      <c r="C122" s="35"/>
      <c r="D122" s="187" t="s">
        <v>131</v>
      </c>
      <c r="E122" s="35"/>
      <c r="F122" s="188" t="s">
        <v>195</v>
      </c>
      <c r="G122" s="35"/>
      <c r="H122" s="35"/>
      <c r="I122" s="189"/>
      <c r="J122" s="35"/>
      <c r="K122" s="35"/>
      <c r="L122" s="38"/>
      <c r="M122" s="190"/>
      <c r="N122" s="191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131</v>
      </c>
      <c r="AU122" s="16" t="s">
        <v>85</v>
      </c>
    </row>
    <row r="123" spans="1:65" s="13" customFormat="1" ht="11.25">
      <c r="B123" s="194"/>
      <c r="C123" s="195"/>
      <c r="D123" s="192" t="s">
        <v>135</v>
      </c>
      <c r="E123" s="196" t="s">
        <v>27</v>
      </c>
      <c r="F123" s="197" t="s">
        <v>147</v>
      </c>
      <c r="G123" s="195"/>
      <c r="H123" s="198">
        <v>2813</v>
      </c>
      <c r="I123" s="199"/>
      <c r="J123" s="195"/>
      <c r="K123" s="195"/>
      <c r="L123" s="200"/>
      <c r="M123" s="201"/>
      <c r="N123" s="202"/>
      <c r="O123" s="202"/>
      <c r="P123" s="202"/>
      <c r="Q123" s="202"/>
      <c r="R123" s="202"/>
      <c r="S123" s="202"/>
      <c r="T123" s="203"/>
      <c r="AT123" s="204" t="s">
        <v>135</v>
      </c>
      <c r="AU123" s="204" t="s">
        <v>85</v>
      </c>
      <c r="AV123" s="13" t="s">
        <v>85</v>
      </c>
      <c r="AW123" s="13" t="s">
        <v>34</v>
      </c>
      <c r="AX123" s="13" t="s">
        <v>82</v>
      </c>
      <c r="AY123" s="204" t="s">
        <v>123</v>
      </c>
    </row>
    <row r="124" spans="1:65" s="2" customFormat="1" ht="16.5" customHeight="1">
      <c r="A124" s="33"/>
      <c r="B124" s="34"/>
      <c r="C124" s="173" t="s">
        <v>196</v>
      </c>
      <c r="D124" s="173" t="s">
        <v>125</v>
      </c>
      <c r="E124" s="174" t="s">
        <v>197</v>
      </c>
      <c r="F124" s="175" t="s">
        <v>198</v>
      </c>
      <c r="G124" s="176" t="s">
        <v>128</v>
      </c>
      <c r="H124" s="177">
        <v>2813</v>
      </c>
      <c r="I124" s="178"/>
      <c r="J124" s="179">
        <f>ROUND(I124*H124,2)</f>
        <v>0</v>
      </c>
      <c r="K124" s="180"/>
      <c r="L124" s="38"/>
      <c r="M124" s="181" t="s">
        <v>27</v>
      </c>
      <c r="N124" s="182" t="s">
        <v>45</v>
      </c>
      <c r="O124" s="63"/>
      <c r="P124" s="183">
        <f>O124*H124</f>
        <v>0</v>
      </c>
      <c r="Q124" s="183">
        <v>7.1000000000000002E-4</v>
      </c>
      <c r="R124" s="183">
        <f>Q124*H124</f>
        <v>1.9972300000000001</v>
      </c>
      <c r="S124" s="183">
        <v>0</v>
      </c>
      <c r="T124" s="184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85" t="s">
        <v>129</v>
      </c>
      <c r="AT124" s="185" t="s">
        <v>125</v>
      </c>
      <c r="AU124" s="185" t="s">
        <v>85</v>
      </c>
      <c r="AY124" s="16" t="s">
        <v>123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16" t="s">
        <v>82</v>
      </c>
      <c r="BK124" s="186">
        <f>ROUND(I124*H124,2)</f>
        <v>0</v>
      </c>
      <c r="BL124" s="16" t="s">
        <v>129</v>
      </c>
      <c r="BM124" s="185" t="s">
        <v>199</v>
      </c>
    </row>
    <row r="125" spans="1:65" s="2" customFormat="1" ht="11.25">
      <c r="A125" s="33"/>
      <c r="B125" s="34"/>
      <c r="C125" s="35"/>
      <c r="D125" s="187" t="s">
        <v>131</v>
      </c>
      <c r="E125" s="35"/>
      <c r="F125" s="188" t="s">
        <v>200</v>
      </c>
      <c r="G125" s="35"/>
      <c r="H125" s="35"/>
      <c r="I125" s="189"/>
      <c r="J125" s="35"/>
      <c r="K125" s="35"/>
      <c r="L125" s="38"/>
      <c r="M125" s="190"/>
      <c r="N125" s="191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131</v>
      </c>
      <c r="AU125" s="16" t="s">
        <v>85</v>
      </c>
    </row>
    <row r="126" spans="1:65" s="13" customFormat="1" ht="11.25">
      <c r="B126" s="194"/>
      <c r="C126" s="195"/>
      <c r="D126" s="192" t="s">
        <v>135</v>
      </c>
      <c r="E126" s="196" t="s">
        <v>27</v>
      </c>
      <c r="F126" s="197" t="s">
        <v>147</v>
      </c>
      <c r="G126" s="195"/>
      <c r="H126" s="198">
        <v>2813</v>
      </c>
      <c r="I126" s="199"/>
      <c r="J126" s="195"/>
      <c r="K126" s="195"/>
      <c r="L126" s="200"/>
      <c r="M126" s="201"/>
      <c r="N126" s="202"/>
      <c r="O126" s="202"/>
      <c r="P126" s="202"/>
      <c r="Q126" s="202"/>
      <c r="R126" s="202"/>
      <c r="S126" s="202"/>
      <c r="T126" s="203"/>
      <c r="AT126" s="204" t="s">
        <v>135</v>
      </c>
      <c r="AU126" s="204" t="s">
        <v>85</v>
      </c>
      <c r="AV126" s="13" t="s">
        <v>85</v>
      </c>
      <c r="AW126" s="13" t="s">
        <v>34</v>
      </c>
      <c r="AX126" s="13" t="s">
        <v>82</v>
      </c>
      <c r="AY126" s="204" t="s">
        <v>123</v>
      </c>
    </row>
    <row r="127" spans="1:65" s="2" customFormat="1" ht="26.45" customHeight="1">
      <c r="A127" s="33"/>
      <c r="B127" s="34"/>
      <c r="C127" s="173" t="s">
        <v>201</v>
      </c>
      <c r="D127" s="173" t="s">
        <v>125</v>
      </c>
      <c r="E127" s="174" t="s">
        <v>202</v>
      </c>
      <c r="F127" s="175" t="s">
        <v>203</v>
      </c>
      <c r="G127" s="176" t="s">
        <v>128</v>
      </c>
      <c r="H127" s="177">
        <v>2813</v>
      </c>
      <c r="I127" s="178"/>
      <c r="J127" s="179">
        <f>ROUND(I127*H127,2)</f>
        <v>0</v>
      </c>
      <c r="K127" s="180"/>
      <c r="L127" s="38"/>
      <c r="M127" s="181" t="s">
        <v>27</v>
      </c>
      <c r="N127" s="182" t="s">
        <v>45</v>
      </c>
      <c r="O127" s="63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85" t="s">
        <v>129</v>
      </c>
      <c r="AT127" s="185" t="s">
        <v>125</v>
      </c>
      <c r="AU127" s="185" t="s">
        <v>85</v>
      </c>
      <c r="AY127" s="16" t="s">
        <v>123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16" t="s">
        <v>82</v>
      </c>
      <c r="BK127" s="186">
        <f>ROUND(I127*H127,2)</f>
        <v>0</v>
      </c>
      <c r="BL127" s="16" t="s">
        <v>129</v>
      </c>
      <c r="BM127" s="185" t="s">
        <v>204</v>
      </c>
    </row>
    <row r="128" spans="1:65" s="2" customFormat="1" ht="11.25">
      <c r="A128" s="33"/>
      <c r="B128" s="34"/>
      <c r="C128" s="35"/>
      <c r="D128" s="187" t="s">
        <v>131</v>
      </c>
      <c r="E128" s="35"/>
      <c r="F128" s="188" t="s">
        <v>205</v>
      </c>
      <c r="G128" s="35"/>
      <c r="H128" s="35"/>
      <c r="I128" s="189"/>
      <c r="J128" s="35"/>
      <c r="K128" s="35"/>
      <c r="L128" s="38"/>
      <c r="M128" s="190"/>
      <c r="N128" s="191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131</v>
      </c>
      <c r="AU128" s="16" t="s">
        <v>85</v>
      </c>
    </row>
    <row r="129" spans="1:65" s="13" customFormat="1" ht="11.25">
      <c r="B129" s="194"/>
      <c r="C129" s="195"/>
      <c r="D129" s="192" t="s">
        <v>135</v>
      </c>
      <c r="E129" s="196" t="s">
        <v>27</v>
      </c>
      <c r="F129" s="197" t="s">
        <v>147</v>
      </c>
      <c r="G129" s="195"/>
      <c r="H129" s="198">
        <v>2813</v>
      </c>
      <c r="I129" s="199"/>
      <c r="J129" s="195"/>
      <c r="K129" s="195"/>
      <c r="L129" s="200"/>
      <c r="M129" s="201"/>
      <c r="N129" s="202"/>
      <c r="O129" s="202"/>
      <c r="P129" s="202"/>
      <c r="Q129" s="202"/>
      <c r="R129" s="202"/>
      <c r="S129" s="202"/>
      <c r="T129" s="203"/>
      <c r="AT129" s="204" t="s">
        <v>135</v>
      </c>
      <c r="AU129" s="204" t="s">
        <v>85</v>
      </c>
      <c r="AV129" s="13" t="s">
        <v>85</v>
      </c>
      <c r="AW129" s="13" t="s">
        <v>34</v>
      </c>
      <c r="AX129" s="13" t="s">
        <v>82</v>
      </c>
      <c r="AY129" s="204" t="s">
        <v>123</v>
      </c>
    </row>
    <row r="130" spans="1:65" s="12" customFormat="1" ht="22.9" customHeight="1">
      <c r="B130" s="157"/>
      <c r="C130" s="158"/>
      <c r="D130" s="159" t="s">
        <v>73</v>
      </c>
      <c r="E130" s="171" t="s">
        <v>172</v>
      </c>
      <c r="F130" s="171" t="s">
        <v>206</v>
      </c>
      <c r="G130" s="158"/>
      <c r="H130" s="158"/>
      <c r="I130" s="161"/>
      <c r="J130" s="172">
        <f>BK130</f>
        <v>0</v>
      </c>
      <c r="K130" s="158"/>
      <c r="L130" s="163"/>
      <c r="M130" s="164"/>
      <c r="N130" s="165"/>
      <c r="O130" s="165"/>
      <c r="P130" s="166">
        <f>SUM(P131:P139)</f>
        <v>0</v>
      </c>
      <c r="Q130" s="165"/>
      <c r="R130" s="166">
        <f>SUM(R131:R139)</f>
        <v>14.728120000000001</v>
      </c>
      <c r="S130" s="165"/>
      <c r="T130" s="167">
        <f>SUM(T131:T139)</f>
        <v>3.84</v>
      </c>
      <c r="AR130" s="168" t="s">
        <v>82</v>
      </c>
      <c r="AT130" s="169" t="s">
        <v>73</v>
      </c>
      <c r="AU130" s="169" t="s">
        <v>82</v>
      </c>
      <c r="AY130" s="168" t="s">
        <v>123</v>
      </c>
      <c r="BK130" s="170">
        <f>SUM(BK131:BK139)</f>
        <v>0</v>
      </c>
    </row>
    <row r="131" spans="1:65" s="2" customFormat="1" ht="26.45" customHeight="1">
      <c r="A131" s="33"/>
      <c r="B131" s="34"/>
      <c r="C131" s="173" t="s">
        <v>207</v>
      </c>
      <c r="D131" s="173" t="s">
        <v>125</v>
      </c>
      <c r="E131" s="174" t="s">
        <v>208</v>
      </c>
      <c r="F131" s="175" t="s">
        <v>209</v>
      </c>
      <c r="G131" s="176" t="s">
        <v>162</v>
      </c>
      <c r="H131" s="177">
        <v>2</v>
      </c>
      <c r="I131" s="178"/>
      <c r="J131" s="179">
        <f>ROUND(I131*H131,2)</f>
        <v>0</v>
      </c>
      <c r="K131" s="180"/>
      <c r="L131" s="38"/>
      <c r="M131" s="181" t="s">
        <v>27</v>
      </c>
      <c r="N131" s="182" t="s">
        <v>45</v>
      </c>
      <c r="O131" s="63"/>
      <c r="P131" s="183">
        <f>O131*H131</f>
        <v>0</v>
      </c>
      <c r="Q131" s="183">
        <v>0</v>
      </c>
      <c r="R131" s="183">
        <f>Q131*H131</f>
        <v>0</v>
      </c>
      <c r="S131" s="183">
        <v>1.92</v>
      </c>
      <c r="T131" s="184">
        <f>S131*H131</f>
        <v>3.84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85" t="s">
        <v>129</v>
      </c>
      <c r="AT131" s="185" t="s">
        <v>125</v>
      </c>
      <c r="AU131" s="185" t="s">
        <v>85</v>
      </c>
      <c r="AY131" s="16" t="s">
        <v>123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6" t="s">
        <v>82</v>
      </c>
      <c r="BK131" s="186">
        <f>ROUND(I131*H131,2)</f>
        <v>0</v>
      </c>
      <c r="BL131" s="16" t="s">
        <v>129</v>
      </c>
      <c r="BM131" s="185" t="s">
        <v>210</v>
      </c>
    </row>
    <row r="132" spans="1:65" s="13" customFormat="1" ht="11.25">
      <c r="B132" s="194"/>
      <c r="C132" s="195"/>
      <c r="D132" s="192" t="s">
        <v>135</v>
      </c>
      <c r="E132" s="196" t="s">
        <v>27</v>
      </c>
      <c r="F132" s="197" t="s">
        <v>85</v>
      </c>
      <c r="G132" s="195"/>
      <c r="H132" s="198">
        <v>2</v>
      </c>
      <c r="I132" s="199"/>
      <c r="J132" s="195"/>
      <c r="K132" s="195"/>
      <c r="L132" s="200"/>
      <c r="M132" s="201"/>
      <c r="N132" s="202"/>
      <c r="O132" s="202"/>
      <c r="P132" s="202"/>
      <c r="Q132" s="202"/>
      <c r="R132" s="202"/>
      <c r="S132" s="202"/>
      <c r="T132" s="203"/>
      <c r="AT132" s="204" t="s">
        <v>135</v>
      </c>
      <c r="AU132" s="204" t="s">
        <v>85</v>
      </c>
      <c r="AV132" s="13" t="s">
        <v>85</v>
      </c>
      <c r="AW132" s="13" t="s">
        <v>34</v>
      </c>
      <c r="AX132" s="13" t="s">
        <v>82</v>
      </c>
      <c r="AY132" s="204" t="s">
        <v>123</v>
      </c>
    </row>
    <row r="133" spans="1:65" s="2" customFormat="1" ht="26.45" customHeight="1">
      <c r="A133" s="33"/>
      <c r="B133" s="34"/>
      <c r="C133" s="173" t="s">
        <v>8</v>
      </c>
      <c r="D133" s="173" t="s">
        <v>125</v>
      </c>
      <c r="E133" s="174" t="s">
        <v>211</v>
      </c>
      <c r="F133" s="175" t="s">
        <v>212</v>
      </c>
      <c r="G133" s="176" t="s">
        <v>213</v>
      </c>
      <c r="H133" s="177">
        <v>2</v>
      </c>
      <c r="I133" s="178"/>
      <c r="J133" s="179">
        <f>ROUND(I133*H133,2)</f>
        <v>0</v>
      </c>
      <c r="K133" s="180"/>
      <c r="L133" s="38"/>
      <c r="M133" s="181" t="s">
        <v>27</v>
      </c>
      <c r="N133" s="182" t="s">
        <v>45</v>
      </c>
      <c r="O133" s="63"/>
      <c r="P133" s="183">
        <f>O133*H133</f>
        <v>0</v>
      </c>
      <c r="Q133" s="183">
        <v>0.34089999999999998</v>
      </c>
      <c r="R133" s="183">
        <f>Q133*H133</f>
        <v>0.68179999999999996</v>
      </c>
      <c r="S133" s="183">
        <v>0</v>
      </c>
      <c r="T133" s="184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85" t="s">
        <v>129</v>
      </c>
      <c r="AT133" s="185" t="s">
        <v>125</v>
      </c>
      <c r="AU133" s="185" t="s">
        <v>85</v>
      </c>
      <c r="AY133" s="16" t="s">
        <v>123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6" t="s">
        <v>82</v>
      </c>
      <c r="BK133" s="186">
        <f>ROUND(I133*H133,2)</f>
        <v>0</v>
      </c>
      <c r="BL133" s="16" t="s">
        <v>129</v>
      </c>
      <c r="BM133" s="185" t="s">
        <v>214</v>
      </c>
    </row>
    <row r="134" spans="1:65" s="2" customFormat="1" ht="19.5">
      <c r="A134" s="33"/>
      <c r="B134" s="34"/>
      <c r="C134" s="35"/>
      <c r="D134" s="192" t="s">
        <v>133</v>
      </c>
      <c r="E134" s="35"/>
      <c r="F134" s="193" t="s">
        <v>215</v>
      </c>
      <c r="G134" s="35"/>
      <c r="H134" s="35"/>
      <c r="I134" s="189"/>
      <c r="J134" s="35"/>
      <c r="K134" s="35"/>
      <c r="L134" s="38"/>
      <c r="M134" s="190"/>
      <c r="N134" s="191"/>
      <c r="O134" s="63"/>
      <c r="P134" s="63"/>
      <c r="Q134" s="63"/>
      <c r="R134" s="63"/>
      <c r="S134" s="63"/>
      <c r="T134" s="6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133</v>
      </c>
      <c r="AU134" s="16" t="s">
        <v>85</v>
      </c>
    </row>
    <row r="135" spans="1:65" s="13" customFormat="1" ht="11.25">
      <c r="B135" s="194"/>
      <c r="C135" s="195"/>
      <c r="D135" s="192" t="s">
        <v>135</v>
      </c>
      <c r="E135" s="196" t="s">
        <v>27</v>
      </c>
      <c r="F135" s="197" t="s">
        <v>85</v>
      </c>
      <c r="G135" s="195"/>
      <c r="H135" s="198">
        <v>2</v>
      </c>
      <c r="I135" s="199"/>
      <c r="J135" s="195"/>
      <c r="K135" s="195"/>
      <c r="L135" s="200"/>
      <c r="M135" s="201"/>
      <c r="N135" s="202"/>
      <c r="O135" s="202"/>
      <c r="P135" s="202"/>
      <c r="Q135" s="202"/>
      <c r="R135" s="202"/>
      <c r="S135" s="202"/>
      <c r="T135" s="203"/>
      <c r="AT135" s="204" t="s">
        <v>135</v>
      </c>
      <c r="AU135" s="204" t="s">
        <v>85</v>
      </c>
      <c r="AV135" s="13" t="s">
        <v>85</v>
      </c>
      <c r="AW135" s="13" t="s">
        <v>34</v>
      </c>
      <c r="AX135" s="13" t="s">
        <v>74</v>
      </c>
      <c r="AY135" s="204" t="s">
        <v>123</v>
      </c>
    </row>
    <row r="136" spans="1:65" s="2" customFormat="1" ht="16.5" customHeight="1">
      <c r="A136" s="33"/>
      <c r="B136" s="34"/>
      <c r="C136" s="173" t="s">
        <v>216</v>
      </c>
      <c r="D136" s="173" t="s">
        <v>125</v>
      </c>
      <c r="E136" s="174" t="s">
        <v>217</v>
      </c>
      <c r="F136" s="175" t="s">
        <v>218</v>
      </c>
      <c r="G136" s="176" t="s">
        <v>213</v>
      </c>
      <c r="H136" s="177">
        <v>17</v>
      </c>
      <c r="I136" s="178"/>
      <c r="J136" s="179">
        <f>ROUND(I136*H136,2)</f>
        <v>0</v>
      </c>
      <c r="K136" s="180"/>
      <c r="L136" s="38"/>
      <c r="M136" s="181" t="s">
        <v>27</v>
      </c>
      <c r="N136" s="182" t="s">
        <v>45</v>
      </c>
      <c r="O136" s="63"/>
      <c r="P136" s="183">
        <f>O136*H136</f>
        <v>0</v>
      </c>
      <c r="Q136" s="183">
        <v>0.42368</v>
      </c>
      <c r="R136" s="183">
        <f>Q136*H136</f>
        <v>7.2025600000000001</v>
      </c>
      <c r="S136" s="183">
        <v>0</v>
      </c>
      <c r="T136" s="184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85" t="s">
        <v>129</v>
      </c>
      <c r="AT136" s="185" t="s">
        <v>125</v>
      </c>
      <c r="AU136" s="185" t="s">
        <v>85</v>
      </c>
      <c r="AY136" s="16" t="s">
        <v>123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16" t="s">
        <v>82</v>
      </c>
      <c r="BK136" s="186">
        <f>ROUND(I136*H136,2)</f>
        <v>0</v>
      </c>
      <c r="BL136" s="16" t="s">
        <v>129</v>
      </c>
      <c r="BM136" s="185" t="s">
        <v>219</v>
      </c>
    </row>
    <row r="137" spans="1:65" s="13" customFormat="1" ht="11.25">
      <c r="B137" s="194"/>
      <c r="C137" s="195"/>
      <c r="D137" s="192" t="s">
        <v>135</v>
      </c>
      <c r="E137" s="196" t="s">
        <v>27</v>
      </c>
      <c r="F137" s="197" t="s">
        <v>220</v>
      </c>
      <c r="G137" s="195"/>
      <c r="H137" s="198">
        <v>17</v>
      </c>
      <c r="I137" s="199"/>
      <c r="J137" s="195"/>
      <c r="K137" s="195"/>
      <c r="L137" s="200"/>
      <c r="M137" s="201"/>
      <c r="N137" s="202"/>
      <c r="O137" s="202"/>
      <c r="P137" s="202"/>
      <c r="Q137" s="202"/>
      <c r="R137" s="202"/>
      <c r="S137" s="202"/>
      <c r="T137" s="203"/>
      <c r="AT137" s="204" t="s">
        <v>135</v>
      </c>
      <c r="AU137" s="204" t="s">
        <v>85</v>
      </c>
      <c r="AV137" s="13" t="s">
        <v>85</v>
      </c>
      <c r="AW137" s="13" t="s">
        <v>34</v>
      </c>
      <c r="AX137" s="13" t="s">
        <v>82</v>
      </c>
      <c r="AY137" s="204" t="s">
        <v>123</v>
      </c>
    </row>
    <row r="138" spans="1:65" s="2" customFormat="1" ht="26.45" customHeight="1">
      <c r="A138" s="33"/>
      <c r="B138" s="34"/>
      <c r="C138" s="173" t="s">
        <v>220</v>
      </c>
      <c r="D138" s="173" t="s">
        <v>125</v>
      </c>
      <c r="E138" s="174" t="s">
        <v>221</v>
      </c>
      <c r="F138" s="175" t="s">
        <v>222</v>
      </c>
      <c r="G138" s="176" t="s">
        <v>213</v>
      </c>
      <c r="H138" s="177">
        <v>22</v>
      </c>
      <c r="I138" s="178"/>
      <c r="J138" s="179">
        <f>ROUND(I138*H138,2)</f>
        <v>0</v>
      </c>
      <c r="K138" s="180"/>
      <c r="L138" s="38"/>
      <c r="M138" s="181" t="s">
        <v>27</v>
      </c>
      <c r="N138" s="182" t="s">
        <v>45</v>
      </c>
      <c r="O138" s="63"/>
      <c r="P138" s="183">
        <f>O138*H138</f>
        <v>0</v>
      </c>
      <c r="Q138" s="183">
        <v>0.31108000000000002</v>
      </c>
      <c r="R138" s="183">
        <f>Q138*H138</f>
        <v>6.8437600000000005</v>
      </c>
      <c r="S138" s="183">
        <v>0</v>
      </c>
      <c r="T138" s="184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5" t="s">
        <v>129</v>
      </c>
      <c r="AT138" s="185" t="s">
        <v>125</v>
      </c>
      <c r="AU138" s="185" t="s">
        <v>85</v>
      </c>
      <c r="AY138" s="16" t="s">
        <v>123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16" t="s">
        <v>82</v>
      </c>
      <c r="BK138" s="186">
        <f>ROUND(I138*H138,2)</f>
        <v>0</v>
      </c>
      <c r="BL138" s="16" t="s">
        <v>129</v>
      </c>
      <c r="BM138" s="185" t="s">
        <v>223</v>
      </c>
    </row>
    <row r="139" spans="1:65" s="13" customFormat="1" ht="11.25">
      <c r="B139" s="194"/>
      <c r="C139" s="195"/>
      <c r="D139" s="192" t="s">
        <v>135</v>
      </c>
      <c r="E139" s="196" t="s">
        <v>27</v>
      </c>
      <c r="F139" s="197" t="s">
        <v>224</v>
      </c>
      <c r="G139" s="195"/>
      <c r="H139" s="198">
        <v>22</v>
      </c>
      <c r="I139" s="199"/>
      <c r="J139" s="195"/>
      <c r="K139" s="195"/>
      <c r="L139" s="200"/>
      <c r="M139" s="201"/>
      <c r="N139" s="202"/>
      <c r="O139" s="202"/>
      <c r="P139" s="202"/>
      <c r="Q139" s="202"/>
      <c r="R139" s="202"/>
      <c r="S139" s="202"/>
      <c r="T139" s="203"/>
      <c r="AT139" s="204" t="s">
        <v>135</v>
      </c>
      <c r="AU139" s="204" t="s">
        <v>85</v>
      </c>
      <c r="AV139" s="13" t="s">
        <v>85</v>
      </c>
      <c r="AW139" s="13" t="s">
        <v>34</v>
      </c>
      <c r="AX139" s="13" t="s">
        <v>82</v>
      </c>
      <c r="AY139" s="204" t="s">
        <v>123</v>
      </c>
    </row>
    <row r="140" spans="1:65" s="12" customFormat="1" ht="22.9" customHeight="1">
      <c r="B140" s="157"/>
      <c r="C140" s="158"/>
      <c r="D140" s="159" t="s">
        <v>73</v>
      </c>
      <c r="E140" s="171" t="s">
        <v>178</v>
      </c>
      <c r="F140" s="171" t="s">
        <v>225</v>
      </c>
      <c r="G140" s="158"/>
      <c r="H140" s="158"/>
      <c r="I140" s="161"/>
      <c r="J140" s="172">
        <f>BK140</f>
        <v>0</v>
      </c>
      <c r="K140" s="158"/>
      <c r="L140" s="163"/>
      <c r="M140" s="164"/>
      <c r="N140" s="165"/>
      <c r="O140" s="165"/>
      <c r="P140" s="166">
        <f>P141+SUM(P142:P169)</f>
        <v>0</v>
      </c>
      <c r="Q140" s="165"/>
      <c r="R140" s="166">
        <f>R141+SUM(R142:R169)</f>
        <v>8.3771400000000007</v>
      </c>
      <c r="S140" s="165"/>
      <c r="T140" s="167">
        <f>T141+SUM(T142:T169)</f>
        <v>56.26</v>
      </c>
      <c r="AR140" s="168" t="s">
        <v>82</v>
      </c>
      <c r="AT140" s="169" t="s">
        <v>73</v>
      </c>
      <c r="AU140" s="169" t="s">
        <v>82</v>
      </c>
      <c r="AY140" s="168" t="s">
        <v>123</v>
      </c>
      <c r="BK140" s="170">
        <f>BK141+SUM(BK142:BK169)</f>
        <v>0</v>
      </c>
    </row>
    <row r="141" spans="1:65" s="2" customFormat="1" ht="24" customHeight="1">
      <c r="A141" s="33"/>
      <c r="B141" s="34"/>
      <c r="C141" s="173" t="s">
        <v>226</v>
      </c>
      <c r="D141" s="173" t="s">
        <v>125</v>
      </c>
      <c r="E141" s="174" t="s">
        <v>227</v>
      </c>
      <c r="F141" s="175" t="s">
        <v>228</v>
      </c>
      <c r="G141" s="176" t="s">
        <v>128</v>
      </c>
      <c r="H141" s="177">
        <v>54</v>
      </c>
      <c r="I141" s="178"/>
      <c r="J141" s="179">
        <f>ROUND(I141*H141,2)</f>
        <v>0</v>
      </c>
      <c r="K141" s="180"/>
      <c r="L141" s="38"/>
      <c r="M141" s="181" t="s">
        <v>27</v>
      </c>
      <c r="N141" s="182" t="s">
        <v>45</v>
      </c>
      <c r="O141" s="63"/>
      <c r="P141" s="183">
        <f>O141*H141</f>
        <v>0</v>
      </c>
      <c r="Q141" s="183">
        <v>2.5999999999999999E-3</v>
      </c>
      <c r="R141" s="183">
        <f>Q141*H141</f>
        <v>0.1404</v>
      </c>
      <c r="S141" s="183">
        <v>0</v>
      </c>
      <c r="T141" s="184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85" t="s">
        <v>129</v>
      </c>
      <c r="AT141" s="185" t="s">
        <v>125</v>
      </c>
      <c r="AU141" s="185" t="s">
        <v>85</v>
      </c>
      <c r="AY141" s="16" t="s">
        <v>123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16" t="s">
        <v>82</v>
      </c>
      <c r="BK141" s="186">
        <f>ROUND(I141*H141,2)</f>
        <v>0</v>
      </c>
      <c r="BL141" s="16" t="s">
        <v>129</v>
      </c>
      <c r="BM141" s="185" t="s">
        <v>229</v>
      </c>
    </row>
    <row r="142" spans="1:65" s="2" customFormat="1" ht="11.25">
      <c r="A142" s="33"/>
      <c r="B142" s="34"/>
      <c r="C142" s="35"/>
      <c r="D142" s="187" t="s">
        <v>131</v>
      </c>
      <c r="E142" s="35"/>
      <c r="F142" s="188" t="s">
        <v>230</v>
      </c>
      <c r="G142" s="35"/>
      <c r="H142" s="35"/>
      <c r="I142" s="189"/>
      <c r="J142" s="35"/>
      <c r="K142" s="35"/>
      <c r="L142" s="38"/>
      <c r="M142" s="190"/>
      <c r="N142" s="191"/>
      <c r="O142" s="63"/>
      <c r="P142" s="63"/>
      <c r="Q142" s="63"/>
      <c r="R142" s="63"/>
      <c r="S142" s="63"/>
      <c r="T142" s="64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131</v>
      </c>
      <c r="AU142" s="16" t="s">
        <v>85</v>
      </c>
    </row>
    <row r="143" spans="1:65" s="13" customFormat="1" ht="11.25">
      <c r="B143" s="194"/>
      <c r="C143" s="195"/>
      <c r="D143" s="192" t="s">
        <v>135</v>
      </c>
      <c r="E143" s="196" t="s">
        <v>27</v>
      </c>
      <c r="F143" s="197" t="s">
        <v>231</v>
      </c>
      <c r="G143" s="195"/>
      <c r="H143" s="198">
        <v>54</v>
      </c>
      <c r="I143" s="199"/>
      <c r="J143" s="195"/>
      <c r="K143" s="195"/>
      <c r="L143" s="200"/>
      <c r="M143" s="201"/>
      <c r="N143" s="202"/>
      <c r="O143" s="202"/>
      <c r="P143" s="202"/>
      <c r="Q143" s="202"/>
      <c r="R143" s="202"/>
      <c r="S143" s="202"/>
      <c r="T143" s="203"/>
      <c r="AT143" s="204" t="s">
        <v>135</v>
      </c>
      <c r="AU143" s="204" t="s">
        <v>85</v>
      </c>
      <c r="AV143" s="13" t="s">
        <v>85</v>
      </c>
      <c r="AW143" s="13" t="s">
        <v>34</v>
      </c>
      <c r="AX143" s="13" t="s">
        <v>82</v>
      </c>
      <c r="AY143" s="204" t="s">
        <v>123</v>
      </c>
    </row>
    <row r="144" spans="1:65" s="2" customFormat="1" ht="26.45" customHeight="1">
      <c r="A144" s="33"/>
      <c r="B144" s="34"/>
      <c r="C144" s="173" t="s">
        <v>232</v>
      </c>
      <c r="D144" s="173" t="s">
        <v>125</v>
      </c>
      <c r="E144" s="174" t="s">
        <v>233</v>
      </c>
      <c r="F144" s="175" t="s">
        <v>234</v>
      </c>
      <c r="G144" s="176" t="s">
        <v>128</v>
      </c>
      <c r="H144" s="177">
        <v>54</v>
      </c>
      <c r="I144" s="178"/>
      <c r="J144" s="179">
        <f>ROUND(I144*H144,2)</f>
        <v>0</v>
      </c>
      <c r="K144" s="180"/>
      <c r="L144" s="38"/>
      <c r="M144" s="181" t="s">
        <v>27</v>
      </c>
      <c r="N144" s="182" t="s">
        <v>45</v>
      </c>
      <c r="O144" s="63"/>
      <c r="P144" s="183">
        <f>O144*H144</f>
        <v>0</v>
      </c>
      <c r="Q144" s="183">
        <v>1.0000000000000001E-5</v>
      </c>
      <c r="R144" s="183">
        <f>Q144*H144</f>
        <v>5.4000000000000001E-4</v>
      </c>
      <c r="S144" s="183">
        <v>0</v>
      </c>
      <c r="T144" s="184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85" t="s">
        <v>129</v>
      </c>
      <c r="AT144" s="185" t="s">
        <v>125</v>
      </c>
      <c r="AU144" s="185" t="s">
        <v>85</v>
      </c>
      <c r="AY144" s="16" t="s">
        <v>123</v>
      </c>
      <c r="BE144" s="186">
        <f>IF(N144="základní",J144,0)</f>
        <v>0</v>
      </c>
      <c r="BF144" s="186">
        <f>IF(N144="snížená",J144,0)</f>
        <v>0</v>
      </c>
      <c r="BG144" s="186">
        <f>IF(N144="zákl. přenesená",J144,0)</f>
        <v>0</v>
      </c>
      <c r="BH144" s="186">
        <f>IF(N144="sníž. přenesená",J144,0)</f>
        <v>0</v>
      </c>
      <c r="BI144" s="186">
        <f>IF(N144="nulová",J144,0)</f>
        <v>0</v>
      </c>
      <c r="BJ144" s="16" t="s">
        <v>82</v>
      </c>
      <c r="BK144" s="186">
        <f>ROUND(I144*H144,2)</f>
        <v>0</v>
      </c>
      <c r="BL144" s="16" t="s">
        <v>129</v>
      </c>
      <c r="BM144" s="185" t="s">
        <v>235</v>
      </c>
    </row>
    <row r="145" spans="1:65" s="2" customFormat="1" ht="11.25">
      <c r="A145" s="33"/>
      <c r="B145" s="34"/>
      <c r="C145" s="35"/>
      <c r="D145" s="187" t="s">
        <v>131</v>
      </c>
      <c r="E145" s="35"/>
      <c r="F145" s="188" t="s">
        <v>236</v>
      </c>
      <c r="G145" s="35"/>
      <c r="H145" s="35"/>
      <c r="I145" s="189"/>
      <c r="J145" s="35"/>
      <c r="K145" s="35"/>
      <c r="L145" s="38"/>
      <c r="M145" s="190"/>
      <c r="N145" s="191"/>
      <c r="O145" s="63"/>
      <c r="P145" s="63"/>
      <c r="Q145" s="63"/>
      <c r="R145" s="63"/>
      <c r="S145" s="63"/>
      <c r="T145" s="64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131</v>
      </c>
      <c r="AU145" s="16" t="s">
        <v>85</v>
      </c>
    </row>
    <row r="146" spans="1:65" s="13" customFormat="1" ht="11.25">
      <c r="B146" s="194"/>
      <c r="C146" s="195"/>
      <c r="D146" s="192" t="s">
        <v>135</v>
      </c>
      <c r="E146" s="196" t="s">
        <v>27</v>
      </c>
      <c r="F146" s="197" t="s">
        <v>237</v>
      </c>
      <c r="G146" s="195"/>
      <c r="H146" s="198">
        <v>54</v>
      </c>
      <c r="I146" s="199"/>
      <c r="J146" s="195"/>
      <c r="K146" s="195"/>
      <c r="L146" s="200"/>
      <c r="M146" s="201"/>
      <c r="N146" s="202"/>
      <c r="O146" s="202"/>
      <c r="P146" s="202"/>
      <c r="Q146" s="202"/>
      <c r="R146" s="202"/>
      <c r="S146" s="202"/>
      <c r="T146" s="203"/>
      <c r="AT146" s="204" t="s">
        <v>135</v>
      </c>
      <c r="AU146" s="204" t="s">
        <v>85</v>
      </c>
      <c r="AV146" s="13" t="s">
        <v>85</v>
      </c>
      <c r="AW146" s="13" t="s">
        <v>34</v>
      </c>
      <c r="AX146" s="13" t="s">
        <v>82</v>
      </c>
      <c r="AY146" s="204" t="s">
        <v>123</v>
      </c>
    </row>
    <row r="147" spans="1:65" s="2" customFormat="1" ht="26.45" customHeight="1">
      <c r="A147" s="33"/>
      <c r="B147" s="34"/>
      <c r="C147" s="173" t="s">
        <v>238</v>
      </c>
      <c r="D147" s="173" t="s">
        <v>125</v>
      </c>
      <c r="E147" s="174" t="s">
        <v>239</v>
      </c>
      <c r="F147" s="175" t="s">
        <v>240</v>
      </c>
      <c r="G147" s="176" t="s">
        <v>150</v>
      </c>
      <c r="H147" s="177">
        <v>56</v>
      </c>
      <c r="I147" s="178"/>
      <c r="J147" s="179">
        <f>ROUND(I147*H147,2)</f>
        <v>0</v>
      </c>
      <c r="K147" s="180"/>
      <c r="L147" s="38"/>
      <c r="M147" s="181" t="s">
        <v>27</v>
      </c>
      <c r="N147" s="182" t="s">
        <v>45</v>
      </c>
      <c r="O147" s="63"/>
      <c r="P147" s="183">
        <f>O147*H147</f>
        <v>0</v>
      </c>
      <c r="Q147" s="183">
        <v>0.14066999999999999</v>
      </c>
      <c r="R147" s="183">
        <f>Q147*H147</f>
        <v>7.8775199999999996</v>
      </c>
      <c r="S147" s="183">
        <v>0</v>
      </c>
      <c r="T147" s="184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85" t="s">
        <v>129</v>
      </c>
      <c r="AT147" s="185" t="s">
        <v>125</v>
      </c>
      <c r="AU147" s="185" t="s">
        <v>85</v>
      </c>
      <c r="AY147" s="16" t="s">
        <v>123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16" t="s">
        <v>82</v>
      </c>
      <c r="BK147" s="186">
        <f>ROUND(I147*H147,2)</f>
        <v>0</v>
      </c>
      <c r="BL147" s="16" t="s">
        <v>129</v>
      </c>
      <c r="BM147" s="185" t="s">
        <v>241</v>
      </c>
    </row>
    <row r="148" spans="1:65" s="2" customFormat="1" ht="11.25">
      <c r="A148" s="33"/>
      <c r="B148" s="34"/>
      <c r="C148" s="35"/>
      <c r="D148" s="187" t="s">
        <v>131</v>
      </c>
      <c r="E148" s="35"/>
      <c r="F148" s="188" t="s">
        <v>242</v>
      </c>
      <c r="G148" s="35"/>
      <c r="H148" s="35"/>
      <c r="I148" s="189"/>
      <c r="J148" s="35"/>
      <c r="K148" s="35"/>
      <c r="L148" s="38"/>
      <c r="M148" s="190"/>
      <c r="N148" s="191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131</v>
      </c>
      <c r="AU148" s="16" t="s">
        <v>85</v>
      </c>
    </row>
    <row r="149" spans="1:65" s="13" customFormat="1" ht="11.25">
      <c r="B149" s="194"/>
      <c r="C149" s="195"/>
      <c r="D149" s="192" t="s">
        <v>135</v>
      </c>
      <c r="E149" s="196" t="s">
        <v>27</v>
      </c>
      <c r="F149" s="197" t="s">
        <v>243</v>
      </c>
      <c r="G149" s="195"/>
      <c r="H149" s="198">
        <v>56</v>
      </c>
      <c r="I149" s="199"/>
      <c r="J149" s="195"/>
      <c r="K149" s="195"/>
      <c r="L149" s="200"/>
      <c r="M149" s="201"/>
      <c r="N149" s="202"/>
      <c r="O149" s="202"/>
      <c r="P149" s="202"/>
      <c r="Q149" s="202"/>
      <c r="R149" s="202"/>
      <c r="S149" s="202"/>
      <c r="T149" s="203"/>
      <c r="AT149" s="204" t="s">
        <v>135</v>
      </c>
      <c r="AU149" s="204" t="s">
        <v>85</v>
      </c>
      <c r="AV149" s="13" t="s">
        <v>85</v>
      </c>
      <c r="AW149" s="13" t="s">
        <v>34</v>
      </c>
      <c r="AX149" s="13" t="s">
        <v>82</v>
      </c>
      <c r="AY149" s="204" t="s">
        <v>123</v>
      </c>
    </row>
    <row r="150" spans="1:65" s="2" customFormat="1" ht="16.5" customHeight="1">
      <c r="A150" s="33"/>
      <c r="B150" s="34"/>
      <c r="C150" s="205" t="s">
        <v>7</v>
      </c>
      <c r="D150" s="205" t="s">
        <v>244</v>
      </c>
      <c r="E150" s="206" t="s">
        <v>245</v>
      </c>
      <c r="F150" s="207" t="s">
        <v>246</v>
      </c>
      <c r="G150" s="208" t="s">
        <v>150</v>
      </c>
      <c r="H150" s="209">
        <v>6.12</v>
      </c>
      <c r="I150" s="210"/>
      <c r="J150" s="211">
        <f>ROUND(I150*H150,2)</f>
        <v>0</v>
      </c>
      <c r="K150" s="212"/>
      <c r="L150" s="213"/>
      <c r="M150" s="214" t="s">
        <v>27</v>
      </c>
      <c r="N150" s="215" t="s">
        <v>45</v>
      </c>
      <c r="O150" s="63"/>
      <c r="P150" s="183">
        <f>O150*H150</f>
        <v>0</v>
      </c>
      <c r="Q150" s="183">
        <v>5.7000000000000002E-2</v>
      </c>
      <c r="R150" s="183">
        <f>Q150*H150</f>
        <v>0.34884000000000004</v>
      </c>
      <c r="S150" s="183">
        <v>0</v>
      </c>
      <c r="T150" s="184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5" t="s">
        <v>172</v>
      </c>
      <c r="AT150" s="185" t="s">
        <v>244</v>
      </c>
      <c r="AU150" s="185" t="s">
        <v>85</v>
      </c>
      <c r="AY150" s="16" t="s">
        <v>123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6" t="s">
        <v>82</v>
      </c>
      <c r="BK150" s="186">
        <f>ROUND(I150*H150,2)</f>
        <v>0</v>
      </c>
      <c r="BL150" s="16" t="s">
        <v>129</v>
      </c>
      <c r="BM150" s="185" t="s">
        <v>247</v>
      </c>
    </row>
    <row r="151" spans="1:65" s="13" customFormat="1" ht="11.25">
      <c r="B151" s="194"/>
      <c r="C151" s="195"/>
      <c r="D151" s="192" t="s">
        <v>135</v>
      </c>
      <c r="E151" s="196" t="s">
        <v>27</v>
      </c>
      <c r="F151" s="197" t="s">
        <v>159</v>
      </c>
      <c r="G151" s="195"/>
      <c r="H151" s="198">
        <v>6</v>
      </c>
      <c r="I151" s="199"/>
      <c r="J151" s="195"/>
      <c r="K151" s="195"/>
      <c r="L151" s="200"/>
      <c r="M151" s="201"/>
      <c r="N151" s="202"/>
      <c r="O151" s="202"/>
      <c r="P151" s="202"/>
      <c r="Q151" s="202"/>
      <c r="R151" s="202"/>
      <c r="S151" s="202"/>
      <c r="T151" s="203"/>
      <c r="AT151" s="204" t="s">
        <v>135</v>
      </c>
      <c r="AU151" s="204" t="s">
        <v>85</v>
      </c>
      <c r="AV151" s="13" t="s">
        <v>85</v>
      </c>
      <c r="AW151" s="13" t="s">
        <v>34</v>
      </c>
      <c r="AX151" s="13" t="s">
        <v>82</v>
      </c>
      <c r="AY151" s="204" t="s">
        <v>123</v>
      </c>
    </row>
    <row r="152" spans="1:65" s="13" customFormat="1" ht="11.25">
      <c r="B152" s="194"/>
      <c r="C152" s="195"/>
      <c r="D152" s="192" t="s">
        <v>135</v>
      </c>
      <c r="E152" s="195"/>
      <c r="F152" s="197" t="s">
        <v>248</v>
      </c>
      <c r="G152" s="195"/>
      <c r="H152" s="198">
        <v>6.12</v>
      </c>
      <c r="I152" s="199"/>
      <c r="J152" s="195"/>
      <c r="K152" s="195"/>
      <c r="L152" s="200"/>
      <c r="M152" s="201"/>
      <c r="N152" s="202"/>
      <c r="O152" s="202"/>
      <c r="P152" s="202"/>
      <c r="Q152" s="202"/>
      <c r="R152" s="202"/>
      <c r="S152" s="202"/>
      <c r="T152" s="203"/>
      <c r="AT152" s="204" t="s">
        <v>135</v>
      </c>
      <c r="AU152" s="204" t="s">
        <v>85</v>
      </c>
      <c r="AV152" s="13" t="s">
        <v>85</v>
      </c>
      <c r="AW152" s="13" t="s">
        <v>4</v>
      </c>
      <c r="AX152" s="13" t="s">
        <v>82</v>
      </c>
      <c r="AY152" s="204" t="s">
        <v>123</v>
      </c>
    </row>
    <row r="153" spans="1:65" s="2" customFormat="1" ht="24" customHeight="1">
      <c r="A153" s="33"/>
      <c r="B153" s="34"/>
      <c r="C153" s="173" t="s">
        <v>224</v>
      </c>
      <c r="D153" s="173" t="s">
        <v>125</v>
      </c>
      <c r="E153" s="174" t="s">
        <v>249</v>
      </c>
      <c r="F153" s="175" t="s">
        <v>250</v>
      </c>
      <c r="G153" s="176" t="s">
        <v>150</v>
      </c>
      <c r="H153" s="177">
        <v>164</v>
      </c>
      <c r="I153" s="178"/>
      <c r="J153" s="179">
        <f>ROUND(I153*H153,2)</f>
        <v>0</v>
      </c>
      <c r="K153" s="180"/>
      <c r="L153" s="38"/>
      <c r="M153" s="181" t="s">
        <v>27</v>
      </c>
      <c r="N153" s="182" t="s">
        <v>45</v>
      </c>
      <c r="O153" s="63"/>
      <c r="P153" s="183">
        <f>O153*H153</f>
        <v>0</v>
      </c>
      <c r="Q153" s="183">
        <v>0</v>
      </c>
      <c r="R153" s="183">
        <f>Q153*H153</f>
        <v>0</v>
      </c>
      <c r="S153" s="183">
        <v>0</v>
      </c>
      <c r="T153" s="184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85" t="s">
        <v>129</v>
      </c>
      <c r="AT153" s="185" t="s">
        <v>125</v>
      </c>
      <c r="AU153" s="185" t="s">
        <v>85</v>
      </c>
      <c r="AY153" s="16" t="s">
        <v>123</v>
      </c>
      <c r="BE153" s="186">
        <f>IF(N153="základní",J153,0)</f>
        <v>0</v>
      </c>
      <c r="BF153" s="186">
        <f>IF(N153="snížená",J153,0)</f>
        <v>0</v>
      </c>
      <c r="BG153" s="186">
        <f>IF(N153="zákl. přenesená",J153,0)</f>
        <v>0</v>
      </c>
      <c r="BH153" s="186">
        <f>IF(N153="sníž. přenesená",J153,0)</f>
        <v>0</v>
      </c>
      <c r="BI153" s="186">
        <f>IF(N153="nulová",J153,0)</f>
        <v>0</v>
      </c>
      <c r="BJ153" s="16" t="s">
        <v>82</v>
      </c>
      <c r="BK153" s="186">
        <f>ROUND(I153*H153,2)</f>
        <v>0</v>
      </c>
      <c r="BL153" s="16" t="s">
        <v>129</v>
      </c>
      <c r="BM153" s="185" t="s">
        <v>251</v>
      </c>
    </row>
    <row r="154" spans="1:65" s="2" customFormat="1" ht="11.25">
      <c r="A154" s="33"/>
      <c r="B154" s="34"/>
      <c r="C154" s="35"/>
      <c r="D154" s="187" t="s">
        <v>131</v>
      </c>
      <c r="E154" s="35"/>
      <c r="F154" s="188" t="s">
        <v>252</v>
      </c>
      <c r="G154" s="35"/>
      <c r="H154" s="35"/>
      <c r="I154" s="189"/>
      <c r="J154" s="35"/>
      <c r="K154" s="35"/>
      <c r="L154" s="38"/>
      <c r="M154" s="190"/>
      <c r="N154" s="191"/>
      <c r="O154" s="63"/>
      <c r="P154" s="63"/>
      <c r="Q154" s="63"/>
      <c r="R154" s="63"/>
      <c r="S154" s="63"/>
      <c r="T154" s="64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131</v>
      </c>
      <c r="AU154" s="16" t="s">
        <v>85</v>
      </c>
    </row>
    <row r="155" spans="1:65" s="13" customFormat="1" ht="11.25">
      <c r="B155" s="194"/>
      <c r="C155" s="195"/>
      <c r="D155" s="192" t="s">
        <v>135</v>
      </c>
      <c r="E155" s="196" t="s">
        <v>27</v>
      </c>
      <c r="F155" s="197" t="s">
        <v>253</v>
      </c>
      <c r="G155" s="195"/>
      <c r="H155" s="198">
        <v>164</v>
      </c>
      <c r="I155" s="199"/>
      <c r="J155" s="195"/>
      <c r="K155" s="195"/>
      <c r="L155" s="200"/>
      <c r="M155" s="201"/>
      <c r="N155" s="202"/>
      <c r="O155" s="202"/>
      <c r="P155" s="202"/>
      <c r="Q155" s="202"/>
      <c r="R155" s="202"/>
      <c r="S155" s="202"/>
      <c r="T155" s="203"/>
      <c r="AT155" s="204" t="s">
        <v>135</v>
      </c>
      <c r="AU155" s="204" t="s">
        <v>85</v>
      </c>
      <c r="AV155" s="13" t="s">
        <v>85</v>
      </c>
      <c r="AW155" s="13" t="s">
        <v>34</v>
      </c>
      <c r="AX155" s="13" t="s">
        <v>82</v>
      </c>
      <c r="AY155" s="204" t="s">
        <v>123</v>
      </c>
    </row>
    <row r="156" spans="1:65" s="2" customFormat="1" ht="26.45" customHeight="1">
      <c r="A156" s="33"/>
      <c r="B156" s="34"/>
      <c r="C156" s="173" t="s">
        <v>254</v>
      </c>
      <c r="D156" s="173" t="s">
        <v>125</v>
      </c>
      <c r="E156" s="174" t="s">
        <v>255</v>
      </c>
      <c r="F156" s="175" t="s">
        <v>256</v>
      </c>
      <c r="G156" s="176" t="s">
        <v>150</v>
      </c>
      <c r="H156" s="177">
        <v>164</v>
      </c>
      <c r="I156" s="178"/>
      <c r="J156" s="179">
        <f>ROUND(I156*H156,2)</f>
        <v>0</v>
      </c>
      <c r="K156" s="180"/>
      <c r="L156" s="38"/>
      <c r="M156" s="181" t="s">
        <v>27</v>
      </c>
      <c r="N156" s="182" t="s">
        <v>45</v>
      </c>
      <c r="O156" s="63"/>
      <c r="P156" s="183">
        <f>O156*H156</f>
        <v>0</v>
      </c>
      <c r="Q156" s="183">
        <v>6.0000000000000002E-5</v>
      </c>
      <c r="R156" s="183">
        <f>Q156*H156</f>
        <v>9.8399999999999998E-3</v>
      </c>
      <c r="S156" s="183">
        <v>0</v>
      </c>
      <c r="T156" s="184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85" t="s">
        <v>129</v>
      </c>
      <c r="AT156" s="185" t="s">
        <v>125</v>
      </c>
      <c r="AU156" s="185" t="s">
        <v>85</v>
      </c>
      <c r="AY156" s="16" t="s">
        <v>123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16" t="s">
        <v>82</v>
      </c>
      <c r="BK156" s="186">
        <f>ROUND(I156*H156,2)</f>
        <v>0</v>
      </c>
      <c r="BL156" s="16" t="s">
        <v>129</v>
      </c>
      <c r="BM156" s="185" t="s">
        <v>257</v>
      </c>
    </row>
    <row r="157" spans="1:65" s="2" customFormat="1" ht="11.25">
      <c r="A157" s="33"/>
      <c r="B157" s="34"/>
      <c r="C157" s="35"/>
      <c r="D157" s="187" t="s">
        <v>131</v>
      </c>
      <c r="E157" s="35"/>
      <c r="F157" s="188" t="s">
        <v>258</v>
      </c>
      <c r="G157" s="35"/>
      <c r="H157" s="35"/>
      <c r="I157" s="189"/>
      <c r="J157" s="35"/>
      <c r="K157" s="35"/>
      <c r="L157" s="38"/>
      <c r="M157" s="190"/>
      <c r="N157" s="191"/>
      <c r="O157" s="63"/>
      <c r="P157" s="63"/>
      <c r="Q157" s="63"/>
      <c r="R157" s="63"/>
      <c r="S157" s="63"/>
      <c r="T157" s="64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131</v>
      </c>
      <c r="AU157" s="16" t="s">
        <v>85</v>
      </c>
    </row>
    <row r="158" spans="1:65" s="13" customFormat="1" ht="11.25">
      <c r="B158" s="194"/>
      <c r="C158" s="195"/>
      <c r="D158" s="192" t="s">
        <v>135</v>
      </c>
      <c r="E158" s="196" t="s">
        <v>27</v>
      </c>
      <c r="F158" s="197" t="s">
        <v>253</v>
      </c>
      <c r="G158" s="195"/>
      <c r="H158" s="198">
        <v>164</v>
      </c>
      <c r="I158" s="199"/>
      <c r="J158" s="195"/>
      <c r="K158" s="195"/>
      <c r="L158" s="200"/>
      <c r="M158" s="201"/>
      <c r="N158" s="202"/>
      <c r="O158" s="202"/>
      <c r="P158" s="202"/>
      <c r="Q158" s="202"/>
      <c r="R158" s="202"/>
      <c r="S158" s="202"/>
      <c r="T158" s="203"/>
      <c r="AT158" s="204" t="s">
        <v>135</v>
      </c>
      <c r="AU158" s="204" t="s">
        <v>85</v>
      </c>
      <c r="AV158" s="13" t="s">
        <v>85</v>
      </c>
      <c r="AW158" s="13" t="s">
        <v>34</v>
      </c>
      <c r="AX158" s="13" t="s">
        <v>74</v>
      </c>
      <c r="AY158" s="204" t="s">
        <v>123</v>
      </c>
    </row>
    <row r="159" spans="1:65" s="2" customFormat="1" ht="26.45" customHeight="1">
      <c r="A159" s="33"/>
      <c r="B159" s="34"/>
      <c r="C159" s="173" t="s">
        <v>259</v>
      </c>
      <c r="D159" s="173" t="s">
        <v>125</v>
      </c>
      <c r="E159" s="174" t="s">
        <v>260</v>
      </c>
      <c r="F159" s="175" t="s">
        <v>261</v>
      </c>
      <c r="G159" s="176" t="s">
        <v>150</v>
      </c>
      <c r="H159" s="177">
        <v>1668</v>
      </c>
      <c r="I159" s="178"/>
      <c r="J159" s="179">
        <f>ROUND(I159*H159,2)</f>
        <v>0</v>
      </c>
      <c r="K159" s="180"/>
      <c r="L159" s="38"/>
      <c r="M159" s="181" t="s">
        <v>27</v>
      </c>
      <c r="N159" s="182" t="s">
        <v>45</v>
      </c>
      <c r="O159" s="63"/>
      <c r="P159" s="183">
        <f>O159*H159</f>
        <v>0</v>
      </c>
      <c r="Q159" s="183">
        <v>0</v>
      </c>
      <c r="R159" s="183">
        <f>Q159*H159</f>
        <v>0</v>
      </c>
      <c r="S159" s="183">
        <v>0</v>
      </c>
      <c r="T159" s="184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85" t="s">
        <v>129</v>
      </c>
      <c r="AT159" s="185" t="s">
        <v>125</v>
      </c>
      <c r="AU159" s="185" t="s">
        <v>85</v>
      </c>
      <c r="AY159" s="16" t="s">
        <v>123</v>
      </c>
      <c r="BE159" s="186">
        <f>IF(N159="základní",J159,0)</f>
        <v>0</v>
      </c>
      <c r="BF159" s="186">
        <f>IF(N159="snížená",J159,0)</f>
        <v>0</v>
      </c>
      <c r="BG159" s="186">
        <f>IF(N159="zákl. přenesená",J159,0)</f>
        <v>0</v>
      </c>
      <c r="BH159" s="186">
        <f>IF(N159="sníž. přenesená",J159,0)</f>
        <v>0</v>
      </c>
      <c r="BI159" s="186">
        <f>IF(N159="nulová",J159,0)</f>
        <v>0</v>
      </c>
      <c r="BJ159" s="16" t="s">
        <v>82</v>
      </c>
      <c r="BK159" s="186">
        <f>ROUND(I159*H159,2)</f>
        <v>0</v>
      </c>
      <c r="BL159" s="16" t="s">
        <v>129</v>
      </c>
      <c r="BM159" s="185" t="s">
        <v>262</v>
      </c>
    </row>
    <row r="160" spans="1:65" s="2" customFormat="1" ht="11.25">
      <c r="A160" s="33"/>
      <c r="B160" s="34"/>
      <c r="C160" s="35"/>
      <c r="D160" s="187" t="s">
        <v>131</v>
      </c>
      <c r="E160" s="35"/>
      <c r="F160" s="188" t="s">
        <v>263</v>
      </c>
      <c r="G160" s="35"/>
      <c r="H160" s="35"/>
      <c r="I160" s="189"/>
      <c r="J160" s="35"/>
      <c r="K160" s="35"/>
      <c r="L160" s="38"/>
      <c r="M160" s="190"/>
      <c r="N160" s="191"/>
      <c r="O160" s="63"/>
      <c r="P160" s="63"/>
      <c r="Q160" s="63"/>
      <c r="R160" s="63"/>
      <c r="S160" s="63"/>
      <c r="T160" s="64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131</v>
      </c>
      <c r="AU160" s="16" t="s">
        <v>85</v>
      </c>
    </row>
    <row r="161" spans="1:65" s="2" customFormat="1" ht="19.5">
      <c r="A161" s="33"/>
      <c r="B161" s="34"/>
      <c r="C161" s="35"/>
      <c r="D161" s="192" t="s">
        <v>133</v>
      </c>
      <c r="E161" s="35"/>
      <c r="F161" s="193" t="s">
        <v>264</v>
      </c>
      <c r="G161" s="35"/>
      <c r="H161" s="35"/>
      <c r="I161" s="189"/>
      <c r="J161" s="35"/>
      <c r="K161" s="35"/>
      <c r="L161" s="38"/>
      <c r="M161" s="190"/>
      <c r="N161" s="191"/>
      <c r="O161" s="63"/>
      <c r="P161" s="63"/>
      <c r="Q161" s="63"/>
      <c r="R161" s="63"/>
      <c r="S161" s="63"/>
      <c r="T161" s="64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133</v>
      </c>
      <c r="AU161" s="16" t="s">
        <v>85</v>
      </c>
    </row>
    <row r="162" spans="1:65" s="13" customFormat="1" ht="11.25">
      <c r="B162" s="194"/>
      <c r="C162" s="195"/>
      <c r="D162" s="192" t="s">
        <v>135</v>
      </c>
      <c r="E162" s="196" t="s">
        <v>27</v>
      </c>
      <c r="F162" s="197" t="s">
        <v>265</v>
      </c>
      <c r="G162" s="195"/>
      <c r="H162" s="198">
        <v>1668</v>
      </c>
      <c r="I162" s="199"/>
      <c r="J162" s="195"/>
      <c r="K162" s="195"/>
      <c r="L162" s="200"/>
      <c r="M162" s="201"/>
      <c r="N162" s="202"/>
      <c r="O162" s="202"/>
      <c r="P162" s="202"/>
      <c r="Q162" s="202"/>
      <c r="R162" s="202"/>
      <c r="S162" s="202"/>
      <c r="T162" s="203"/>
      <c r="AT162" s="204" t="s">
        <v>135</v>
      </c>
      <c r="AU162" s="204" t="s">
        <v>85</v>
      </c>
      <c r="AV162" s="13" t="s">
        <v>85</v>
      </c>
      <c r="AW162" s="13" t="s">
        <v>34</v>
      </c>
      <c r="AX162" s="13" t="s">
        <v>82</v>
      </c>
      <c r="AY162" s="204" t="s">
        <v>123</v>
      </c>
    </row>
    <row r="163" spans="1:65" s="2" customFormat="1" ht="16.5" customHeight="1">
      <c r="A163" s="33"/>
      <c r="B163" s="34"/>
      <c r="C163" s="173" t="s">
        <v>266</v>
      </c>
      <c r="D163" s="173" t="s">
        <v>125</v>
      </c>
      <c r="E163" s="174" t="s">
        <v>267</v>
      </c>
      <c r="F163" s="175" t="s">
        <v>268</v>
      </c>
      <c r="G163" s="176" t="s">
        <v>150</v>
      </c>
      <c r="H163" s="177">
        <v>164</v>
      </c>
      <c r="I163" s="178"/>
      <c r="J163" s="179">
        <f>ROUND(I163*H163,2)</f>
        <v>0</v>
      </c>
      <c r="K163" s="180"/>
      <c r="L163" s="38"/>
      <c r="M163" s="181" t="s">
        <v>27</v>
      </c>
      <c r="N163" s="182" t="s">
        <v>45</v>
      </c>
      <c r="O163" s="63"/>
      <c r="P163" s="183">
        <f>O163*H163</f>
        <v>0</v>
      </c>
      <c r="Q163" s="183">
        <v>0</v>
      </c>
      <c r="R163" s="183">
        <f>Q163*H163</f>
        <v>0</v>
      </c>
      <c r="S163" s="183">
        <v>0</v>
      </c>
      <c r="T163" s="184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85" t="s">
        <v>129</v>
      </c>
      <c r="AT163" s="185" t="s">
        <v>125</v>
      </c>
      <c r="AU163" s="185" t="s">
        <v>85</v>
      </c>
      <c r="AY163" s="16" t="s">
        <v>123</v>
      </c>
      <c r="BE163" s="186">
        <f>IF(N163="základní",J163,0)</f>
        <v>0</v>
      </c>
      <c r="BF163" s="186">
        <f>IF(N163="snížená",J163,0)</f>
        <v>0</v>
      </c>
      <c r="BG163" s="186">
        <f>IF(N163="zákl. přenesená",J163,0)</f>
        <v>0</v>
      </c>
      <c r="BH163" s="186">
        <f>IF(N163="sníž. přenesená",J163,0)</f>
        <v>0</v>
      </c>
      <c r="BI163" s="186">
        <f>IF(N163="nulová",J163,0)</f>
        <v>0</v>
      </c>
      <c r="BJ163" s="16" t="s">
        <v>82</v>
      </c>
      <c r="BK163" s="186">
        <f>ROUND(I163*H163,2)</f>
        <v>0</v>
      </c>
      <c r="BL163" s="16" t="s">
        <v>129</v>
      </c>
      <c r="BM163" s="185" t="s">
        <v>269</v>
      </c>
    </row>
    <row r="164" spans="1:65" s="2" customFormat="1" ht="11.25">
      <c r="A164" s="33"/>
      <c r="B164" s="34"/>
      <c r="C164" s="35"/>
      <c r="D164" s="187" t="s">
        <v>131</v>
      </c>
      <c r="E164" s="35"/>
      <c r="F164" s="188" t="s">
        <v>270</v>
      </c>
      <c r="G164" s="35"/>
      <c r="H164" s="35"/>
      <c r="I164" s="189"/>
      <c r="J164" s="35"/>
      <c r="K164" s="35"/>
      <c r="L164" s="38"/>
      <c r="M164" s="190"/>
      <c r="N164" s="191"/>
      <c r="O164" s="63"/>
      <c r="P164" s="63"/>
      <c r="Q164" s="63"/>
      <c r="R164" s="63"/>
      <c r="S164" s="63"/>
      <c r="T164" s="64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131</v>
      </c>
      <c r="AU164" s="16" t="s">
        <v>85</v>
      </c>
    </row>
    <row r="165" spans="1:65" s="13" customFormat="1" ht="11.25">
      <c r="B165" s="194"/>
      <c r="C165" s="195"/>
      <c r="D165" s="192" t="s">
        <v>135</v>
      </c>
      <c r="E165" s="196" t="s">
        <v>27</v>
      </c>
      <c r="F165" s="197" t="s">
        <v>271</v>
      </c>
      <c r="G165" s="195"/>
      <c r="H165" s="198">
        <v>164</v>
      </c>
      <c r="I165" s="199"/>
      <c r="J165" s="195"/>
      <c r="K165" s="195"/>
      <c r="L165" s="200"/>
      <c r="M165" s="201"/>
      <c r="N165" s="202"/>
      <c r="O165" s="202"/>
      <c r="P165" s="202"/>
      <c r="Q165" s="202"/>
      <c r="R165" s="202"/>
      <c r="S165" s="202"/>
      <c r="T165" s="203"/>
      <c r="AT165" s="204" t="s">
        <v>135</v>
      </c>
      <c r="AU165" s="204" t="s">
        <v>85</v>
      </c>
      <c r="AV165" s="13" t="s">
        <v>85</v>
      </c>
      <c r="AW165" s="13" t="s">
        <v>34</v>
      </c>
      <c r="AX165" s="13" t="s">
        <v>82</v>
      </c>
      <c r="AY165" s="204" t="s">
        <v>123</v>
      </c>
    </row>
    <row r="166" spans="1:65" s="2" customFormat="1" ht="36" customHeight="1">
      <c r="A166" s="33"/>
      <c r="B166" s="34"/>
      <c r="C166" s="173" t="s">
        <v>272</v>
      </c>
      <c r="D166" s="173" t="s">
        <v>125</v>
      </c>
      <c r="E166" s="174" t="s">
        <v>273</v>
      </c>
      <c r="F166" s="175" t="s">
        <v>274</v>
      </c>
      <c r="G166" s="176" t="s">
        <v>128</v>
      </c>
      <c r="H166" s="177">
        <v>2813</v>
      </c>
      <c r="I166" s="178"/>
      <c r="J166" s="179">
        <f>ROUND(I166*H166,2)</f>
        <v>0</v>
      </c>
      <c r="K166" s="180"/>
      <c r="L166" s="38"/>
      <c r="M166" s="181" t="s">
        <v>27</v>
      </c>
      <c r="N166" s="182" t="s">
        <v>45</v>
      </c>
      <c r="O166" s="63"/>
      <c r="P166" s="183">
        <f>O166*H166</f>
        <v>0</v>
      </c>
      <c r="Q166" s="183">
        <v>0</v>
      </c>
      <c r="R166" s="183">
        <f>Q166*H166</f>
        <v>0</v>
      </c>
      <c r="S166" s="183">
        <v>0.02</v>
      </c>
      <c r="T166" s="184">
        <f>S166*H166</f>
        <v>56.26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85" t="s">
        <v>129</v>
      </c>
      <c r="AT166" s="185" t="s">
        <v>125</v>
      </c>
      <c r="AU166" s="185" t="s">
        <v>85</v>
      </c>
      <c r="AY166" s="16" t="s">
        <v>123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16" t="s">
        <v>82</v>
      </c>
      <c r="BK166" s="186">
        <f>ROUND(I166*H166,2)</f>
        <v>0</v>
      </c>
      <c r="BL166" s="16" t="s">
        <v>129</v>
      </c>
      <c r="BM166" s="185" t="s">
        <v>275</v>
      </c>
    </row>
    <row r="167" spans="1:65" s="2" customFormat="1" ht="11.25">
      <c r="A167" s="33"/>
      <c r="B167" s="34"/>
      <c r="C167" s="35"/>
      <c r="D167" s="187" t="s">
        <v>131</v>
      </c>
      <c r="E167" s="35"/>
      <c r="F167" s="188" t="s">
        <v>276</v>
      </c>
      <c r="G167" s="35"/>
      <c r="H167" s="35"/>
      <c r="I167" s="189"/>
      <c r="J167" s="35"/>
      <c r="K167" s="35"/>
      <c r="L167" s="38"/>
      <c r="M167" s="190"/>
      <c r="N167" s="191"/>
      <c r="O167" s="63"/>
      <c r="P167" s="63"/>
      <c r="Q167" s="63"/>
      <c r="R167" s="63"/>
      <c r="S167" s="63"/>
      <c r="T167" s="64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131</v>
      </c>
      <c r="AU167" s="16" t="s">
        <v>85</v>
      </c>
    </row>
    <row r="168" spans="1:65" s="13" customFormat="1" ht="11.25">
      <c r="B168" s="194"/>
      <c r="C168" s="195"/>
      <c r="D168" s="192" t="s">
        <v>135</v>
      </c>
      <c r="E168" s="196" t="s">
        <v>27</v>
      </c>
      <c r="F168" s="197" t="s">
        <v>147</v>
      </c>
      <c r="G168" s="195"/>
      <c r="H168" s="198">
        <v>2813</v>
      </c>
      <c r="I168" s="199"/>
      <c r="J168" s="195"/>
      <c r="K168" s="195"/>
      <c r="L168" s="200"/>
      <c r="M168" s="201"/>
      <c r="N168" s="202"/>
      <c r="O168" s="202"/>
      <c r="P168" s="202"/>
      <c r="Q168" s="202"/>
      <c r="R168" s="202"/>
      <c r="S168" s="202"/>
      <c r="T168" s="203"/>
      <c r="AT168" s="204" t="s">
        <v>135</v>
      </c>
      <c r="AU168" s="204" t="s">
        <v>85</v>
      </c>
      <c r="AV168" s="13" t="s">
        <v>85</v>
      </c>
      <c r="AW168" s="13" t="s">
        <v>34</v>
      </c>
      <c r="AX168" s="13" t="s">
        <v>82</v>
      </c>
      <c r="AY168" s="204" t="s">
        <v>123</v>
      </c>
    </row>
    <row r="169" spans="1:65" s="12" customFormat="1" ht="20.85" customHeight="1">
      <c r="B169" s="157"/>
      <c r="C169" s="158"/>
      <c r="D169" s="159" t="s">
        <v>73</v>
      </c>
      <c r="E169" s="171" t="s">
        <v>277</v>
      </c>
      <c r="F169" s="171" t="s">
        <v>278</v>
      </c>
      <c r="G169" s="158"/>
      <c r="H169" s="158"/>
      <c r="I169" s="161"/>
      <c r="J169" s="172">
        <f>BK169</f>
        <v>0</v>
      </c>
      <c r="K169" s="158"/>
      <c r="L169" s="163"/>
      <c r="M169" s="164"/>
      <c r="N169" s="165"/>
      <c r="O169" s="165"/>
      <c r="P169" s="166">
        <f>SUM(P170:P172)</f>
        <v>0</v>
      </c>
      <c r="Q169" s="165"/>
      <c r="R169" s="166">
        <f>SUM(R170:R172)</f>
        <v>0</v>
      </c>
      <c r="S169" s="165"/>
      <c r="T169" s="167">
        <f>SUM(T170:T172)</f>
        <v>0</v>
      </c>
      <c r="AR169" s="168" t="s">
        <v>82</v>
      </c>
      <c r="AT169" s="169" t="s">
        <v>73</v>
      </c>
      <c r="AU169" s="169" t="s">
        <v>85</v>
      </c>
      <c r="AY169" s="168" t="s">
        <v>123</v>
      </c>
      <c r="BK169" s="170">
        <f>SUM(BK170:BK172)</f>
        <v>0</v>
      </c>
    </row>
    <row r="170" spans="1:65" s="2" customFormat="1" ht="26.45" customHeight="1">
      <c r="A170" s="33"/>
      <c r="B170" s="34"/>
      <c r="C170" s="173" t="s">
        <v>279</v>
      </c>
      <c r="D170" s="173" t="s">
        <v>125</v>
      </c>
      <c r="E170" s="174" t="s">
        <v>280</v>
      </c>
      <c r="F170" s="175" t="s">
        <v>281</v>
      </c>
      <c r="G170" s="176" t="s">
        <v>181</v>
      </c>
      <c r="H170" s="177">
        <v>25.5</v>
      </c>
      <c r="I170" s="178"/>
      <c r="J170" s="179">
        <f>ROUND(I170*H170,2)</f>
        <v>0</v>
      </c>
      <c r="K170" s="180"/>
      <c r="L170" s="38"/>
      <c r="M170" s="181" t="s">
        <v>27</v>
      </c>
      <c r="N170" s="182" t="s">
        <v>45</v>
      </c>
      <c r="O170" s="63"/>
      <c r="P170" s="183">
        <f>O170*H170</f>
        <v>0</v>
      </c>
      <c r="Q170" s="183">
        <v>0</v>
      </c>
      <c r="R170" s="183">
        <f>Q170*H170</f>
        <v>0</v>
      </c>
      <c r="S170" s="183">
        <v>0</v>
      </c>
      <c r="T170" s="184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85" t="s">
        <v>129</v>
      </c>
      <c r="AT170" s="185" t="s">
        <v>125</v>
      </c>
      <c r="AU170" s="185" t="s">
        <v>142</v>
      </c>
      <c r="AY170" s="16" t="s">
        <v>123</v>
      </c>
      <c r="BE170" s="186">
        <f>IF(N170="základní",J170,0)</f>
        <v>0</v>
      </c>
      <c r="BF170" s="186">
        <f>IF(N170="snížená",J170,0)</f>
        <v>0</v>
      </c>
      <c r="BG170" s="186">
        <f>IF(N170="zákl. přenesená",J170,0)</f>
        <v>0</v>
      </c>
      <c r="BH170" s="186">
        <f>IF(N170="sníž. přenesená",J170,0)</f>
        <v>0</v>
      </c>
      <c r="BI170" s="186">
        <f>IF(N170="nulová",J170,0)</f>
        <v>0</v>
      </c>
      <c r="BJ170" s="16" t="s">
        <v>82</v>
      </c>
      <c r="BK170" s="186">
        <f>ROUND(I170*H170,2)</f>
        <v>0</v>
      </c>
      <c r="BL170" s="16" t="s">
        <v>129</v>
      </c>
      <c r="BM170" s="185" t="s">
        <v>282</v>
      </c>
    </row>
    <row r="171" spans="1:65" s="2" customFormat="1" ht="11.25">
      <c r="A171" s="33"/>
      <c r="B171" s="34"/>
      <c r="C171" s="35"/>
      <c r="D171" s="187" t="s">
        <v>131</v>
      </c>
      <c r="E171" s="35"/>
      <c r="F171" s="188" t="s">
        <v>283</v>
      </c>
      <c r="G171" s="35"/>
      <c r="H171" s="35"/>
      <c r="I171" s="189"/>
      <c r="J171" s="35"/>
      <c r="K171" s="35"/>
      <c r="L171" s="38"/>
      <c r="M171" s="190"/>
      <c r="N171" s="191"/>
      <c r="O171" s="63"/>
      <c r="P171" s="63"/>
      <c r="Q171" s="63"/>
      <c r="R171" s="63"/>
      <c r="S171" s="63"/>
      <c r="T171" s="64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131</v>
      </c>
      <c r="AU171" s="16" t="s">
        <v>142</v>
      </c>
    </row>
    <row r="172" spans="1:65" s="13" customFormat="1" ht="11.25">
      <c r="B172" s="194"/>
      <c r="C172" s="195"/>
      <c r="D172" s="192" t="s">
        <v>135</v>
      </c>
      <c r="E172" s="196" t="s">
        <v>27</v>
      </c>
      <c r="F172" s="197" t="s">
        <v>284</v>
      </c>
      <c r="G172" s="195"/>
      <c r="H172" s="198">
        <v>25.5</v>
      </c>
      <c r="I172" s="199"/>
      <c r="J172" s="195"/>
      <c r="K172" s="195"/>
      <c r="L172" s="200"/>
      <c r="M172" s="201"/>
      <c r="N172" s="202"/>
      <c r="O172" s="202"/>
      <c r="P172" s="202"/>
      <c r="Q172" s="202"/>
      <c r="R172" s="202"/>
      <c r="S172" s="202"/>
      <c r="T172" s="203"/>
      <c r="AT172" s="204" t="s">
        <v>135</v>
      </c>
      <c r="AU172" s="204" t="s">
        <v>142</v>
      </c>
      <c r="AV172" s="13" t="s">
        <v>85</v>
      </c>
      <c r="AW172" s="13" t="s">
        <v>34</v>
      </c>
      <c r="AX172" s="13" t="s">
        <v>74</v>
      </c>
      <c r="AY172" s="204" t="s">
        <v>123</v>
      </c>
    </row>
    <row r="173" spans="1:65" s="12" customFormat="1" ht="22.9" customHeight="1">
      <c r="B173" s="157"/>
      <c r="C173" s="158"/>
      <c r="D173" s="159" t="s">
        <v>73</v>
      </c>
      <c r="E173" s="171" t="s">
        <v>285</v>
      </c>
      <c r="F173" s="171" t="s">
        <v>286</v>
      </c>
      <c r="G173" s="158"/>
      <c r="H173" s="158"/>
      <c r="I173" s="161"/>
      <c r="J173" s="172">
        <f>BK173</f>
        <v>0</v>
      </c>
      <c r="K173" s="158"/>
      <c r="L173" s="163"/>
      <c r="M173" s="164"/>
      <c r="N173" s="165"/>
      <c r="O173" s="165"/>
      <c r="P173" s="166">
        <f>SUM(P174:P189)</f>
        <v>0</v>
      </c>
      <c r="Q173" s="165"/>
      <c r="R173" s="166">
        <f>SUM(R174:R189)</f>
        <v>0</v>
      </c>
      <c r="S173" s="165"/>
      <c r="T173" s="167">
        <f>SUM(T174:T189)</f>
        <v>0</v>
      </c>
      <c r="AR173" s="168" t="s">
        <v>82</v>
      </c>
      <c r="AT173" s="169" t="s">
        <v>73</v>
      </c>
      <c r="AU173" s="169" t="s">
        <v>82</v>
      </c>
      <c r="AY173" s="168" t="s">
        <v>123</v>
      </c>
      <c r="BK173" s="170">
        <f>SUM(BK174:BK189)</f>
        <v>0</v>
      </c>
    </row>
    <row r="174" spans="1:65" s="2" customFormat="1" ht="26.45" customHeight="1">
      <c r="A174" s="33"/>
      <c r="B174" s="34"/>
      <c r="C174" s="173" t="s">
        <v>287</v>
      </c>
      <c r="D174" s="173" t="s">
        <v>125</v>
      </c>
      <c r="E174" s="174" t="s">
        <v>288</v>
      </c>
      <c r="F174" s="175" t="s">
        <v>289</v>
      </c>
      <c r="G174" s="176" t="s">
        <v>181</v>
      </c>
      <c r="H174" s="177">
        <v>5</v>
      </c>
      <c r="I174" s="178"/>
      <c r="J174" s="179">
        <f>ROUND(I174*H174,2)</f>
        <v>0</v>
      </c>
      <c r="K174" s="180"/>
      <c r="L174" s="38"/>
      <c r="M174" s="181" t="s">
        <v>27</v>
      </c>
      <c r="N174" s="182" t="s">
        <v>45</v>
      </c>
      <c r="O174" s="63"/>
      <c r="P174" s="183">
        <f>O174*H174</f>
        <v>0</v>
      </c>
      <c r="Q174" s="183">
        <v>0</v>
      </c>
      <c r="R174" s="183">
        <f>Q174*H174</f>
        <v>0</v>
      </c>
      <c r="S174" s="183">
        <v>0</v>
      </c>
      <c r="T174" s="184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85" t="s">
        <v>129</v>
      </c>
      <c r="AT174" s="185" t="s">
        <v>125</v>
      </c>
      <c r="AU174" s="185" t="s">
        <v>85</v>
      </c>
      <c r="AY174" s="16" t="s">
        <v>123</v>
      </c>
      <c r="BE174" s="186">
        <f>IF(N174="základní",J174,0)</f>
        <v>0</v>
      </c>
      <c r="BF174" s="186">
        <f>IF(N174="snížená",J174,0)</f>
        <v>0</v>
      </c>
      <c r="BG174" s="186">
        <f>IF(N174="zákl. přenesená",J174,0)</f>
        <v>0</v>
      </c>
      <c r="BH174" s="186">
        <f>IF(N174="sníž. přenesená",J174,0)</f>
        <v>0</v>
      </c>
      <c r="BI174" s="186">
        <f>IF(N174="nulová",J174,0)</f>
        <v>0</v>
      </c>
      <c r="BJ174" s="16" t="s">
        <v>82</v>
      </c>
      <c r="BK174" s="186">
        <f>ROUND(I174*H174,2)</f>
        <v>0</v>
      </c>
      <c r="BL174" s="16" t="s">
        <v>129</v>
      </c>
      <c r="BM174" s="185" t="s">
        <v>290</v>
      </c>
    </row>
    <row r="175" spans="1:65" s="2" customFormat="1" ht="11.25">
      <c r="A175" s="33"/>
      <c r="B175" s="34"/>
      <c r="C175" s="35"/>
      <c r="D175" s="187" t="s">
        <v>131</v>
      </c>
      <c r="E175" s="35"/>
      <c r="F175" s="188" t="s">
        <v>291</v>
      </c>
      <c r="G175" s="35"/>
      <c r="H175" s="35"/>
      <c r="I175" s="189"/>
      <c r="J175" s="35"/>
      <c r="K175" s="35"/>
      <c r="L175" s="38"/>
      <c r="M175" s="190"/>
      <c r="N175" s="191"/>
      <c r="O175" s="63"/>
      <c r="P175" s="63"/>
      <c r="Q175" s="63"/>
      <c r="R175" s="63"/>
      <c r="S175" s="63"/>
      <c r="T175" s="64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131</v>
      </c>
      <c r="AU175" s="16" t="s">
        <v>85</v>
      </c>
    </row>
    <row r="176" spans="1:65" s="13" customFormat="1" ht="11.25">
      <c r="B176" s="194"/>
      <c r="C176" s="195"/>
      <c r="D176" s="192" t="s">
        <v>135</v>
      </c>
      <c r="E176" s="196" t="s">
        <v>27</v>
      </c>
      <c r="F176" s="197" t="s">
        <v>154</v>
      </c>
      <c r="G176" s="195"/>
      <c r="H176" s="198">
        <v>5</v>
      </c>
      <c r="I176" s="199"/>
      <c r="J176" s="195"/>
      <c r="K176" s="195"/>
      <c r="L176" s="200"/>
      <c r="M176" s="201"/>
      <c r="N176" s="202"/>
      <c r="O176" s="202"/>
      <c r="P176" s="202"/>
      <c r="Q176" s="202"/>
      <c r="R176" s="202"/>
      <c r="S176" s="202"/>
      <c r="T176" s="203"/>
      <c r="AT176" s="204" t="s">
        <v>135</v>
      </c>
      <c r="AU176" s="204" t="s">
        <v>85</v>
      </c>
      <c r="AV176" s="13" t="s">
        <v>85</v>
      </c>
      <c r="AW176" s="13" t="s">
        <v>34</v>
      </c>
      <c r="AX176" s="13" t="s">
        <v>82</v>
      </c>
      <c r="AY176" s="204" t="s">
        <v>123</v>
      </c>
    </row>
    <row r="177" spans="1:65" s="2" customFormat="1" ht="26.45" customHeight="1">
      <c r="A177" s="33"/>
      <c r="B177" s="34"/>
      <c r="C177" s="173" t="s">
        <v>292</v>
      </c>
      <c r="D177" s="173" t="s">
        <v>125</v>
      </c>
      <c r="E177" s="174" t="s">
        <v>293</v>
      </c>
      <c r="F177" s="175" t="s">
        <v>294</v>
      </c>
      <c r="G177" s="176" t="s">
        <v>181</v>
      </c>
      <c r="H177" s="177">
        <v>5</v>
      </c>
      <c r="I177" s="178"/>
      <c r="J177" s="179">
        <f>ROUND(I177*H177,2)</f>
        <v>0</v>
      </c>
      <c r="K177" s="180"/>
      <c r="L177" s="38"/>
      <c r="M177" s="181" t="s">
        <v>27</v>
      </c>
      <c r="N177" s="182" t="s">
        <v>45</v>
      </c>
      <c r="O177" s="63"/>
      <c r="P177" s="183">
        <f>O177*H177</f>
        <v>0</v>
      </c>
      <c r="Q177" s="183">
        <v>0</v>
      </c>
      <c r="R177" s="183">
        <f>Q177*H177</f>
        <v>0</v>
      </c>
      <c r="S177" s="183">
        <v>0</v>
      </c>
      <c r="T177" s="184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85" t="s">
        <v>129</v>
      </c>
      <c r="AT177" s="185" t="s">
        <v>125</v>
      </c>
      <c r="AU177" s="185" t="s">
        <v>85</v>
      </c>
      <c r="AY177" s="16" t="s">
        <v>123</v>
      </c>
      <c r="BE177" s="186">
        <f>IF(N177="základní",J177,0)</f>
        <v>0</v>
      </c>
      <c r="BF177" s="186">
        <f>IF(N177="snížená",J177,0)</f>
        <v>0</v>
      </c>
      <c r="BG177" s="186">
        <f>IF(N177="zákl. přenesená",J177,0)</f>
        <v>0</v>
      </c>
      <c r="BH177" s="186">
        <f>IF(N177="sníž. přenesená",J177,0)</f>
        <v>0</v>
      </c>
      <c r="BI177" s="186">
        <f>IF(N177="nulová",J177,0)</f>
        <v>0</v>
      </c>
      <c r="BJ177" s="16" t="s">
        <v>82</v>
      </c>
      <c r="BK177" s="186">
        <f>ROUND(I177*H177,2)</f>
        <v>0</v>
      </c>
      <c r="BL177" s="16" t="s">
        <v>129</v>
      </c>
      <c r="BM177" s="185" t="s">
        <v>295</v>
      </c>
    </row>
    <row r="178" spans="1:65" s="2" customFormat="1" ht="11.25">
      <c r="A178" s="33"/>
      <c r="B178" s="34"/>
      <c r="C178" s="35"/>
      <c r="D178" s="187" t="s">
        <v>131</v>
      </c>
      <c r="E178" s="35"/>
      <c r="F178" s="188" t="s">
        <v>296</v>
      </c>
      <c r="G178" s="35"/>
      <c r="H178" s="35"/>
      <c r="I178" s="189"/>
      <c r="J178" s="35"/>
      <c r="K178" s="35"/>
      <c r="L178" s="38"/>
      <c r="M178" s="190"/>
      <c r="N178" s="191"/>
      <c r="O178" s="63"/>
      <c r="P178" s="63"/>
      <c r="Q178" s="63"/>
      <c r="R178" s="63"/>
      <c r="S178" s="63"/>
      <c r="T178" s="64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131</v>
      </c>
      <c r="AU178" s="16" t="s">
        <v>85</v>
      </c>
    </row>
    <row r="179" spans="1:65" s="13" customFormat="1" ht="11.25">
      <c r="B179" s="194"/>
      <c r="C179" s="195"/>
      <c r="D179" s="192" t="s">
        <v>135</v>
      </c>
      <c r="E179" s="196" t="s">
        <v>27</v>
      </c>
      <c r="F179" s="197" t="s">
        <v>154</v>
      </c>
      <c r="G179" s="195"/>
      <c r="H179" s="198">
        <v>5</v>
      </c>
      <c r="I179" s="199"/>
      <c r="J179" s="195"/>
      <c r="K179" s="195"/>
      <c r="L179" s="200"/>
      <c r="M179" s="201"/>
      <c r="N179" s="202"/>
      <c r="O179" s="202"/>
      <c r="P179" s="202"/>
      <c r="Q179" s="202"/>
      <c r="R179" s="202"/>
      <c r="S179" s="202"/>
      <c r="T179" s="203"/>
      <c r="AT179" s="204" t="s">
        <v>135</v>
      </c>
      <c r="AU179" s="204" t="s">
        <v>85</v>
      </c>
      <c r="AV179" s="13" t="s">
        <v>85</v>
      </c>
      <c r="AW179" s="13" t="s">
        <v>34</v>
      </c>
      <c r="AX179" s="13" t="s">
        <v>82</v>
      </c>
      <c r="AY179" s="204" t="s">
        <v>123</v>
      </c>
    </row>
    <row r="180" spans="1:65" s="2" customFormat="1" ht="26.45" customHeight="1">
      <c r="A180" s="33"/>
      <c r="B180" s="34"/>
      <c r="C180" s="173" t="s">
        <v>297</v>
      </c>
      <c r="D180" s="173" t="s">
        <v>125</v>
      </c>
      <c r="E180" s="174" t="s">
        <v>298</v>
      </c>
      <c r="F180" s="175" t="s">
        <v>299</v>
      </c>
      <c r="G180" s="176" t="s">
        <v>181</v>
      </c>
      <c r="H180" s="177">
        <v>85</v>
      </c>
      <c r="I180" s="178"/>
      <c r="J180" s="179">
        <f>ROUND(I180*H180,2)</f>
        <v>0</v>
      </c>
      <c r="K180" s="180"/>
      <c r="L180" s="38"/>
      <c r="M180" s="181" t="s">
        <v>27</v>
      </c>
      <c r="N180" s="182" t="s">
        <v>45</v>
      </c>
      <c r="O180" s="63"/>
      <c r="P180" s="183">
        <f>O180*H180</f>
        <v>0</v>
      </c>
      <c r="Q180" s="183">
        <v>0</v>
      </c>
      <c r="R180" s="183">
        <f>Q180*H180</f>
        <v>0</v>
      </c>
      <c r="S180" s="183">
        <v>0</v>
      </c>
      <c r="T180" s="184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85" t="s">
        <v>129</v>
      </c>
      <c r="AT180" s="185" t="s">
        <v>125</v>
      </c>
      <c r="AU180" s="185" t="s">
        <v>85</v>
      </c>
      <c r="AY180" s="16" t="s">
        <v>123</v>
      </c>
      <c r="BE180" s="186">
        <f>IF(N180="základní",J180,0)</f>
        <v>0</v>
      </c>
      <c r="BF180" s="186">
        <f>IF(N180="snížená",J180,0)</f>
        <v>0</v>
      </c>
      <c r="BG180" s="186">
        <f>IF(N180="zákl. přenesená",J180,0)</f>
        <v>0</v>
      </c>
      <c r="BH180" s="186">
        <f>IF(N180="sníž. přenesená",J180,0)</f>
        <v>0</v>
      </c>
      <c r="BI180" s="186">
        <f>IF(N180="nulová",J180,0)</f>
        <v>0</v>
      </c>
      <c r="BJ180" s="16" t="s">
        <v>82</v>
      </c>
      <c r="BK180" s="186">
        <f>ROUND(I180*H180,2)</f>
        <v>0</v>
      </c>
      <c r="BL180" s="16" t="s">
        <v>129</v>
      </c>
      <c r="BM180" s="185" t="s">
        <v>300</v>
      </c>
    </row>
    <row r="181" spans="1:65" s="2" customFormat="1" ht="11.25">
      <c r="A181" s="33"/>
      <c r="B181" s="34"/>
      <c r="C181" s="35"/>
      <c r="D181" s="187" t="s">
        <v>131</v>
      </c>
      <c r="E181" s="35"/>
      <c r="F181" s="188" t="s">
        <v>301</v>
      </c>
      <c r="G181" s="35"/>
      <c r="H181" s="35"/>
      <c r="I181" s="189"/>
      <c r="J181" s="35"/>
      <c r="K181" s="35"/>
      <c r="L181" s="38"/>
      <c r="M181" s="190"/>
      <c r="N181" s="191"/>
      <c r="O181" s="63"/>
      <c r="P181" s="63"/>
      <c r="Q181" s="63"/>
      <c r="R181" s="63"/>
      <c r="S181" s="63"/>
      <c r="T181" s="64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131</v>
      </c>
      <c r="AU181" s="16" t="s">
        <v>85</v>
      </c>
    </row>
    <row r="182" spans="1:65" s="13" customFormat="1" ht="11.25">
      <c r="B182" s="194"/>
      <c r="C182" s="195"/>
      <c r="D182" s="192" t="s">
        <v>135</v>
      </c>
      <c r="E182" s="196" t="s">
        <v>27</v>
      </c>
      <c r="F182" s="197" t="s">
        <v>302</v>
      </c>
      <c r="G182" s="195"/>
      <c r="H182" s="198">
        <v>85</v>
      </c>
      <c r="I182" s="199"/>
      <c r="J182" s="195"/>
      <c r="K182" s="195"/>
      <c r="L182" s="200"/>
      <c r="M182" s="201"/>
      <c r="N182" s="202"/>
      <c r="O182" s="202"/>
      <c r="P182" s="202"/>
      <c r="Q182" s="202"/>
      <c r="R182" s="202"/>
      <c r="S182" s="202"/>
      <c r="T182" s="203"/>
      <c r="AT182" s="204" t="s">
        <v>135</v>
      </c>
      <c r="AU182" s="204" t="s">
        <v>85</v>
      </c>
      <c r="AV182" s="13" t="s">
        <v>85</v>
      </c>
      <c r="AW182" s="13" t="s">
        <v>34</v>
      </c>
      <c r="AX182" s="13" t="s">
        <v>82</v>
      </c>
      <c r="AY182" s="204" t="s">
        <v>123</v>
      </c>
    </row>
    <row r="183" spans="1:65" s="2" customFormat="1" ht="26.45" customHeight="1">
      <c r="A183" s="33"/>
      <c r="B183" s="34"/>
      <c r="C183" s="173" t="s">
        <v>303</v>
      </c>
      <c r="D183" s="173" t="s">
        <v>125</v>
      </c>
      <c r="E183" s="174" t="s">
        <v>304</v>
      </c>
      <c r="F183" s="175" t="s">
        <v>305</v>
      </c>
      <c r="G183" s="176" t="s">
        <v>181</v>
      </c>
      <c r="H183" s="177">
        <v>1293</v>
      </c>
      <c r="I183" s="178"/>
      <c r="J183" s="179">
        <f>ROUND(I183*H183,2)</f>
        <v>0</v>
      </c>
      <c r="K183" s="180"/>
      <c r="L183" s="38"/>
      <c r="M183" s="181" t="s">
        <v>27</v>
      </c>
      <c r="N183" s="182" t="s">
        <v>45</v>
      </c>
      <c r="O183" s="63"/>
      <c r="P183" s="183">
        <f>O183*H183</f>
        <v>0</v>
      </c>
      <c r="Q183" s="183">
        <v>0</v>
      </c>
      <c r="R183" s="183">
        <f>Q183*H183</f>
        <v>0</v>
      </c>
      <c r="S183" s="183">
        <v>0</v>
      </c>
      <c r="T183" s="184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85" t="s">
        <v>129</v>
      </c>
      <c r="AT183" s="185" t="s">
        <v>125</v>
      </c>
      <c r="AU183" s="185" t="s">
        <v>85</v>
      </c>
      <c r="AY183" s="16" t="s">
        <v>123</v>
      </c>
      <c r="BE183" s="186">
        <f>IF(N183="základní",J183,0)</f>
        <v>0</v>
      </c>
      <c r="BF183" s="186">
        <f>IF(N183="snížená",J183,0)</f>
        <v>0</v>
      </c>
      <c r="BG183" s="186">
        <f>IF(N183="zákl. přenesená",J183,0)</f>
        <v>0</v>
      </c>
      <c r="BH183" s="186">
        <f>IF(N183="sníž. přenesená",J183,0)</f>
        <v>0</v>
      </c>
      <c r="BI183" s="186">
        <f>IF(N183="nulová",J183,0)</f>
        <v>0</v>
      </c>
      <c r="BJ183" s="16" t="s">
        <v>82</v>
      </c>
      <c r="BK183" s="186">
        <f>ROUND(I183*H183,2)</f>
        <v>0</v>
      </c>
      <c r="BL183" s="16" t="s">
        <v>129</v>
      </c>
      <c r="BM183" s="185" t="s">
        <v>306</v>
      </c>
    </row>
    <row r="184" spans="1:65" s="2" customFormat="1" ht="11.25">
      <c r="A184" s="33"/>
      <c r="B184" s="34"/>
      <c r="C184" s="35"/>
      <c r="D184" s="187" t="s">
        <v>131</v>
      </c>
      <c r="E184" s="35"/>
      <c r="F184" s="188" t="s">
        <v>307</v>
      </c>
      <c r="G184" s="35"/>
      <c r="H184" s="35"/>
      <c r="I184" s="189"/>
      <c r="J184" s="35"/>
      <c r="K184" s="35"/>
      <c r="L184" s="38"/>
      <c r="M184" s="190"/>
      <c r="N184" s="191"/>
      <c r="O184" s="63"/>
      <c r="P184" s="63"/>
      <c r="Q184" s="63"/>
      <c r="R184" s="63"/>
      <c r="S184" s="63"/>
      <c r="T184" s="64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131</v>
      </c>
      <c r="AU184" s="16" t="s">
        <v>85</v>
      </c>
    </row>
    <row r="185" spans="1:65" s="2" customFormat="1" ht="19.5">
      <c r="A185" s="33"/>
      <c r="B185" s="34"/>
      <c r="C185" s="35"/>
      <c r="D185" s="192" t="s">
        <v>133</v>
      </c>
      <c r="E185" s="35"/>
      <c r="F185" s="193" t="s">
        <v>308</v>
      </c>
      <c r="G185" s="35"/>
      <c r="H185" s="35"/>
      <c r="I185" s="189"/>
      <c r="J185" s="35"/>
      <c r="K185" s="35"/>
      <c r="L185" s="38"/>
      <c r="M185" s="190"/>
      <c r="N185" s="191"/>
      <c r="O185" s="63"/>
      <c r="P185" s="63"/>
      <c r="Q185" s="63"/>
      <c r="R185" s="63"/>
      <c r="S185" s="63"/>
      <c r="T185" s="64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133</v>
      </c>
      <c r="AU185" s="16" t="s">
        <v>85</v>
      </c>
    </row>
    <row r="186" spans="1:65" s="13" customFormat="1" ht="11.25">
      <c r="B186" s="194"/>
      <c r="C186" s="195"/>
      <c r="D186" s="192" t="s">
        <v>135</v>
      </c>
      <c r="E186" s="196" t="s">
        <v>27</v>
      </c>
      <c r="F186" s="197" t="s">
        <v>309</v>
      </c>
      <c r="G186" s="195"/>
      <c r="H186" s="198">
        <v>1293</v>
      </c>
      <c r="I186" s="199"/>
      <c r="J186" s="195"/>
      <c r="K186" s="195"/>
      <c r="L186" s="200"/>
      <c r="M186" s="201"/>
      <c r="N186" s="202"/>
      <c r="O186" s="202"/>
      <c r="P186" s="202"/>
      <c r="Q186" s="202"/>
      <c r="R186" s="202"/>
      <c r="S186" s="202"/>
      <c r="T186" s="203"/>
      <c r="AT186" s="204" t="s">
        <v>135</v>
      </c>
      <c r="AU186" s="204" t="s">
        <v>85</v>
      </c>
      <c r="AV186" s="13" t="s">
        <v>85</v>
      </c>
      <c r="AW186" s="13" t="s">
        <v>34</v>
      </c>
      <c r="AX186" s="13" t="s">
        <v>74</v>
      </c>
      <c r="AY186" s="204" t="s">
        <v>123</v>
      </c>
    </row>
    <row r="187" spans="1:65" s="2" customFormat="1" ht="26.45" customHeight="1">
      <c r="A187" s="33"/>
      <c r="B187" s="34"/>
      <c r="C187" s="173" t="s">
        <v>310</v>
      </c>
      <c r="D187" s="173" t="s">
        <v>125</v>
      </c>
      <c r="E187" s="174" t="s">
        <v>311</v>
      </c>
      <c r="F187" s="175" t="s">
        <v>312</v>
      </c>
      <c r="G187" s="176" t="s">
        <v>181</v>
      </c>
      <c r="H187" s="177">
        <v>3879</v>
      </c>
      <c r="I187" s="178"/>
      <c r="J187" s="179">
        <f>ROUND(I187*H187,2)</f>
        <v>0</v>
      </c>
      <c r="K187" s="180"/>
      <c r="L187" s="38"/>
      <c r="M187" s="181" t="s">
        <v>27</v>
      </c>
      <c r="N187" s="182" t="s">
        <v>45</v>
      </c>
      <c r="O187" s="63"/>
      <c r="P187" s="183">
        <f>O187*H187</f>
        <v>0</v>
      </c>
      <c r="Q187" s="183">
        <v>0</v>
      </c>
      <c r="R187" s="183">
        <f>Q187*H187</f>
        <v>0</v>
      </c>
      <c r="S187" s="183">
        <v>0</v>
      </c>
      <c r="T187" s="184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85" t="s">
        <v>129</v>
      </c>
      <c r="AT187" s="185" t="s">
        <v>125</v>
      </c>
      <c r="AU187" s="185" t="s">
        <v>85</v>
      </c>
      <c r="AY187" s="16" t="s">
        <v>123</v>
      </c>
      <c r="BE187" s="186">
        <f>IF(N187="základní",J187,0)</f>
        <v>0</v>
      </c>
      <c r="BF187" s="186">
        <f>IF(N187="snížená",J187,0)</f>
        <v>0</v>
      </c>
      <c r="BG187" s="186">
        <f>IF(N187="zákl. přenesená",J187,0)</f>
        <v>0</v>
      </c>
      <c r="BH187" s="186">
        <f>IF(N187="sníž. přenesená",J187,0)</f>
        <v>0</v>
      </c>
      <c r="BI187" s="186">
        <f>IF(N187="nulová",J187,0)</f>
        <v>0</v>
      </c>
      <c r="BJ187" s="16" t="s">
        <v>82</v>
      </c>
      <c r="BK187" s="186">
        <f>ROUND(I187*H187,2)</f>
        <v>0</v>
      </c>
      <c r="BL187" s="16" t="s">
        <v>129</v>
      </c>
      <c r="BM187" s="185" t="s">
        <v>313</v>
      </c>
    </row>
    <row r="188" spans="1:65" s="2" customFormat="1" ht="11.25">
      <c r="A188" s="33"/>
      <c r="B188" s="34"/>
      <c r="C188" s="35"/>
      <c r="D188" s="187" t="s">
        <v>131</v>
      </c>
      <c r="E188" s="35"/>
      <c r="F188" s="188" t="s">
        <v>314</v>
      </c>
      <c r="G188" s="35"/>
      <c r="H188" s="35"/>
      <c r="I188" s="189"/>
      <c r="J188" s="35"/>
      <c r="K188" s="35"/>
      <c r="L188" s="38"/>
      <c r="M188" s="190"/>
      <c r="N188" s="191"/>
      <c r="O188" s="63"/>
      <c r="P188" s="63"/>
      <c r="Q188" s="63"/>
      <c r="R188" s="63"/>
      <c r="S188" s="63"/>
      <c r="T188" s="64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131</v>
      </c>
      <c r="AU188" s="16" t="s">
        <v>85</v>
      </c>
    </row>
    <row r="189" spans="1:65" s="13" customFormat="1" ht="11.25">
      <c r="B189" s="194"/>
      <c r="C189" s="195"/>
      <c r="D189" s="192" t="s">
        <v>135</v>
      </c>
      <c r="E189" s="196" t="s">
        <v>27</v>
      </c>
      <c r="F189" s="197" t="s">
        <v>315</v>
      </c>
      <c r="G189" s="195"/>
      <c r="H189" s="198">
        <v>3879</v>
      </c>
      <c r="I189" s="199"/>
      <c r="J189" s="195"/>
      <c r="K189" s="195"/>
      <c r="L189" s="200"/>
      <c r="M189" s="216"/>
      <c r="N189" s="217"/>
      <c r="O189" s="217"/>
      <c r="P189" s="217"/>
      <c r="Q189" s="217"/>
      <c r="R189" s="217"/>
      <c r="S189" s="217"/>
      <c r="T189" s="218"/>
      <c r="AT189" s="204" t="s">
        <v>135</v>
      </c>
      <c r="AU189" s="204" t="s">
        <v>85</v>
      </c>
      <c r="AV189" s="13" t="s">
        <v>85</v>
      </c>
      <c r="AW189" s="13" t="s">
        <v>34</v>
      </c>
      <c r="AX189" s="13" t="s">
        <v>82</v>
      </c>
      <c r="AY189" s="204" t="s">
        <v>123</v>
      </c>
    </row>
    <row r="190" spans="1:65" s="2" customFormat="1" ht="6.95" customHeight="1">
      <c r="A190" s="33"/>
      <c r="B190" s="46"/>
      <c r="C190" s="47"/>
      <c r="D190" s="47"/>
      <c r="E190" s="47"/>
      <c r="F190" s="47"/>
      <c r="G190" s="47"/>
      <c r="H190" s="47"/>
      <c r="I190" s="47"/>
      <c r="J190" s="47"/>
      <c r="K190" s="47"/>
      <c r="L190" s="38"/>
      <c r="M190" s="33"/>
      <c r="O190" s="33"/>
      <c r="P190" s="33"/>
      <c r="Q190" s="33"/>
      <c r="R190" s="33"/>
      <c r="S190" s="33"/>
      <c r="T190" s="33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</row>
  </sheetData>
  <sheetProtection algorithmName="SHA-512" hashValue="6u8t6ie6tjwghrJemqvzib6AS3hHd7TE1Xsf0Qwn8QJaqj/c2exMARrXEhLSJVZCdee3vX1yKcRilHGeKgreBQ==" saltValue="BC96Vrn5VFGI9Ti2T7H+c3oOENLalNZRHjXVRy6d3+nsio+w8QaguhSTsQrrtCZofFHD8uEzUDok2sQONtAZsQ==" spinCount="100000" sheet="1" objects="1" scenarios="1" formatColumns="0" formatRows="0" autoFilter="0"/>
  <autoFilter ref="C85:K189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/>
    <hyperlink ref="F94" r:id="rId2"/>
    <hyperlink ref="F97" r:id="rId3"/>
    <hyperlink ref="F100" r:id="rId4"/>
    <hyperlink ref="F103" r:id="rId5"/>
    <hyperlink ref="F106" r:id="rId6"/>
    <hyperlink ref="F109" r:id="rId7"/>
    <hyperlink ref="F112" r:id="rId8"/>
    <hyperlink ref="F115" r:id="rId9"/>
    <hyperlink ref="F119" r:id="rId10"/>
    <hyperlink ref="F122" r:id="rId11"/>
    <hyperlink ref="F125" r:id="rId12"/>
    <hyperlink ref="F128" r:id="rId13"/>
    <hyperlink ref="F142" r:id="rId14"/>
    <hyperlink ref="F145" r:id="rId15"/>
    <hyperlink ref="F148" r:id="rId16"/>
    <hyperlink ref="F154" r:id="rId17"/>
    <hyperlink ref="F157" r:id="rId18"/>
    <hyperlink ref="F160" r:id="rId19"/>
    <hyperlink ref="F164" r:id="rId20"/>
    <hyperlink ref="F167" r:id="rId21"/>
    <hyperlink ref="F171" r:id="rId22"/>
    <hyperlink ref="F175" r:id="rId23"/>
    <hyperlink ref="F178" r:id="rId24"/>
    <hyperlink ref="F181" r:id="rId25"/>
    <hyperlink ref="F184" r:id="rId26"/>
    <hyperlink ref="F188" r:id="rId27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16" t="s">
        <v>89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85</v>
      </c>
    </row>
    <row r="4" spans="1:46" s="1" customFormat="1" ht="24.95" customHeight="1">
      <c r="B4" s="19"/>
      <c r="D4" s="102" t="s">
        <v>91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45" t="str">
        <f>'Rekapitulace stavby'!K6</f>
        <v>Rekonstrukce povrchu ve vybraných ulicích v Kolíně a v Sendražicích - IV. etapa</v>
      </c>
      <c r="F7" s="346"/>
      <c r="G7" s="346"/>
      <c r="H7" s="346"/>
      <c r="L7" s="19"/>
    </row>
    <row r="8" spans="1:46" s="2" customFormat="1" ht="12" customHeight="1">
      <c r="A8" s="33"/>
      <c r="B8" s="38"/>
      <c r="C8" s="33"/>
      <c r="D8" s="104" t="s">
        <v>92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7" t="s">
        <v>316</v>
      </c>
      <c r="F9" s="348"/>
      <c r="G9" s="348"/>
      <c r="H9" s="348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90</v>
      </c>
      <c r="G11" s="33"/>
      <c r="H11" s="33"/>
      <c r="I11" s="104" t="s">
        <v>20</v>
      </c>
      <c r="J11" s="106" t="s">
        <v>27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28</v>
      </c>
      <c r="G12" s="33"/>
      <c r="H12" s="33"/>
      <c r="I12" s="104" t="s">
        <v>23</v>
      </c>
      <c r="J12" s="107" t="str">
        <f>'Rekapitulace stavby'!AN8</f>
        <v>20. 5. 2025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27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30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9" t="str">
        <f>'Rekapitulace stavby'!E14</f>
        <v>Vyplň údaj</v>
      </c>
      <c r="F18" s="350"/>
      <c r="G18" s="350"/>
      <c r="H18" s="350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32</v>
      </c>
      <c r="E20" s="33"/>
      <c r="F20" s="33"/>
      <c r="G20" s="33"/>
      <c r="H20" s="33"/>
      <c r="I20" s="104" t="s">
        <v>26</v>
      </c>
      <c r="J20" s="106" t="s">
        <v>27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94</v>
      </c>
      <c r="F21" s="33"/>
      <c r="G21" s="33"/>
      <c r="H21" s="33"/>
      <c r="I21" s="104" t="s">
        <v>29</v>
      </c>
      <c r="J21" s="106" t="s">
        <v>27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35</v>
      </c>
      <c r="E23" s="33"/>
      <c r="F23" s="33"/>
      <c r="G23" s="33"/>
      <c r="H23" s="33"/>
      <c r="I23" s="104" t="s">
        <v>26</v>
      </c>
      <c r="J23" s="106" t="s">
        <v>36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37</v>
      </c>
      <c r="F24" s="33"/>
      <c r="G24" s="33"/>
      <c r="H24" s="33"/>
      <c r="I24" s="104" t="s">
        <v>29</v>
      </c>
      <c r="J24" s="106" t="s">
        <v>27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38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51" t="s">
        <v>27</v>
      </c>
      <c r="F27" s="351"/>
      <c r="G27" s="351"/>
      <c r="H27" s="351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40</v>
      </c>
      <c r="E30" s="33"/>
      <c r="F30" s="33"/>
      <c r="G30" s="33"/>
      <c r="H30" s="33"/>
      <c r="I30" s="33"/>
      <c r="J30" s="113">
        <f>ROUND(J81,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42</v>
      </c>
      <c r="G32" s="33"/>
      <c r="H32" s="33"/>
      <c r="I32" s="114" t="s">
        <v>41</v>
      </c>
      <c r="J32" s="114" t="s">
        <v>43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44</v>
      </c>
      <c r="E33" s="104" t="s">
        <v>45</v>
      </c>
      <c r="F33" s="116">
        <f>ROUND((SUM(BE81:BE95)),  2)</f>
        <v>0</v>
      </c>
      <c r="G33" s="33"/>
      <c r="H33" s="33"/>
      <c r="I33" s="117">
        <v>0.21</v>
      </c>
      <c r="J33" s="116">
        <f>ROUND(((SUM(BE81:BE95))*I33),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46</v>
      </c>
      <c r="F34" s="116">
        <f>ROUND((SUM(BF81:BF95)),  2)</f>
        <v>0</v>
      </c>
      <c r="G34" s="33"/>
      <c r="H34" s="33"/>
      <c r="I34" s="117">
        <v>0.15</v>
      </c>
      <c r="J34" s="116">
        <f>ROUND(((SUM(BF81:BF95))*I34),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47</v>
      </c>
      <c r="F35" s="116">
        <f>ROUND((SUM(BG81:BG95)),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48</v>
      </c>
      <c r="F36" s="116">
        <f>ROUND((SUM(BH81:BH95)),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49</v>
      </c>
      <c r="F37" s="116">
        <f>ROUND((SUM(BI81:BI95)),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50</v>
      </c>
      <c r="E39" s="120"/>
      <c r="F39" s="120"/>
      <c r="G39" s="121" t="s">
        <v>51</v>
      </c>
      <c r="H39" s="122" t="s">
        <v>52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97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2" t="str">
        <f>E7</f>
        <v>Rekonstrukce povrchu ve vybraných ulicích v Kolíně a v Sendražicích - IV. etapa</v>
      </c>
      <c r="F48" s="353"/>
      <c r="G48" s="353"/>
      <c r="H48" s="353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92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24" t="str">
        <f>E9</f>
        <v>1153.0 - VRN</v>
      </c>
      <c r="F50" s="354"/>
      <c r="G50" s="354"/>
      <c r="H50" s="354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Město Kolín</v>
      </c>
      <c r="G52" s="35"/>
      <c r="H52" s="35"/>
      <c r="I52" s="28" t="s">
        <v>23</v>
      </c>
      <c r="J52" s="58" t="str">
        <f>IF(J12="","",J12)</f>
        <v>20. 5. 2025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Město Kolín</v>
      </c>
      <c r="G54" s="35"/>
      <c r="H54" s="35"/>
      <c r="I54" s="28" t="s">
        <v>32</v>
      </c>
      <c r="J54" s="31" t="str">
        <f>E21</f>
        <v>Ing. Lucie Dvořáková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30</v>
      </c>
      <c r="D55" s="35"/>
      <c r="E55" s="35"/>
      <c r="F55" s="26" t="str">
        <f>IF(E18="","",E18)</f>
        <v>Vyplň údaj</v>
      </c>
      <c r="G55" s="35"/>
      <c r="H55" s="35"/>
      <c r="I55" s="28" t="s">
        <v>35</v>
      </c>
      <c r="J55" s="31" t="str">
        <f>E24</f>
        <v>S4A,s.r.o.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98</v>
      </c>
      <c r="D57" s="130"/>
      <c r="E57" s="130"/>
      <c r="F57" s="130"/>
      <c r="G57" s="130"/>
      <c r="H57" s="130"/>
      <c r="I57" s="130"/>
      <c r="J57" s="131" t="s">
        <v>99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72</v>
      </c>
      <c r="D59" s="35"/>
      <c r="E59" s="35"/>
      <c r="F59" s="35"/>
      <c r="G59" s="35"/>
      <c r="H59" s="35"/>
      <c r="I59" s="35"/>
      <c r="J59" s="76">
        <f>J81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100</v>
      </c>
    </row>
    <row r="60" spans="1:47" s="9" customFormat="1" ht="24.95" customHeight="1">
      <c r="B60" s="133"/>
      <c r="C60" s="134"/>
      <c r="D60" s="135" t="s">
        <v>317</v>
      </c>
      <c r="E60" s="136"/>
      <c r="F60" s="136"/>
      <c r="G60" s="136"/>
      <c r="H60" s="136"/>
      <c r="I60" s="136"/>
      <c r="J60" s="137">
        <f>J82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318</v>
      </c>
      <c r="E61" s="142"/>
      <c r="F61" s="142"/>
      <c r="G61" s="142"/>
      <c r="H61" s="142"/>
      <c r="I61" s="142"/>
      <c r="J61" s="143">
        <f>J83</f>
        <v>0</v>
      </c>
      <c r="K61" s="140"/>
      <c r="L61" s="144"/>
    </row>
    <row r="62" spans="1:47" s="2" customFormat="1" ht="21.75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0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6.95" customHeight="1">
      <c r="A63" s="33"/>
      <c r="B63" s="46"/>
      <c r="C63" s="47"/>
      <c r="D63" s="47"/>
      <c r="E63" s="47"/>
      <c r="F63" s="47"/>
      <c r="G63" s="47"/>
      <c r="H63" s="47"/>
      <c r="I63" s="47"/>
      <c r="J63" s="47"/>
      <c r="K63" s="47"/>
      <c r="L63" s="10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7" spans="1:31" s="2" customFormat="1" ht="6.95" customHeight="1">
      <c r="A67" s="33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24.95" customHeight="1">
      <c r="A68" s="33"/>
      <c r="B68" s="34"/>
      <c r="C68" s="22" t="s">
        <v>108</v>
      </c>
      <c r="D68" s="35"/>
      <c r="E68" s="35"/>
      <c r="F68" s="35"/>
      <c r="G68" s="35"/>
      <c r="H68" s="35"/>
      <c r="I68" s="35"/>
      <c r="J68" s="35"/>
      <c r="K68" s="35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5" customHeight="1">
      <c r="A69" s="33"/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12" customHeight="1">
      <c r="A70" s="33"/>
      <c r="B70" s="34"/>
      <c r="C70" s="28" t="s">
        <v>16</v>
      </c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6.5" customHeight="1">
      <c r="A71" s="33"/>
      <c r="B71" s="34"/>
      <c r="C71" s="35"/>
      <c r="D71" s="35"/>
      <c r="E71" s="352" t="str">
        <f>E7</f>
        <v>Rekonstrukce povrchu ve vybraných ulicích v Kolíně a v Sendražicích - IV. etapa</v>
      </c>
      <c r="F71" s="353"/>
      <c r="G71" s="353"/>
      <c r="H71" s="353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>
      <c r="A72" s="33"/>
      <c r="B72" s="34"/>
      <c r="C72" s="28" t="s">
        <v>92</v>
      </c>
      <c r="D72" s="35"/>
      <c r="E72" s="35"/>
      <c r="F72" s="35"/>
      <c r="G72" s="35"/>
      <c r="H72" s="35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6.5" customHeight="1">
      <c r="A73" s="33"/>
      <c r="B73" s="34"/>
      <c r="C73" s="35"/>
      <c r="D73" s="35"/>
      <c r="E73" s="324" t="str">
        <f>E9</f>
        <v>1153.0 - VRN</v>
      </c>
      <c r="F73" s="354"/>
      <c r="G73" s="354"/>
      <c r="H73" s="354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21</v>
      </c>
      <c r="D75" s="35"/>
      <c r="E75" s="35"/>
      <c r="F75" s="26" t="str">
        <f>F12</f>
        <v>Město Kolín</v>
      </c>
      <c r="G75" s="35"/>
      <c r="H75" s="35"/>
      <c r="I75" s="28" t="s">
        <v>23</v>
      </c>
      <c r="J75" s="58" t="str">
        <f>IF(J12="","",J12)</f>
        <v>20. 5. 2025</v>
      </c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5.2" customHeight="1">
      <c r="A77" s="33"/>
      <c r="B77" s="34"/>
      <c r="C77" s="28" t="s">
        <v>25</v>
      </c>
      <c r="D77" s="35"/>
      <c r="E77" s="35"/>
      <c r="F77" s="26" t="str">
        <f>E15</f>
        <v>Město Kolín</v>
      </c>
      <c r="G77" s="35"/>
      <c r="H77" s="35"/>
      <c r="I77" s="28" t="s">
        <v>32</v>
      </c>
      <c r="J77" s="31" t="str">
        <f>E21</f>
        <v>Ing. Lucie Dvořáková</v>
      </c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5.2" customHeight="1">
      <c r="A78" s="33"/>
      <c r="B78" s="34"/>
      <c r="C78" s="28" t="s">
        <v>30</v>
      </c>
      <c r="D78" s="35"/>
      <c r="E78" s="35"/>
      <c r="F78" s="26" t="str">
        <f>IF(E18="","",E18)</f>
        <v>Vyplň údaj</v>
      </c>
      <c r="G78" s="35"/>
      <c r="H78" s="35"/>
      <c r="I78" s="28" t="s">
        <v>35</v>
      </c>
      <c r="J78" s="31" t="str">
        <f>E24</f>
        <v>S4A,s.r.o.</v>
      </c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0.3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11" customFormat="1" ht="29.25" customHeight="1">
      <c r="A80" s="145"/>
      <c r="B80" s="146"/>
      <c r="C80" s="147" t="s">
        <v>109</v>
      </c>
      <c r="D80" s="148" t="s">
        <v>59</v>
      </c>
      <c r="E80" s="148" t="s">
        <v>55</v>
      </c>
      <c r="F80" s="148" t="s">
        <v>56</v>
      </c>
      <c r="G80" s="148" t="s">
        <v>110</v>
      </c>
      <c r="H80" s="148" t="s">
        <v>111</v>
      </c>
      <c r="I80" s="148" t="s">
        <v>112</v>
      </c>
      <c r="J80" s="149" t="s">
        <v>99</v>
      </c>
      <c r="K80" s="150" t="s">
        <v>113</v>
      </c>
      <c r="L80" s="151"/>
      <c r="M80" s="67" t="s">
        <v>27</v>
      </c>
      <c r="N80" s="68" t="s">
        <v>44</v>
      </c>
      <c r="O80" s="68" t="s">
        <v>114</v>
      </c>
      <c r="P80" s="68" t="s">
        <v>115</v>
      </c>
      <c r="Q80" s="68" t="s">
        <v>116</v>
      </c>
      <c r="R80" s="68" t="s">
        <v>117</v>
      </c>
      <c r="S80" s="68" t="s">
        <v>118</v>
      </c>
      <c r="T80" s="69" t="s">
        <v>119</v>
      </c>
      <c r="U80" s="145"/>
      <c r="V80" s="145"/>
      <c r="W80" s="145"/>
      <c r="X80" s="145"/>
      <c r="Y80" s="145"/>
      <c r="Z80" s="145"/>
      <c r="AA80" s="145"/>
      <c r="AB80" s="145"/>
      <c r="AC80" s="145"/>
      <c r="AD80" s="145"/>
      <c r="AE80" s="145"/>
    </row>
    <row r="81" spans="1:65" s="2" customFormat="1" ht="22.9" customHeight="1">
      <c r="A81" s="33"/>
      <c r="B81" s="34"/>
      <c r="C81" s="74" t="s">
        <v>120</v>
      </c>
      <c r="D81" s="35"/>
      <c r="E81" s="35"/>
      <c r="F81" s="35"/>
      <c r="G81" s="35"/>
      <c r="H81" s="35"/>
      <c r="I81" s="35"/>
      <c r="J81" s="152">
        <f>BK81</f>
        <v>0</v>
      </c>
      <c r="K81" s="35"/>
      <c r="L81" s="38"/>
      <c r="M81" s="70"/>
      <c r="N81" s="153"/>
      <c r="O81" s="71"/>
      <c r="P81" s="154">
        <f>P82</f>
        <v>0</v>
      </c>
      <c r="Q81" s="71"/>
      <c r="R81" s="154">
        <f>R82</f>
        <v>0</v>
      </c>
      <c r="S81" s="71"/>
      <c r="T81" s="155">
        <f>T82</f>
        <v>0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6" t="s">
        <v>73</v>
      </c>
      <c r="AU81" s="16" t="s">
        <v>100</v>
      </c>
      <c r="BK81" s="156">
        <f>BK82</f>
        <v>0</v>
      </c>
    </row>
    <row r="82" spans="1:65" s="12" customFormat="1" ht="25.9" customHeight="1">
      <c r="B82" s="157"/>
      <c r="C82" s="158"/>
      <c r="D82" s="159" t="s">
        <v>73</v>
      </c>
      <c r="E82" s="160" t="s">
        <v>87</v>
      </c>
      <c r="F82" s="160" t="s">
        <v>319</v>
      </c>
      <c r="G82" s="158"/>
      <c r="H82" s="158"/>
      <c r="I82" s="161"/>
      <c r="J82" s="162">
        <f>BK82</f>
        <v>0</v>
      </c>
      <c r="K82" s="158"/>
      <c r="L82" s="163"/>
      <c r="M82" s="164"/>
      <c r="N82" s="165"/>
      <c r="O82" s="165"/>
      <c r="P82" s="166">
        <f>P83</f>
        <v>0</v>
      </c>
      <c r="Q82" s="165"/>
      <c r="R82" s="166">
        <f>R83</f>
        <v>0</v>
      </c>
      <c r="S82" s="165"/>
      <c r="T82" s="167">
        <f>T83</f>
        <v>0</v>
      </c>
      <c r="AR82" s="168" t="s">
        <v>154</v>
      </c>
      <c r="AT82" s="169" t="s">
        <v>73</v>
      </c>
      <c r="AU82" s="169" t="s">
        <v>74</v>
      </c>
      <c r="AY82" s="168" t="s">
        <v>123</v>
      </c>
      <c r="BK82" s="170">
        <f>BK83</f>
        <v>0</v>
      </c>
    </row>
    <row r="83" spans="1:65" s="12" customFormat="1" ht="22.9" customHeight="1">
      <c r="B83" s="157"/>
      <c r="C83" s="158"/>
      <c r="D83" s="159" t="s">
        <v>73</v>
      </c>
      <c r="E83" s="171" t="s">
        <v>74</v>
      </c>
      <c r="F83" s="171" t="s">
        <v>319</v>
      </c>
      <c r="G83" s="158"/>
      <c r="H83" s="158"/>
      <c r="I83" s="161"/>
      <c r="J83" s="172">
        <f>BK83</f>
        <v>0</v>
      </c>
      <c r="K83" s="158"/>
      <c r="L83" s="163"/>
      <c r="M83" s="164"/>
      <c r="N83" s="165"/>
      <c r="O83" s="165"/>
      <c r="P83" s="166">
        <f>SUM(P84:P95)</f>
        <v>0</v>
      </c>
      <c r="Q83" s="165"/>
      <c r="R83" s="166">
        <f>SUM(R84:R95)</f>
        <v>0</v>
      </c>
      <c r="S83" s="165"/>
      <c r="T83" s="167">
        <f>SUM(T84:T95)</f>
        <v>0</v>
      </c>
      <c r="AR83" s="168" t="s">
        <v>154</v>
      </c>
      <c r="AT83" s="169" t="s">
        <v>73</v>
      </c>
      <c r="AU83" s="169" t="s">
        <v>82</v>
      </c>
      <c r="AY83" s="168" t="s">
        <v>123</v>
      </c>
      <c r="BK83" s="170">
        <f>SUM(BK84:BK95)</f>
        <v>0</v>
      </c>
    </row>
    <row r="84" spans="1:65" s="2" customFormat="1" ht="16.5" customHeight="1">
      <c r="A84" s="33"/>
      <c r="B84" s="34"/>
      <c r="C84" s="173" t="s">
        <v>82</v>
      </c>
      <c r="D84" s="173" t="s">
        <v>125</v>
      </c>
      <c r="E84" s="174" t="s">
        <v>320</v>
      </c>
      <c r="F84" s="175" t="s">
        <v>321</v>
      </c>
      <c r="G84" s="176" t="s">
        <v>322</v>
      </c>
      <c r="H84" s="177">
        <v>1</v>
      </c>
      <c r="I84" s="178"/>
      <c r="J84" s="179">
        <f>ROUND(I84*H84,2)</f>
        <v>0</v>
      </c>
      <c r="K84" s="180"/>
      <c r="L84" s="38"/>
      <c r="M84" s="181" t="s">
        <v>27</v>
      </c>
      <c r="N84" s="182" t="s">
        <v>45</v>
      </c>
      <c r="O84" s="63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85" t="s">
        <v>323</v>
      </c>
      <c r="AT84" s="185" t="s">
        <v>125</v>
      </c>
      <c r="AU84" s="185" t="s">
        <v>85</v>
      </c>
      <c r="AY84" s="16" t="s">
        <v>123</v>
      </c>
      <c r="BE84" s="186">
        <f>IF(N84="základní",J84,0)</f>
        <v>0</v>
      </c>
      <c r="BF84" s="186">
        <f>IF(N84="snížená",J84,0)</f>
        <v>0</v>
      </c>
      <c r="BG84" s="186">
        <f>IF(N84="zákl. přenesená",J84,0)</f>
        <v>0</v>
      </c>
      <c r="BH84" s="186">
        <f>IF(N84="sníž. přenesená",J84,0)</f>
        <v>0</v>
      </c>
      <c r="BI84" s="186">
        <f>IF(N84="nulová",J84,0)</f>
        <v>0</v>
      </c>
      <c r="BJ84" s="16" t="s">
        <v>82</v>
      </c>
      <c r="BK84" s="186">
        <f>ROUND(I84*H84,2)</f>
        <v>0</v>
      </c>
      <c r="BL84" s="16" t="s">
        <v>323</v>
      </c>
      <c r="BM84" s="185" t="s">
        <v>324</v>
      </c>
    </row>
    <row r="85" spans="1:65" s="2" customFormat="1" ht="39">
      <c r="A85" s="33"/>
      <c r="B85" s="34"/>
      <c r="C85" s="35"/>
      <c r="D85" s="192" t="s">
        <v>133</v>
      </c>
      <c r="E85" s="35"/>
      <c r="F85" s="193" t="s">
        <v>325</v>
      </c>
      <c r="G85" s="35"/>
      <c r="H85" s="35"/>
      <c r="I85" s="189"/>
      <c r="J85" s="35"/>
      <c r="K85" s="35"/>
      <c r="L85" s="38"/>
      <c r="M85" s="190"/>
      <c r="N85" s="191"/>
      <c r="O85" s="63"/>
      <c r="P85" s="63"/>
      <c r="Q85" s="63"/>
      <c r="R85" s="63"/>
      <c r="S85" s="63"/>
      <c r="T85" s="64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6" t="s">
        <v>133</v>
      </c>
      <c r="AU85" s="16" t="s">
        <v>85</v>
      </c>
    </row>
    <row r="86" spans="1:65" s="2" customFormat="1" ht="16.5" customHeight="1">
      <c r="A86" s="33"/>
      <c r="B86" s="34"/>
      <c r="C86" s="173" t="s">
        <v>85</v>
      </c>
      <c r="D86" s="173" t="s">
        <v>125</v>
      </c>
      <c r="E86" s="174" t="s">
        <v>326</v>
      </c>
      <c r="F86" s="175" t="s">
        <v>327</v>
      </c>
      <c r="G86" s="176" t="s">
        <v>322</v>
      </c>
      <c r="H86" s="177">
        <v>1</v>
      </c>
      <c r="I86" s="178"/>
      <c r="J86" s="179">
        <f>ROUND(I86*H86,2)</f>
        <v>0</v>
      </c>
      <c r="K86" s="180"/>
      <c r="L86" s="38"/>
      <c r="M86" s="181" t="s">
        <v>27</v>
      </c>
      <c r="N86" s="182" t="s">
        <v>45</v>
      </c>
      <c r="O86" s="63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85" t="s">
        <v>323</v>
      </c>
      <c r="AT86" s="185" t="s">
        <v>125</v>
      </c>
      <c r="AU86" s="185" t="s">
        <v>85</v>
      </c>
      <c r="AY86" s="16" t="s">
        <v>123</v>
      </c>
      <c r="BE86" s="186">
        <f>IF(N86="základní",J86,0)</f>
        <v>0</v>
      </c>
      <c r="BF86" s="186">
        <f>IF(N86="snížená",J86,0)</f>
        <v>0</v>
      </c>
      <c r="BG86" s="186">
        <f>IF(N86="zákl. přenesená",J86,0)</f>
        <v>0</v>
      </c>
      <c r="BH86" s="186">
        <f>IF(N86="sníž. přenesená",J86,0)</f>
        <v>0</v>
      </c>
      <c r="BI86" s="186">
        <f>IF(N86="nulová",J86,0)</f>
        <v>0</v>
      </c>
      <c r="BJ86" s="16" t="s">
        <v>82</v>
      </c>
      <c r="BK86" s="186">
        <f>ROUND(I86*H86,2)</f>
        <v>0</v>
      </c>
      <c r="BL86" s="16" t="s">
        <v>323</v>
      </c>
      <c r="BM86" s="185" t="s">
        <v>328</v>
      </c>
    </row>
    <row r="87" spans="1:65" s="2" customFormat="1" ht="16.5" customHeight="1">
      <c r="A87" s="33"/>
      <c r="B87" s="34"/>
      <c r="C87" s="173" t="s">
        <v>142</v>
      </c>
      <c r="D87" s="173" t="s">
        <v>125</v>
      </c>
      <c r="E87" s="174" t="s">
        <v>329</v>
      </c>
      <c r="F87" s="175" t="s">
        <v>330</v>
      </c>
      <c r="G87" s="176" t="s">
        <v>322</v>
      </c>
      <c r="H87" s="177">
        <v>1</v>
      </c>
      <c r="I87" s="178"/>
      <c r="J87" s="179">
        <f>ROUND(I87*H87,2)</f>
        <v>0</v>
      </c>
      <c r="K87" s="180"/>
      <c r="L87" s="38"/>
      <c r="M87" s="181" t="s">
        <v>27</v>
      </c>
      <c r="N87" s="182" t="s">
        <v>45</v>
      </c>
      <c r="O87" s="63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85" t="s">
        <v>323</v>
      </c>
      <c r="AT87" s="185" t="s">
        <v>125</v>
      </c>
      <c r="AU87" s="185" t="s">
        <v>85</v>
      </c>
      <c r="AY87" s="16" t="s">
        <v>123</v>
      </c>
      <c r="BE87" s="186">
        <f>IF(N87="základní",J87,0)</f>
        <v>0</v>
      </c>
      <c r="BF87" s="186">
        <f>IF(N87="snížená",J87,0)</f>
        <v>0</v>
      </c>
      <c r="BG87" s="186">
        <f>IF(N87="zákl. přenesená",J87,0)</f>
        <v>0</v>
      </c>
      <c r="BH87" s="186">
        <f>IF(N87="sníž. přenesená",J87,0)</f>
        <v>0</v>
      </c>
      <c r="BI87" s="186">
        <f>IF(N87="nulová",J87,0)</f>
        <v>0</v>
      </c>
      <c r="BJ87" s="16" t="s">
        <v>82</v>
      </c>
      <c r="BK87" s="186">
        <f>ROUND(I87*H87,2)</f>
        <v>0</v>
      </c>
      <c r="BL87" s="16" t="s">
        <v>323</v>
      </c>
      <c r="BM87" s="185" t="s">
        <v>331</v>
      </c>
    </row>
    <row r="88" spans="1:65" s="2" customFormat="1" ht="19.5">
      <c r="A88" s="33"/>
      <c r="B88" s="34"/>
      <c r="C88" s="35"/>
      <c r="D88" s="192" t="s">
        <v>133</v>
      </c>
      <c r="E88" s="35"/>
      <c r="F88" s="193" t="s">
        <v>332</v>
      </c>
      <c r="G88" s="35"/>
      <c r="H88" s="35"/>
      <c r="I88" s="189"/>
      <c r="J88" s="35"/>
      <c r="K88" s="35"/>
      <c r="L88" s="38"/>
      <c r="M88" s="190"/>
      <c r="N88" s="191"/>
      <c r="O88" s="63"/>
      <c r="P88" s="63"/>
      <c r="Q88" s="63"/>
      <c r="R88" s="63"/>
      <c r="S88" s="63"/>
      <c r="T88" s="64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133</v>
      </c>
      <c r="AU88" s="16" t="s">
        <v>85</v>
      </c>
    </row>
    <row r="89" spans="1:65" s="2" customFormat="1" ht="16.5" customHeight="1">
      <c r="A89" s="33"/>
      <c r="B89" s="34"/>
      <c r="C89" s="173" t="s">
        <v>129</v>
      </c>
      <c r="D89" s="173" t="s">
        <v>125</v>
      </c>
      <c r="E89" s="174" t="s">
        <v>333</v>
      </c>
      <c r="F89" s="175" t="s">
        <v>334</v>
      </c>
      <c r="G89" s="176" t="s">
        <v>322</v>
      </c>
      <c r="H89" s="177">
        <v>1</v>
      </c>
      <c r="I89" s="178"/>
      <c r="J89" s="179">
        <f>ROUND(I89*H89,2)</f>
        <v>0</v>
      </c>
      <c r="K89" s="180"/>
      <c r="L89" s="38"/>
      <c r="M89" s="181" t="s">
        <v>27</v>
      </c>
      <c r="N89" s="182" t="s">
        <v>45</v>
      </c>
      <c r="O89" s="63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5" t="s">
        <v>323</v>
      </c>
      <c r="AT89" s="185" t="s">
        <v>125</v>
      </c>
      <c r="AU89" s="185" t="s">
        <v>85</v>
      </c>
      <c r="AY89" s="16" t="s">
        <v>123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6" t="s">
        <v>82</v>
      </c>
      <c r="BK89" s="186">
        <f>ROUND(I89*H89,2)</f>
        <v>0</v>
      </c>
      <c r="BL89" s="16" t="s">
        <v>323</v>
      </c>
      <c r="BM89" s="185" t="s">
        <v>335</v>
      </c>
    </row>
    <row r="90" spans="1:65" s="2" customFormat="1" ht="16.5" customHeight="1">
      <c r="A90" s="33"/>
      <c r="B90" s="34"/>
      <c r="C90" s="173" t="s">
        <v>154</v>
      </c>
      <c r="D90" s="173" t="s">
        <v>125</v>
      </c>
      <c r="E90" s="174" t="s">
        <v>336</v>
      </c>
      <c r="F90" s="175" t="s">
        <v>337</v>
      </c>
      <c r="G90" s="176" t="s">
        <v>322</v>
      </c>
      <c r="H90" s="177">
        <v>1</v>
      </c>
      <c r="I90" s="178"/>
      <c r="J90" s="179">
        <f>ROUND(I90*H90,2)</f>
        <v>0</v>
      </c>
      <c r="K90" s="180"/>
      <c r="L90" s="38"/>
      <c r="M90" s="181" t="s">
        <v>27</v>
      </c>
      <c r="N90" s="182" t="s">
        <v>45</v>
      </c>
      <c r="O90" s="63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5" t="s">
        <v>323</v>
      </c>
      <c r="AT90" s="185" t="s">
        <v>125</v>
      </c>
      <c r="AU90" s="185" t="s">
        <v>85</v>
      </c>
      <c r="AY90" s="16" t="s">
        <v>123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16" t="s">
        <v>82</v>
      </c>
      <c r="BK90" s="186">
        <f>ROUND(I90*H90,2)</f>
        <v>0</v>
      </c>
      <c r="BL90" s="16" t="s">
        <v>323</v>
      </c>
      <c r="BM90" s="185" t="s">
        <v>338</v>
      </c>
    </row>
    <row r="91" spans="1:65" s="2" customFormat="1" ht="29.25">
      <c r="A91" s="33"/>
      <c r="B91" s="34"/>
      <c r="C91" s="35"/>
      <c r="D91" s="192" t="s">
        <v>133</v>
      </c>
      <c r="E91" s="35"/>
      <c r="F91" s="193" t="s">
        <v>339</v>
      </c>
      <c r="G91" s="35"/>
      <c r="H91" s="35"/>
      <c r="I91" s="189"/>
      <c r="J91" s="35"/>
      <c r="K91" s="35"/>
      <c r="L91" s="38"/>
      <c r="M91" s="190"/>
      <c r="N91" s="191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133</v>
      </c>
      <c r="AU91" s="16" t="s">
        <v>85</v>
      </c>
    </row>
    <row r="92" spans="1:65" s="2" customFormat="1" ht="16.5" customHeight="1">
      <c r="A92" s="33"/>
      <c r="B92" s="34"/>
      <c r="C92" s="173" t="s">
        <v>159</v>
      </c>
      <c r="D92" s="173" t="s">
        <v>125</v>
      </c>
      <c r="E92" s="174" t="s">
        <v>340</v>
      </c>
      <c r="F92" s="175" t="s">
        <v>341</v>
      </c>
      <c r="G92" s="176" t="s">
        <v>322</v>
      </c>
      <c r="H92" s="177">
        <v>1</v>
      </c>
      <c r="I92" s="178"/>
      <c r="J92" s="179">
        <f>ROUND(I92*H92,2)</f>
        <v>0</v>
      </c>
      <c r="K92" s="180"/>
      <c r="L92" s="38"/>
      <c r="M92" s="181" t="s">
        <v>27</v>
      </c>
      <c r="N92" s="182" t="s">
        <v>45</v>
      </c>
      <c r="O92" s="63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5" t="s">
        <v>323</v>
      </c>
      <c r="AT92" s="185" t="s">
        <v>125</v>
      </c>
      <c r="AU92" s="185" t="s">
        <v>85</v>
      </c>
      <c r="AY92" s="16" t="s">
        <v>123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16" t="s">
        <v>82</v>
      </c>
      <c r="BK92" s="186">
        <f>ROUND(I92*H92,2)</f>
        <v>0</v>
      </c>
      <c r="BL92" s="16" t="s">
        <v>323</v>
      </c>
      <c r="BM92" s="185" t="s">
        <v>342</v>
      </c>
    </row>
    <row r="93" spans="1:65" s="2" customFormat="1" ht="29.25">
      <c r="A93" s="33"/>
      <c r="B93" s="34"/>
      <c r="C93" s="35"/>
      <c r="D93" s="192" t="s">
        <v>133</v>
      </c>
      <c r="E93" s="35"/>
      <c r="F93" s="193" t="s">
        <v>343</v>
      </c>
      <c r="G93" s="35"/>
      <c r="H93" s="35"/>
      <c r="I93" s="189"/>
      <c r="J93" s="35"/>
      <c r="K93" s="35"/>
      <c r="L93" s="38"/>
      <c r="M93" s="190"/>
      <c r="N93" s="191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133</v>
      </c>
      <c r="AU93" s="16" t="s">
        <v>85</v>
      </c>
    </row>
    <row r="94" spans="1:65" s="2" customFormat="1" ht="16.5" customHeight="1">
      <c r="A94" s="33"/>
      <c r="B94" s="34"/>
      <c r="C94" s="173" t="s">
        <v>166</v>
      </c>
      <c r="D94" s="173" t="s">
        <v>125</v>
      </c>
      <c r="E94" s="174" t="s">
        <v>344</v>
      </c>
      <c r="F94" s="175" t="s">
        <v>345</v>
      </c>
      <c r="G94" s="176" t="s">
        <v>322</v>
      </c>
      <c r="H94" s="177">
        <v>1</v>
      </c>
      <c r="I94" s="178"/>
      <c r="J94" s="179">
        <f>ROUND(I94*H94,2)</f>
        <v>0</v>
      </c>
      <c r="K94" s="180"/>
      <c r="L94" s="38"/>
      <c r="M94" s="181" t="s">
        <v>27</v>
      </c>
      <c r="N94" s="182" t="s">
        <v>45</v>
      </c>
      <c r="O94" s="63"/>
      <c r="P94" s="183">
        <f>O94*H94</f>
        <v>0</v>
      </c>
      <c r="Q94" s="183">
        <v>0</v>
      </c>
      <c r="R94" s="183">
        <f>Q94*H94</f>
        <v>0</v>
      </c>
      <c r="S94" s="183">
        <v>0</v>
      </c>
      <c r="T94" s="184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85" t="s">
        <v>323</v>
      </c>
      <c r="AT94" s="185" t="s">
        <v>125</v>
      </c>
      <c r="AU94" s="185" t="s">
        <v>85</v>
      </c>
      <c r="AY94" s="16" t="s">
        <v>123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16" t="s">
        <v>82</v>
      </c>
      <c r="BK94" s="186">
        <f>ROUND(I94*H94,2)</f>
        <v>0</v>
      </c>
      <c r="BL94" s="16" t="s">
        <v>323</v>
      </c>
      <c r="BM94" s="185" t="s">
        <v>346</v>
      </c>
    </row>
    <row r="95" spans="1:65" s="2" customFormat="1" ht="16.5" customHeight="1">
      <c r="A95" s="33"/>
      <c r="B95" s="34"/>
      <c r="C95" s="173" t="s">
        <v>172</v>
      </c>
      <c r="D95" s="173" t="s">
        <v>125</v>
      </c>
      <c r="E95" s="174" t="s">
        <v>347</v>
      </c>
      <c r="F95" s="175" t="s">
        <v>348</v>
      </c>
      <c r="G95" s="176" t="s">
        <v>322</v>
      </c>
      <c r="H95" s="177">
        <v>1</v>
      </c>
      <c r="I95" s="178"/>
      <c r="J95" s="179">
        <f>ROUND(I95*H95,2)</f>
        <v>0</v>
      </c>
      <c r="K95" s="180"/>
      <c r="L95" s="38"/>
      <c r="M95" s="219" t="s">
        <v>27</v>
      </c>
      <c r="N95" s="220" t="s">
        <v>45</v>
      </c>
      <c r="O95" s="221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5" t="s">
        <v>349</v>
      </c>
      <c r="AT95" s="185" t="s">
        <v>125</v>
      </c>
      <c r="AU95" s="185" t="s">
        <v>85</v>
      </c>
      <c r="AY95" s="16" t="s">
        <v>123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6" t="s">
        <v>82</v>
      </c>
      <c r="BK95" s="186">
        <f>ROUND(I95*H95,2)</f>
        <v>0</v>
      </c>
      <c r="BL95" s="16" t="s">
        <v>349</v>
      </c>
      <c r="BM95" s="185" t="s">
        <v>350</v>
      </c>
    </row>
    <row r="96" spans="1:65" s="2" customFormat="1" ht="6.95" customHeight="1">
      <c r="A96" s="33"/>
      <c r="B96" s="46"/>
      <c r="C96" s="47"/>
      <c r="D96" s="47"/>
      <c r="E96" s="47"/>
      <c r="F96" s="47"/>
      <c r="G96" s="47"/>
      <c r="H96" s="47"/>
      <c r="I96" s="47"/>
      <c r="J96" s="47"/>
      <c r="K96" s="47"/>
      <c r="L96" s="38"/>
      <c r="M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</sheetData>
  <sheetProtection algorithmName="SHA-512" hashValue="5EzgEWT4HEwK2StTeeQjEaUl7v5c9QSSErM3v922ojMKFckaBJSiSO0ACxYN9phuPkaN0T+cFFARfeUeg9YkoQ==" saltValue="PZHj4Pj5xeTE5GfW1V9NWtjgkXHoRdd7guuZHZDrlOdtaFmATkD4Suc1jZonCmdtC2keIDD//rBIJiOJBk+OCQ==" spinCount="100000" sheet="1" objects="1" scenarios="1" formatColumns="0" formatRows="0" autoFilter="0"/>
  <autoFilter ref="C80:K95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24" customWidth="1"/>
    <col min="2" max="2" width="1.6640625" style="224" customWidth="1"/>
    <col min="3" max="4" width="5" style="224" customWidth="1"/>
    <col min="5" max="5" width="11.6640625" style="224" customWidth="1"/>
    <col min="6" max="6" width="9.1640625" style="224" customWidth="1"/>
    <col min="7" max="7" width="5" style="224" customWidth="1"/>
    <col min="8" max="8" width="77.83203125" style="224" customWidth="1"/>
    <col min="9" max="10" width="20" style="224" customWidth="1"/>
    <col min="11" max="11" width="1.6640625" style="224" customWidth="1"/>
  </cols>
  <sheetData>
    <row r="1" spans="2:11" s="1" customFormat="1" ht="37.5" customHeight="1"/>
    <row r="2" spans="2:11" s="1" customFormat="1" ht="7.5" customHeight="1">
      <c r="B2" s="225"/>
      <c r="C2" s="226"/>
      <c r="D2" s="226"/>
      <c r="E2" s="226"/>
      <c r="F2" s="226"/>
      <c r="G2" s="226"/>
      <c r="H2" s="226"/>
      <c r="I2" s="226"/>
      <c r="J2" s="226"/>
      <c r="K2" s="227"/>
    </row>
    <row r="3" spans="2:11" s="14" customFormat="1" ht="45" customHeight="1">
      <c r="B3" s="228"/>
      <c r="C3" s="356" t="s">
        <v>351</v>
      </c>
      <c r="D3" s="356"/>
      <c r="E3" s="356"/>
      <c r="F3" s="356"/>
      <c r="G3" s="356"/>
      <c r="H3" s="356"/>
      <c r="I3" s="356"/>
      <c r="J3" s="356"/>
      <c r="K3" s="229"/>
    </row>
    <row r="4" spans="2:11" s="1" customFormat="1" ht="25.5" customHeight="1">
      <c r="B4" s="230"/>
      <c r="C4" s="361" t="s">
        <v>352</v>
      </c>
      <c r="D4" s="361"/>
      <c r="E4" s="361"/>
      <c r="F4" s="361"/>
      <c r="G4" s="361"/>
      <c r="H4" s="361"/>
      <c r="I4" s="361"/>
      <c r="J4" s="361"/>
      <c r="K4" s="231"/>
    </row>
    <row r="5" spans="2:11" s="1" customFormat="1" ht="5.25" customHeight="1">
      <c r="B5" s="230"/>
      <c r="C5" s="232"/>
      <c r="D5" s="232"/>
      <c r="E5" s="232"/>
      <c r="F5" s="232"/>
      <c r="G5" s="232"/>
      <c r="H5" s="232"/>
      <c r="I5" s="232"/>
      <c r="J5" s="232"/>
      <c r="K5" s="231"/>
    </row>
    <row r="6" spans="2:11" s="1" customFormat="1" ht="15" customHeight="1">
      <c r="B6" s="230"/>
      <c r="C6" s="360" t="s">
        <v>353</v>
      </c>
      <c r="D6" s="360"/>
      <c r="E6" s="360"/>
      <c r="F6" s="360"/>
      <c r="G6" s="360"/>
      <c r="H6" s="360"/>
      <c r="I6" s="360"/>
      <c r="J6" s="360"/>
      <c r="K6" s="231"/>
    </row>
    <row r="7" spans="2:11" s="1" customFormat="1" ht="15" customHeight="1">
      <c r="B7" s="234"/>
      <c r="C7" s="360" t="s">
        <v>354</v>
      </c>
      <c r="D7" s="360"/>
      <c r="E7" s="360"/>
      <c r="F7" s="360"/>
      <c r="G7" s="360"/>
      <c r="H7" s="360"/>
      <c r="I7" s="360"/>
      <c r="J7" s="360"/>
      <c r="K7" s="231"/>
    </row>
    <row r="8" spans="2:11" s="1" customFormat="1" ht="12.75" customHeight="1">
      <c r="B8" s="234"/>
      <c r="C8" s="233"/>
      <c r="D8" s="233"/>
      <c r="E8" s="233"/>
      <c r="F8" s="233"/>
      <c r="G8" s="233"/>
      <c r="H8" s="233"/>
      <c r="I8" s="233"/>
      <c r="J8" s="233"/>
      <c r="K8" s="231"/>
    </row>
    <row r="9" spans="2:11" s="1" customFormat="1" ht="15" customHeight="1">
      <c r="B9" s="234"/>
      <c r="C9" s="360" t="s">
        <v>355</v>
      </c>
      <c r="D9" s="360"/>
      <c r="E9" s="360"/>
      <c r="F9" s="360"/>
      <c r="G9" s="360"/>
      <c r="H9" s="360"/>
      <c r="I9" s="360"/>
      <c r="J9" s="360"/>
      <c r="K9" s="231"/>
    </row>
    <row r="10" spans="2:11" s="1" customFormat="1" ht="15" customHeight="1">
      <c r="B10" s="234"/>
      <c r="C10" s="233"/>
      <c r="D10" s="360" t="s">
        <v>356</v>
      </c>
      <c r="E10" s="360"/>
      <c r="F10" s="360"/>
      <c r="G10" s="360"/>
      <c r="H10" s="360"/>
      <c r="I10" s="360"/>
      <c r="J10" s="360"/>
      <c r="K10" s="231"/>
    </row>
    <row r="11" spans="2:11" s="1" customFormat="1" ht="15" customHeight="1">
      <c r="B11" s="234"/>
      <c r="C11" s="235"/>
      <c r="D11" s="360" t="s">
        <v>357</v>
      </c>
      <c r="E11" s="360"/>
      <c r="F11" s="360"/>
      <c r="G11" s="360"/>
      <c r="H11" s="360"/>
      <c r="I11" s="360"/>
      <c r="J11" s="360"/>
      <c r="K11" s="231"/>
    </row>
    <row r="12" spans="2:11" s="1" customFormat="1" ht="15" customHeight="1">
      <c r="B12" s="234"/>
      <c r="C12" s="235"/>
      <c r="D12" s="233"/>
      <c r="E12" s="233"/>
      <c r="F12" s="233"/>
      <c r="G12" s="233"/>
      <c r="H12" s="233"/>
      <c r="I12" s="233"/>
      <c r="J12" s="233"/>
      <c r="K12" s="231"/>
    </row>
    <row r="13" spans="2:11" s="1" customFormat="1" ht="15" customHeight="1">
      <c r="B13" s="234"/>
      <c r="C13" s="235"/>
      <c r="D13" s="236" t="s">
        <v>358</v>
      </c>
      <c r="E13" s="233"/>
      <c r="F13" s="233"/>
      <c r="G13" s="233"/>
      <c r="H13" s="233"/>
      <c r="I13" s="233"/>
      <c r="J13" s="233"/>
      <c r="K13" s="231"/>
    </row>
    <row r="14" spans="2:11" s="1" customFormat="1" ht="12.75" customHeight="1">
      <c r="B14" s="234"/>
      <c r="C14" s="235"/>
      <c r="D14" s="235"/>
      <c r="E14" s="235"/>
      <c r="F14" s="235"/>
      <c r="G14" s="235"/>
      <c r="H14" s="235"/>
      <c r="I14" s="235"/>
      <c r="J14" s="235"/>
      <c r="K14" s="231"/>
    </row>
    <row r="15" spans="2:11" s="1" customFormat="1" ht="15" customHeight="1">
      <c r="B15" s="234"/>
      <c r="C15" s="235"/>
      <c r="D15" s="360" t="s">
        <v>359</v>
      </c>
      <c r="E15" s="360"/>
      <c r="F15" s="360"/>
      <c r="G15" s="360"/>
      <c r="H15" s="360"/>
      <c r="I15" s="360"/>
      <c r="J15" s="360"/>
      <c r="K15" s="231"/>
    </row>
    <row r="16" spans="2:11" s="1" customFormat="1" ht="15" customHeight="1">
      <c r="B16" s="234"/>
      <c r="C16" s="235"/>
      <c r="D16" s="360" t="s">
        <v>360</v>
      </c>
      <c r="E16" s="360"/>
      <c r="F16" s="360"/>
      <c r="G16" s="360"/>
      <c r="H16" s="360"/>
      <c r="I16" s="360"/>
      <c r="J16" s="360"/>
      <c r="K16" s="231"/>
    </row>
    <row r="17" spans="2:11" s="1" customFormat="1" ht="15" customHeight="1">
      <c r="B17" s="234"/>
      <c r="C17" s="235"/>
      <c r="D17" s="360" t="s">
        <v>361</v>
      </c>
      <c r="E17" s="360"/>
      <c r="F17" s="360"/>
      <c r="G17" s="360"/>
      <c r="H17" s="360"/>
      <c r="I17" s="360"/>
      <c r="J17" s="360"/>
      <c r="K17" s="231"/>
    </row>
    <row r="18" spans="2:11" s="1" customFormat="1" ht="15" customHeight="1">
      <c r="B18" s="234"/>
      <c r="C18" s="235"/>
      <c r="D18" s="235"/>
      <c r="E18" s="237" t="s">
        <v>81</v>
      </c>
      <c r="F18" s="360" t="s">
        <v>362</v>
      </c>
      <c r="G18" s="360"/>
      <c r="H18" s="360"/>
      <c r="I18" s="360"/>
      <c r="J18" s="360"/>
      <c r="K18" s="231"/>
    </row>
    <row r="19" spans="2:11" s="1" customFormat="1" ht="15" customHeight="1">
      <c r="B19" s="234"/>
      <c r="C19" s="235"/>
      <c r="D19" s="235"/>
      <c r="E19" s="237" t="s">
        <v>363</v>
      </c>
      <c r="F19" s="360" t="s">
        <v>364</v>
      </c>
      <c r="G19" s="360"/>
      <c r="H19" s="360"/>
      <c r="I19" s="360"/>
      <c r="J19" s="360"/>
      <c r="K19" s="231"/>
    </row>
    <row r="20" spans="2:11" s="1" customFormat="1" ht="15" customHeight="1">
      <c r="B20" s="234"/>
      <c r="C20" s="235"/>
      <c r="D20" s="235"/>
      <c r="E20" s="237" t="s">
        <v>365</v>
      </c>
      <c r="F20" s="360" t="s">
        <v>366</v>
      </c>
      <c r="G20" s="360"/>
      <c r="H20" s="360"/>
      <c r="I20" s="360"/>
      <c r="J20" s="360"/>
      <c r="K20" s="231"/>
    </row>
    <row r="21" spans="2:11" s="1" customFormat="1" ht="15" customHeight="1">
      <c r="B21" s="234"/>
      <c r="C21" s="235"/>
      <c r="D21" s="235"/>
      <c r="E21" s="237" t="s">
        <v>367</v>
      </c>
      <c r="F21" s="360" t="s">
        <v>368</v>
      </c>
      <c r="G21" s="360"/>
      <c r="H21" s="360"/>
      <c r="I21" s="360"/>
      <c r="J21" s="360"/>
      <c r="K21" s="231"/>
    </row>
    <row r="22" spans="2:11" s="1" customFormat="1" ht="15" customHeight="1">
      <c r="B22" s="234"/>
      <c r="C22" s="235"/>
      <c r="D22" s="235"/>
      <c r="E22" s="237" t="s">
        <v>88</v>
      </c>
      <c r="F22" s="360" t="s">
        <v>369</v>
      </c>
      <c r="G22" s="360"/>
      <c r="H22" s="360"/>
      <c r="I22" s="360"/>
      <c r="J22" s="360"/>
      <c r="K22" s="231"/>
    </row>
    <row r="23" spans="2:11" s="1" customFormat="1" ht="15" customHeight="1">
      <c r="B23" s="234"/>
      <c r="C23" s="235"/>
      <c r="D23" s="235"/>
      <c r="E23" s="237" t="s">
        <v>370</v>
      </c>
      <c r="F23" s="360" t="s">
        <v>371</v>
      </c>
      <c r="G23" s="360"/>
      <c r="H23" s="360"/>
      <c r="I23" s="360"/>
      <c r="J23" s="360"/>
      <c r="K23" s="231"/>
    </row>
    <row r="24" spans="2:11" s="1" customFormat="1" ht="12.75" customHeight="1">
      <c r="B24" s="234"/>
      <c r="C24" s="235"/>
      <c r="D24" s="235"/>
      <c r="E24" s="235"/>
      <c r="F24" s="235"/>
      <c r="G24" s="235"/>
      <c r="H24" s="235"/>
      <c r="I24" s="235"/>
      <c r="J24" s="235"/>
      <c r="K24" s="231"/>
    </row>
    <row r="25" spans="2:11" s="1" customFormat="1" ht="15" customHeight="1">
      <c r="B25" s="234"/>
      <c r="C25" s="360" t="s">
        <v>372</v>
      </c>
      <c r="D25" s="360"/>
      <c r="E25" s="360"/>
      <c r="F25" s="360"/>
      <c r="G25" s="360"/>
      <c r="H25" s="360"/>
      <c r="I25" s="360"/>
      <c r="J25" s="360"/>
      <c r="K25" s="231"/>
    </row>
    <row r="26" spans="2:11" s="1" customFormat="1" ht="15" customHeight="1">
      <c r="B26" s="234"/>
      <c r="C26" s="360" t="s">
        <v>373</v>
      </c>
      <c r="D26" s="360"/>
      <c r="E26" s="360"/>
      <c r="F26" s="360"/>
      <c r="G26" s="360"/>
      <c r="H26" s="360"/>
      <c r="I26" s="360"/>
      <c r="J26" s="360"/>
      <c r="K26" s="231"/>
    </row>
    <row r="27" spans="2:11" s="1" customFormat="1" ht="15" customHeight="1">
      <c r="B27" s="234"/>
      <c r="C27" s="233"/>
      <c r="D27" s="360" t="s">
        <v>374</v>
      </c>
      <c r="E27" s="360"/>
      <c r="F27" s="360"/>
      <c r="G27" s="360"/>
      <c r="H27" s="360"/>
      <c r="I27" s="360"/>
      <c r="J27" s="360"/>
      <c r="K27" s="231"/>
    </row>
    <row r="28" spans="2:11" s="1" customFormat="1" ht="15" customHeight="1">
      <c r="B28" s="234"/>
      <c r="C28" s="235"/>
      <c r="D28" s="360" t="s">
        <v>375</v>
      </c>
      <c r="E28" s="360"/>
      <c r="F28" s="360"/>
      <c r="G28" s="360"/>
      <c r="H28" s="360"/>
      <c r="I28" s="360"/>
      <c r="J28" s="360"/>
      <c r="K28" s="231"/>
    </row>
    <row r="29" spans="2:11" s="1" customFormat="1" ht="12.75" customHeight="1">
      <c r="B29" s="234"/>
      <c r="C29" s="235"/>
      <c r="D29" s="235"/>
      <c r="E29" s="235"/>
      <c r="F29" s="235"/>
      <c r="G29" s="235"/>
      <c r="H29" s="235"/>
      <c r="I29" s="235"/>
      <c r="J29" s="235"/>
      <c r="K29" s="231"/>
    </row>
    <row r="30" spans="2:11" s="1" customFormat="1" ht="15" customHeight="1">
      <c r="B30" s="234"/>
      <c r="C30" s="235"/>
      <c r="D30" s="360" t="s">
        <v>376</v>
      </c>
      <c r="E30" s="360"/>
      <c r="F30" s="360"/>
      <c r="G30" s="360"/>
      <c r="H30" s="360"/>
      <c r="I30" s="360"/>
      <c r="J30" s="360"/>
      <c r="K30" s="231"/>
    </row>
    <row r="31" spans="2:11" s="1" customFormat="1" ht="15" customHeight="1">
      <c r="B31" s="234"/>
      <c r="C31" s="235"/>
      <c r="D31" s="360" t="s">
        <v>377</v>
      </c>
      <c r="E31" s="360"/>
      <c r="F31" s="360"/>
      <c r="G31" s="360"/>
      <c r="H31" s="360"/>
      <c r="I31" s="360"/>
      <c r="J31" s="360"/>
      <c r="K31" s="231"/>
    </row>
    <row r="32" spans="2:11" s="1" customFormat="1" ht="12.75" customHeight="1">
      <c r="B32" s="234"/>
      <c r="C32" s="235"/>
      <c r="D32" s="235"/>
      <c r="E32" s="235"/>
      <c r="F32" s="235"/>
      <c r="G32" s="235"/>
      <c r="H32" s="235"/>
      <c r="I32" s="235"/>
      <c r="J32" s="235"/>
      <c r="K32" s="231"/>
    </row>
    <row r="33" spans="2:11" s="1" customFormat="1" ht="15" customHeight="1">
      <c r="B33" s="234"/>
      <c r="C33" s="235"/>
      <c r="D33" s="360" t="s">
        <v>378</v>
      </c>
      <c r="E33" s="360"/>
      <c r="F33" s="360"/>
      <c r="G33" s="360"/>
      <c r="H33" s="360"/>
      <c r="I33" s="360"/>
      <c r="J33" s="360"/>
      <c r="K33" s="231"/>
    </row>
    <row r="34" spans="2:11" s="1" customFormat="1" ht="15" customHeight="1">
      <c r="B34" s="234"/>
      <c r="C34" s="235"/>
      <c r="D34" s="360" t="s">
        <v>379</v>
      </c>
      <c r="E34" s="360"/>
      <c r="F34" s="360"/>
      <c r="G34" s="360"/>
      <c r="H34" s="360"/>
      <c r="I34" s="360"/>
      <c r="J34" s="360"/>
      <c r="K34" s="231"/>
    </row>
    <row r="35" spans="2:11" s="1" customFormat="1" ht="15" customHeight="1">
      <c r="B35" s="234"/>
      <c r="C35" s="235"/>
      <c r="D35" s="360" t="s">
        <v>380</v>
      </c>
      <c r="E35" s="360"/>
      <c r="F35" s="360"/>
      <c r="G35" s="360"/>
      <c r="H35" s="360"/>
      <c r="I35" s="360"/>
      <c r="J35" s="360"/>
      <c r="K35" s="231"/>
    </row>
    <row r="36" spans="2:11" s="1" customFormat="1" ht="15" customHeight="1">
      <c r="B36" s="234"/>
      <c r="C36" s="235"/>
      <c r="D36" s="233"/>
      <c r="E36" s="236" t="s">
        <v>109</v>
      </c>
      <c r="F36" s="233"/>
      <c r="G36" s="360" t="s">
        <v>381</v>
      </c>
      <c r="H36" s="360"/>
      <c r="I36" s="360"/>
      <c r="J36" s="360"/>
      <c r="K36" s="231"/>
    </row>
    <row r="37" spans="2:11" s="1" customFormat="1" ht="30.75" customHeight="1">
      <c r="B37" s="234"/>
      <c r="C37" s="235"/>
      <c r="D37" s="233"/>
      <c r="E37" s="236" t="s">
        <v>382</v>
      </c>
      <c r="F37" s="233"/>
      <c r="G37" s="360" t="s">
        <v>383</v>
      </c>
      <c r="H37" s="360"/>
      <c r="I37" s="360"/>
      <c r="J37" s="360"/>
      <c r="K37" s="231"/>
    </row>
    <row r="38" spans="2:11" s="1" customFormat="1" ht="15" customHeight="1">
      <c r="B38" s="234"/>
      <c r="C38" s="235"/>
      <c r="D38" s="233"/>
      <c r="E38" s="236" t="s">
        <v>55</v>
      </c>
      <c r="F38" s="233"/>
      <c r="G38" s="360" t="s">
        <v>384</v>
      </c>
      <c r="H38" s="360"/>
      <c r="I38" s="360"/>
      <c r="J38" s="360"/>
      <c r="K38" s="231"/>
    </row>
    <row r="39" spans="2:11" s="1" customFormat="1" ht="15" customHeight="1">
      <c r="B39" s="234"/>
      <c r="C39" s="235"/>
      <c r="D39" s="233"/>
      <c r="E39" s="236" t="s">
        <v>56</v>
      </c>
      <c r="F39" s="233"/>
      <c r="G39" s="360" t="s">
        <v>385</v>
      </c>
      <c r="H39" s="360"/>
      <c r="I39" s="360"/>
      <c r="J39" s="360"/>
      <c r="K39" s="231"/>
    </row>
    <row r="40" spans="2:11" s="1" customFormat="1" ht="15" customHeight="1">
      <c r="B40" s="234"/>
      <c r="C40" s="235"/>
      <c r="D40" s="233"/>
      <c r="E40" s="236" t="s">
        <v>110</v>
      </c>
      <c r="F40" s="233"/>
      <c r="G40" s="360" t="s">
        <v>386</v>
      </c>
      <c r="H40" s="360"/>
      <c r="I40" s="360"/>
      <c r="J40" s="360"/>
      <c r="K40" s="231"/>
    </row>
    <row r="41" spans="2:11" s="1" customFormat="1" ht="15" customHeight="1">
      <c r="B41" s="234"/>
      <c r="C41" s="235"/>
      <c r="D41" s="233"/>
      <c r="E41" s="236" t="s">
        <v>111</v>
      </c>
      <c r="F41" s="233"/>
      <c r="G41" s="360" t="s">
        <v>387</v>
      </c>
      <c r="H41" s="360"/>
      <c r="I41" s="360"/>
      <c r="J41" s="360"/>
      <c r="K41" s="231"/>
    </row>
    <row r="42" spans="2:11" s="1" customFormat="1" ht="15" customHeight="1">
      <c r="B42" s="234"/>
      <c r="C42" s="235"/>
      <c r="D42" s="233"/>
      <c r="E42" s="236" t="s">
        <v>388</v>
      </c>
      <c r="F42" s="233"/>
      <c r="G42" s="360" t="s">
        <v>389</v>
      </c>
      <c r="H42" s="360"/>
      <c r="I42" s="360"/>
      <c r="J42" s="360"/>
      <c r="K42" s="231"/>
    </row>
    <row r="43" spans="2:11" s="1" customFormat="1" ht="15" customHeight="1">
      <c r="B43" s="234"/>
      <c r="C43" s="235"/>
      <c r="D43" s="233"/>
      <c r="E43" s="236"/>
      <c r="F43" s="233"/>
      <c r="G43" s="360" t="s">
        <v>390</v>
      </c>
      <c r="H43" s="360"/>
      <c r="I43" s="360"/>
      <c r="J43" s="360"/>
      <c r="K43" s="231"/>
    </row>
    <row r="44" spans="2:11" s="1" customFormat="1" ht="15" customHeight="1">
      <c r="B44" s="234"/>
      <c r="C44" s="235"/>
      <c r="D44" s="233"/>
      <c r="E44" s="236" t="s">
        <v>391</v>
      </c>
      <c r="F44" s="233"/>
      <c r="G44" s="360" t="s">
        <v>392</v>
      </c>
      <c r="H44" s="360"/>
      <c r="I44" s="360"/>
      <c r="J44" s="360"/>
      <c r="K44" s="231"/>
    </row>
    <row r="45" spans="2:11" s="1" customFormat="1" ht="15" customHeight="1">
      <c r="B45" s="234"/>
      <c r="C45" s="235"/>
      <c r="D45" s="233"/>
      <c r="E45" s="236" t="s">
        <v>113</v>
      </c>
      <c r="F45" s="233"/>
      <c r="G45" s="360" t="s">
        <v>393</v>
      </c>
      <c r="H45" s="360"/>
      <c r="I45" s="360"/>
      <c r="J45" s="360"/>
      <c r="K45" s="231"/>
    </row>
    <row r="46" spans="2:11" s="1" customFormat="1" ht="12.75" customHeight="1">
      <c r="B46" s="234"/>
      <c r="C46" s="235"/>
      <c r="D46" s="233"/>
      <c r="E46" s="233"/>
      <c r="F46" s="233"/>
      <c r="G46" s="233"/>
      <c r="H46" s="233"/>
      <c r="I46" s="233"/>
      <c r="J46" s="233"/>
      <c r="K46" s="231"/>
    </row>
    <row r="47" spans="2:11" s="1" customFormat="1" ht="15" customHeight="1">
      <c r="B47" s="234"/>
      <c r="C47" s="235"/>
      <c r="D47" s="360" t="s">
        <v>394</v>
      </c>
      <c r="E47" s="360"/>
      <c r="F47" s="360"/>
      <c r="G47" s="360"/>
      <c r="H47" s="360"/>
      <c r="I47" s="360"/>
      <c r="J47" s="360"/>
      <c r="K47" s="231"/>
    </row>
    <row r="48" spans="2:11" s="1" customFormat="1" ht="15" customHeight="1">
      <c r="B48" s="234"/>
      <c r="C48" s="235"/>
      <c r="D48" s="235"/>
      <c r="E48" s="360" t="s">
        <v>395</v>
      </c>
      <c r="F48" s="360"/>
      <c r="G48" s="360"/>
      <c r="H48" s="360"/>
      <c r="I48" s="360"/>
      <c r="J48" s="360"/>
      <c r="K48" s="231"/>
    </row>
    <row r="49" spans="2:11" s="1" customFormat="1" ht="15" customHeight="1">
      <c r="B49" s="234"/>
      <c r="C49" s="235"/>
      <c r="D49" s="235"/>
      <c r="E49" s="360" t="s">
        <v>396</v>
      </c>
      <c r="F49" s="360"/>
      <c r="G49" s="360"/>
      <c r="H49" s="360"/>
      <c r="I49" s="360"/>
      <c r="J49" s="360"/>
      <c r="K49" s="231"/>
    </row>
    <row r="50" spans="2:11" s="1" customFormat="1" ht="15" customHeight="1">
      <c r="B50" s="234"/>
      <c r="C50" s="235"/>
      <c r="D50" s="235"/>
      <c r="E50" s="360" t="s">
        <v>397</v>
      </c>
      <c r="F50" s="360"/>
      <c r="G50" s="360"/>
      <c r="H50" s="360"/>
      <c r="I50" s="360"/>
      <c r="J50" s="360"/>
      <c r="K50" s="231"/>
    </row>
    <row r="51" spans="2:11" s="1" customFormat="1" ht="15" customHeight="1">
      <c r="B51" s="234"/>
      <c r="C51" s="235"/>
      <c r="D51" s="360" t="s">
        <v>398</v>
      </c>
      <c r="E51" s="360"/>
      <c r="F51" s="360"/>
      <c r="G51" s="360"/>
      <c r="H51" s="360"/>
      <c r="I51" s="360"/>
      <c r="J51" s="360"/>
      <c r="K51" s="231"/>
    </row>
    <row r="52" spans="2:11" s="1" customFormat="1" ht="25.5" customHeight="1">
      <c r="B52" s="230"/>
      <c r="C52" s="361" t="s">
        <v>399</v>
      </c>
      <c r="D52" s="361"/>
      <c r="E52" s="361"/>
      <c r="F52" s="361"/>
      <c r="G52" s="361"/>
      <c r="H52" s="361"/>
      <c r="I52" s="361"/>
      <c r="J52" s="361"/>
      <c r="K52" s="231"/>
    </row>
    <row r="53" spans="2:11" s="1" customFormat="1" ht="5.25" customHeight="1">
      <c r="B53" s="230"/>
      <c r="C53" s="232"/>
      <c r="D53" s="232"/>
      <c r="E53" s="232"/>
      <c r="F53" s="232"/>
      <c r="G53" s="232"/>
      <c r="H53" s="232"/>
      <c r="I53" s="232"/>
      <c r="J53" s="232"/>
      <c r="K53" s="231"/>
    </row>
    <row r="54" spans="2:11" s="1" customFormat="1" ht="15" customHeight="1">
      <c r="B54" s="230"/>
      <c r="C54" s="360" t="s">
        <v>400</v>
      </c>
      <c r="D54" s="360"/>
      <c r="E54" s="360"/>
      <c r="F54" s="360"/>
      <c r="G54" s="360"/>
      <c r="H54" s="360"/>
      <c r="I54" s="360"/>
      <c r="J54" s="360"/>
      <c r="K54" s="231"/>
    </row>
    <row r="55" spans="2:11" s="1" customFormat="1" ht="15" customHeight="1">
      <c r="B55" s="230"/>
      <c r="C55" s="360" t="s">
        <v>401</v>
      </c>
      <c r="D55" s="360"/>
      <c r="E55" s="360"/>
      <c r="F55" s="360"/>
      <c r="G55" s="360"/>
      <c r="H55" s="360"/>
      <c r="I55" s="360"/>
      <c r="J55" s="360"/>
      <c r="K55" s="231"/>
    </row>
    <row r="56" spans="2:11" s="1" customFormat="1" ht="12.75" customHeight="1">
      <c r="B56" s="230"/>
      <c r="C56" s="233"/>
      <c r="D56" s="233"/>
      <c r="E56" s="233"/>
      <c r="F56" s="233"/>
      <c r="G56" s="233"/>
      <c r="H56" s="233"/>
      <c r="I56" s="233"/>
      <c r="J56" s="233"/>
      <c r="K56" s="231"/>
    </row>
    <row r="57" spans="2:11" s="1" customFormat="1" ht="15" customHeight="1">
      <c r="B57" s="230"/>
      <c r="C57" s="360" t="s">
        <v>402</v>
      </c>
      <c r="D57" s="360"/>
      <c r="E57" s="360"/>
      <c r="F57" s="360"/>
      <c r="G57" s="360"/>
      <c r="H57" s="360"/>
      <c r="I57" s="360"/>
      <c r="J57" s="360"/>
      <c r="K57" s="231"/>
    </row>
    <row r="58" spans="2:11" s="1" customFormat="1" ht="15" customHeight="1">
      <c r="B58" s="230"/>
      <c r="C58" s="235"/>
      <c r="D58" s="360" t="s">
        <v>403</v>
      </c>
      <c r="E58" s="360"/>
      <c r="F58" s="360"/>
      <c r="G58" s="360"/>
      <c r="H58" s="360"/>
      <c r="I58" s="360"/>
      <c r="J58" s="360"/>
      <c r="K58" s="231"/>
    </row>
    <row r="59" spans="2:11" s="1" customFormat="1" ht="15" customHeight="1">
      <c r="B59" s="230"/>
      <c r="C59" s="235"/>
      <c r="D59" s="360" t="s">
        <v>404</v>
      </c>
      <c r="E59" s="360"/>
      <c r="F59" s="360"/>
      <c r="G59" s="360"/>
      <c r="H59" s="360"/>
      <c r="I59" s="360"/>
      <c r="J59" s="360"/>
      <c r="K59" s="231"/>
    </row>
    <row r="60" spans="2:11" s="1" customFormat="1" ht="15" customHeight="1">
      <c r="B60" s="230"/>
      <c r="C60" s="235"/>
      <c r="D60" s="360" t="s">
        <v>405</v>
      </c>
      <c r="E60" s="360"/>
      <c r="F60" s="360"/>
      <c r="G60" s="360"/>
      <c r="H60" s="360"/>
      <c r="I60" s="360"/>
      <c r="J60" s="360"/>
      <c r="K60" s="231"/>
    </row>
    <row r="61" spans="2:11" s="1" customFormat="1" ht="15" customHeight="1">
      <c r="B61" s="230"/>
      <c r="C61" s="235"/>
      <c r="D61" s="360" t="s">
        <v>406</v>
      </c>
      <c r="E61" s="360"/>
      <c r="F61" s="360"/>
      <c r="G61" s="360"/>
      <c r="H61" s="360"/>
      <c r="I61" s="360"/>
      <c r="J61" s="360"/>
      <c r="K61" s="231"/>
    </row>
    <row r="62" spans="2:11" s="1" customFormat="1" ht="15" customHeight="1">
      <c r="B62" s="230"/>
      <c r="C62" s="235"/>
      <c r="D62" s="362" t="s">
        <v>407</v>
      </c>
      <c r="E62" s="362"/>
      <c r="F62" s="362"/>
      <c r="G62" s="362"/>
      <c r="H62" s="362"/>
      <c r="I62" s="362"/>
      <c r="J62" s="362"/>
      <c r="K62" s="231"/>
    </row>
    <row r="63" spans="2:11" s="1" customFormat="1" ht="15" customHeight="1">
      <c r="B63" s="230"/>
      <c r="C63" s="235"/>
      <c r="D63" s="360" t="s">
        <v>408</v>
      </c>
      <c r="E63" s="360"/>
      <c r="F63" s="360"/>
      <c r="G63" s="360"/>
      <c r="H63" s="360"/>
      <c r="I63" s="360"/>
      <c r="J63" s="360"/>
      <c r="K63" s="231"/>
    </row>
    <row r="64" spans="2:11" s="1" customFormat="1" ht="12.75" customHeight="1">
      <c r="B64" s="230"/>
      <c r="C64" s="235"/>
      <c r="D64" s="235"/>
      <c r="E64" s="238"/>
      <c r="F64" s="235"/>
      <c r="G64" s="235"/>
      <c r="H64" s="235"/>
      <c r="I64" s="235"/>
      <c r="J64" s="235"/>
      <c r="K64" s="231"/>
    </row>
    <row r="65" spans="2:11" s="1" customFormat="1" ht="15" customHeight="1">
      <c r="B65" s="230"/>
      <c r="C65" s="235"/>
      <c r="D65" s="360" t="s">
        <v>409</v>
      </c>
      <c r="E65" s="360"/>
      <c r="F65" s="360"/>
      <c r="G65" s="360"/>
      <c r="H65" s="360"/>
      <c r="I65" s="360"/>
      <c r="J65" s="360"/>
      <c r="K65" s="231"/>
    </row>
    <row r="66" spans="2:11" s="1" customFormat="1" ht="15" customHeight="1">
      <c r="B66" s="230"/>
      <c r="C66" s="235"/>
      <c r="D66" s="362" t="s">
        <v>410</v>
      </c>
      <c r="E66" s="362"/>
      <c r="F66" s="362"/>
      <c r="G66" s="362"/>
      <c r="H66" s="362"/>
      <c r="I66" s="362"/>
      <c r="J66" s="362"/>
      <c r="K66" s="231"/>
    </row>
    <row r="67" spans="2:11" s="1" customFormat="1" ht="15" customHeight="1">
      <c r="B67" s="230"/>
      <c r="C67" s="235"/>
      <c r="D67" s="360" t="s">
        <v>411</v>
      </c>
      <c r="E67" s="360"/>
      <c r="F67" s="360"/>
      <c r="G67" s="360"/>
      <c r="H67" s="360"/>
      <c r="I67" s="360"/>
      <c r="J67" s="360"/>
      <c r="K67" s="231"/>
    </row>
    <row r="68" spans="2:11" s="1" customFormat="1" ht="15" customHeight="1">
      <c r="B68" s="230"/>
      <c r="C68" s="235"/>
      <c r="D68" s="360" t="s">
        <v>412</v>
      </c>
      <c r="E68" s="360"/>
      <c r="F68" s="360"/>
      <c r="G68" s="360"/>
      <c r="H68" s="360"/>
      <c r="I68" s="360"/>
      <c r="J68" s="360"/>
      <c r="K68" s="231"/>
    </row>
    <row r="69" spans="2:11" s="1" customFormat="1" ht="15" customHeight="1">
      <c r="B69" s="230"/>
      <c r="C69" s="235"/>
      <c r="D69" s="360" t="s">
        <v>413</v>
      </c>
      <c r="E69" s="360"/>
      <c r="F69" s="360"/>
      <c r="G69" s="360"/>
      <c r="H69" s="360"/>
      <c r="I69" s="360"/>
      <c r="J69" s="360"/>
      <c r="K69" s="231"/>
    </row>
    <row r="70" spans="2:11" s="1" customFormat="1" ht="15" customHeight="1">
      <c r="B70" s="230"/>
      <c r="C70" s="235"/>
      <c r="D70" s="360" t="s">
        <v>414</v>
      </c>
      <c r="E70" s="360"/>
      <c r="F70" s="360"/>
      <c r="G70" s="360"/>
      <c r="H70" s="360"/>
      <c r="I70" s="360"/>
      <c r="J70" s="360"/>
      <c r="K70" s="231"/>
    </row>
    <row r="71" spans="2:11" s="1" customFormat="1" ht="12.75" customHeight="1">
      <c r="B71" s="239"/>
      <c r="C71" s="240"/>
      <c r="D71" s="240"/>
      <c r="E71" s="240"/>
      <c r="F71" s="240"/>
      <c r="G71" s="240"/>
      <c r="H71" s="240"/>
      <c r="I71" s="240"/>
      <c r="J71" s="240"/>
      <c r="K71" s="241"/>
    </row>
    <row r="72" spans="2:11" s="1" customFormat="1" ht="18.75" customHeight="1">
      <c r="B72" s="242"/>
      <c r="C72" s="242"/>
      <c r="D72" s="242"/>
      <c r="E72" s="242"/>
      <c r="F72" s="242"/>
      <c r="G72" s="242"/>
      <c r="H72" s="242"/>
      <c r="I72" s="242"/>
      <c r="J72" s="242"/>
      <c r="K72" s="243"/>
    </row>
    <row r="73" spans="2:11" s="1" customFormat="1" ht="18.75" customHeight="1">
      <c r="B73" s="243"/>
      <c r="C73" s="243"/>
      <c r="D73" s="243"/>
      <c r="E73" s="243"/>
      <c r="F73" s="243"/>
      <c r="G73" s="243"/>
      <c r="H73" s="243"/>
      <c r="I73" s="243"/>
      <c r="J73" s="243"/>
      <c r="K73" s="243"/>
    </row>
    <row r="74" spans="2:11" s="1" customFormat="1" ht="7.5" customHeight="1">
      <c r="B74" s="244"/>
      <c r="C74" s="245"/>
      <c r="D74" s="245"/>
      <c r="E74" s="245"/>
      <c r="F74" s="245"/>
      <c r="G74" s="245"/>
      <c r="H74" s="245"/>
      <c r="I74" s="245"/>
      <c r="J74" s="245"/>
      <c r="K74" s="246"/>
    </row>
    <row r="75" spans="2:11" s="1" customFormat="1" ht="45" customHeight="1">
      <c r="B75" s="247"/>
      <c r="C75" s="355" t="s">
        <v>415</v>
      </c>
      <c r="D75" s="355"/>
      <c r="E75" s="355"/>
      <c r="F75" s="355"/>
      <c r="G75" s="355"/>
      <c r="H75" s="355"/>
      <c r="I75" s="355"/>
      <c r="J75" s="355"/>
      <c r="K75" s="248"/>
    </row>
    <row r="76" spans="2:11" s="1" customFormat="1" ht="17.25" customHeight="1">
      <c r="B76" s="247"/>
      <c r="C76" s="249" t="s">
        <v>416</v>
      </c>
      <c r="D76" s="249"/>
      <c r="E76" s="249"/>
      <c r="F76" s="249" t="s">
        <v>417</v>
      </c>
      <c r="G76" s="250"/>
      <c r="H76" s="249" t="s">
        <v>56</v>
      </c>
      <c r="I76" s="249" t="s">
        <v>59</v>
      </c>
      <c r="J76" s="249" t="s">
        <v>418</v>
      </c>
      <c r="K76" s="248"/>
    </row>
    <row r="77" spans="2:11" s="1" customFormat="1" ht="17.25" customHeight="1">
      <c r="B77" s="247"/>
      <c r="C77" s="251" t="s">
        <v>419</v>
      </c>
      <c r="D77" s="251"/>
      <c r="E77" s="251"/>
      <c r="F77" s="252" t="s">
        <v>420</v>
      </c>
      <c r="G77" s="253"/>
      <c r="H77" s="251"/>
      <c r="I77" s="251"/>
      <c r="J77" s="251" t="s">
        <v>421</v>
      </c>
      <c r="K77" s="248"/>
    </row>
    <row r="78" spans="2:11" s="1" customFormat="1" ht="5.25" customHeight="1">
      <c r="B78" s="247"/>
      <c r="C78" s="254"/>
      <c r="D78" s="254"/>
      <c r="E78" s="254"/>
      <c r="F78" s="254"/>
      <c r="G78" s="255"/>
      <c r="H78" s="254"/>
      <c r="I78" s="254"/>
      <c r="J78" s="254"/>
      <c r="K78" s="248"/>
    </row>
    <row r="79" spans="2:11" s="1" customFormat="1" ht="15" customHeight="1">
      <c r="B79" s="247"/>
      <c r="C79" s="236" t="s">
        <v>55</v>
      </c>
      <c r="D79" s="256"/>
      <c r="E79" s="256"/>
      <c r="F79" s="257" t="s">
        <v>422</v>
      </c>
      <c r="G79" s="258"/>
      <c r="H79" s="236" t="s">
        <v>423</v>
      </c>
      <c r="I79" s="236" t="s">
        <v>424</v>
      </c>
      <c r="J79" s="236">
        <v>20</v>
      </c>
      <c r="K79" s="248"/>
    </row>
    <row r="80" spans="2:11" s="1" customFormat="1" ht="15" customHeight="1">
      <c r="B80" s="247"/>
      <c r="C80" s="236" t="s">
        <v>425</v>
      </c>
      <c r="D80" s="236"/>
      <c r="E80" s="236"/>
      <c r="F80" s="257" t="s">
        <v>422</v>
      </c>
      <c r="G80" s="258"/>
      <c r="H80" s="236" t="s">
        <v>426</v>
      </c>
      <c r="I80" s="236" t="s">
        <v>424</v>
      </c>
      <c r="J80" s="236">
        <v>120</v>
      </c>
      <c r="K80" s="248"/>
    </row>
    <row r="81" spans="2:11" s="1" customFormat="1" ht="15" customHeight="1">
      <c r="B81" s="259"/>
      <c r="C81" s="236" t="s">
        <v>427</v>
      </c>
      <c r="D81" s="236"/>
      <c r="E81" s="236"/>
      <c r="F81" s="257" t="s">
        <v>428</v>
      </c>
      <c r="G81" s="258"/>
      <c r="H81" s="236" t="s">
        <v>429</v>
      </c>
      <c r="I81" s="236" t="s">
        <v>424</v>
      </c>
      <c r="J81" s="236">
        <v>50</v>
      </c>
      <c r="K81" s="248"/>
    </row>
    <row r="82" spans="2:11" s="1" customFormat="1" ht="15" customHeight="1">
      <c r="B82" s="259"/>
      <c r="C82" s="236" t="s">
        <v>430</v>
      </c>
      <c r="D82" s="236"/>
      <c r="E82" s="236"/>
      <c r="F82" s="257" t="s">
        <v>422</v>
      </c>
      <c r="G82" s="258"/>
      <c r="H82" s="236" t="s">
        <v>431</v>
      </c>
      <c r="I82" s="236" t="s">
        <v>432</v>
      </c>
      <c r="J82" s="236"/>
      <c r="K82" s="248"/>
    </row>
    <row r="83" spans="2:11" s="1" customFormat="1" ht="15" customHeight="1">
      <c r="B83" s="259"/>
      <c r="C83" s="260" t="s">
        <v>433</v>
      </c>
      <c r="D83" s="260"/>
      <c r="E83" s="260"/>
      <c r="F83" s="261" t="s">
        <v>428</v>
      </c>
      <c r="G83" s="260"/>
      <c r="H83" s="260" t="s">
        <v>434</v>
      </c>
      <c r="I83" s="260" t="s">
        <v>424</v>
      </c>
      <c r="J83" s="260">
        <v>15</v>
      </c>
      <c r="K83" s="248"/>
    </row>
    <row r="84" spans="2:11" s="1" customFormat="1" ht="15" customHeight="1">
      <c r="B84" s="259"/>
      <c r="C84" s="260" t="s">
        <v>435</v>
      </c>
      <c r="D84" s="260"/>
      <c r="E84" s="260"/>
      <c r="F84" s="261" t="s">
        <v>428</v>
      </c>
      <c r="G84" s="260"/>
      <c r="H84" s="260" t="s">
        <v>436</v>
      </c>
      <c r="I84" s="260" t="s">
        <v>424</v>
      </c>
      <c r="J84" s="260">
        <v>15</v>
      </c>
      <c r="K84" s="248"/>
    </row>
    <row r="85" spans="2:11" s="1" customFormat="1" ht="15" customHeight="1">
      <c r="B85" s="259"/>
      <c r="C85" s="260" t="s">
        <v>437</v>
      </c>
      <c r="D85" s="260"/>
      <c r="E85" s="260"/>
      <c r="F85" s="261" t="s">
        <v>428</v>
      </c>
      <c r="G85" s="260"/>
      <c r="H85" s="260" t="s">
        <v>438</v>
      </c>
      <c r="I85" s="260" t="s">
        <v>424</v>
      </c>
      <c r="J85" s="260">
        <v>20</v>
      </c>
      <c r="K85" s="248"/>
    </row>
    <row r="86" spans="2:11" s="1" customFormat="1" ht="15" customHeight="1">
      <c r="B86" s="259"/>
      <c r="C86" s="260" t="s">
        <v>439</v>
      </c>
      <c r="D86" s="260"/>
      <c r="E86" s="260"/>
      <c r="F86" s="261" t="s">
        <v>428</v>
      </c>
      <c r="G86" s="260"/>
      <c r="H86" s="260" t="s">
        <v>440</v>
      </c>
      <c r="I86" s="260" t="s">
        <v>424</v>
      </c>
      <c r="J86" s="260">
        <v>20</v>
      </c>
      <c r="K86" s="248"/>
    </row>
    <row r="87" spans="2:11" s="1" customFormat="1" ht="15" customHeight="1">
      <c r="B87" s="259"/>
      <c r="C87" s="236" t="s">
        <v>441</v>
      </c>
      <c r="D87" s="236"/>
      <c r="E87" s="236"/>
      <c r="F87" s="257" t="s">
        <v>428</v>
      </c>
      <c r="G87" s="258"/>
      <c r="H87" s="236" t="s">
        <v>442</v>
      </c>
      <c r="I87" s="236" t="s">
        <v>424</v>
      </c>
      <c r="J87" s="236">
        <v>50</v>
      </c>
      <c r="K87" s="248"/>
    </row>
    <row r="88" spans="2:11" s="1" customFormat="1" ht="15" customHeight="1">
      <c r="B88" s="259"/>
      <c r="C88" s="236" t="s">
        <v>443</v>
      </c>
      <c r="D88" s="236"/>
      <c r="E88" s="236"/>
      <c r="F88" s="257" t="s">
        <v>428</v>
      </c>
      <c r="G88" s="258"/>
      <c r="H88" s="236" t="s">
        <v>444</v>
      </c>
      <c r="I88" s="236" t="s">
        <v>424</v>
      </c>
      <c r="J88" s="236">
        <v>20</v>
      </c>
      <c r="K88" s="248"/>
    </row>
    <row r="89" spans="2:11" s="1" customFormat="1" ht="15" customHeight="1">
      <c r="B89" s="259"/>
      <c r="C89" s="236" t="s">
        <v>445</v>
      </c>
      <c r="D89" s="236"/>
      <c r="E89" s="236"/>
      <c r="F89" s="257" t="s">
        <v>428</v>
      </c>
      <c r="G89" s="258"/>
      <c r="H89" s="236" t="s">
        <v>446</v>
      </c>
      <c r="I89" s="236" t="s">
        <v>424</v>
      </c>
      <c r="J89" s="236">
        <v>20</v>
      </c>
      <c r="K89" s="248"/>
    </row>
    <row r="90" spans="2:11" s="1" customFormat="1" ht="15" customHeight="1">
      <c r="B90" s="259"/>
      <c r="C90" s="236" t="s">
        <v>447</v>
      </c>
      <c r="D90" s="236"/>
      <c r="E90" s="236"/>
      <c r="F90" s="257" t="s">
        <v>428</v>
      </c>
      <c r="G90" s="258"/>
      <c r="H90" s="236" t="s">
        <v>448</v>
      </c>
      <c r="I90" s="236" t="s">
        <v>424</v>
      </c>
      <c r="J90" s="236">
        <v>50</v>
      </c>
      <c r="K90" s="248"/>
    </row>
    <row r="91" spans="2:11" s="1" customFormat="1" ht="15" customHeight="1">
      <c r="B91" s="259"/>
      <c r="C91" s="236" t="s">
        <v>449</v>
      </c>
      <c r="D91" s="236"/>
      <c r="E91" s="236"/>
      <c r="F91" s="257" t="s">
        <v>428</v>
      </c>
      <c r="G91" s="258"/>
      <c r="H91" s="236" t="s">
        <v>449</v>
      </c>
      <c r="I91" s="236" t="s">
        <v>424</v>
      </c>
      <c r="J91" s="236">
        <v>50</v>
      </c>
      <c r="K91" s="248"/>
    </row>
    <row r="92" spans="2:11" s="1" customFormat="1" ht="15" customHeight="1">
      <c r="B92" s="259"/>
      <c r="C92" s="236" t="s">
        <v>450</v>
      </c>
      <c r="D92" s="236"/>
      <c r="E92" s="236"/>
      <c r="F92" s="257" t="s">
        <v>428</v>
      </c>
      <c r="G92" s="258"/>
      <c r="H92" s="236" t="s">
        <v>451</v>
      </c>
      <c r="I92" s="236" t="s">
        <v>424</v>
      </c>
      <c r="J92" s="236">
        <v>255</v>
      </c>
      <c r="K92" s="248"/>
    </row>
    <row r="93" spans="2:11" s="1" customFormat="1" ht="15" customHeight="1">
      <c r="B93" s="259"/>
      <c r="C93" s="236" t="s">
        <v>452</v>
      </c>
      <c r="D93" s="236"/>
      <c r="E93" s="236"/>
      <c r="F93" s="257" t="s">
        <v>422</v>
      </c>
      <c r="G93" s="258"/>
      <c r="H93" s="236" t="s">
        <v>453</v>
      </c>
      <c r="I93" s="236" t="s">
        <v>454</v>
      </c>
      <c r="J93" s="236"/>
      <c r="K93" s="248"/>
    </row>
    <row r="94" spans="2:11" s="1" customFormat="1" ht="15" customHeight="1">
      <c r="B94" s="259"/>
      <c r="C94" s="236" t="s">
        <v>455</v>
      </c>
      <c r="D94" s="236"/>
      <c r="E94" s="236"/>
      <c r="F94" s="257" t="s">
        <v>422</v>
      </c>
      <c r="G94" s="258"/>
      <c r="H94" s="236" t="s">
        <v>456</v>
      </c>
      <c r="I94" s="236" t="s">
        <v>457</v>
      </c>
      <c r="J94" s="236"/>
      <c r="K94" s="248"/>
    </row>
    <row r="95" spans="2:11" s="1" customFormat="1" ht="15" customHeight="1">
      <c r="B95" s="259"/>
      <c r="C95" s="236" t="s">
        <v>458</v>
      </c>
      <c r="D95" s="236"/>
      <c r="E95" s="236"/>
      <c r="F95" s="257" t="s">
        <v>422</v>
      </c>
      <c r="G95" s="258"/>
      <c r="H95" s="236" t="s">
        <v>458</v>
      </c>
      <c r="I95" s="236" t="s">
        <v>457</v>
      </c>
      <c r="J95" s="236"/>
      <c r="K95" s="248"/>
    </row>
    <row r="96" spans="2:11" s="1" customFormat="1" ht="15" customHeight="1">
      <c r="B96" s="259"/>
      <c r="C96" s="236" t="s">
        <v>40</v>
      </c>
      <c r="D96" s="236"/>
      <c r="E96" s="236"/>
      <c r="F96" s="257" t="s">
        <v>422</v>
      </c>
      <c r="G96" s="258"/>
      <c r="H96" s="236" t="s">
        <v>459</v>
      </c>
      <c r="I96" s="236" t="s">
        <v>457</v>
      </c>
      <c r="J96" s="236"/>
      <c r="K96" s="248"/>
    </row>
    <row r="97" spans="2:11" s="1" customFormat="1" ht="15" customHeight="1">
      <c r="B97" s="259"/>
      <c r="C97" s="236" t="s">
        <v>50</v>
      </c>
      <c r="D97" s="236"/>
      <c r="E97" s="236"/>
      <c r="F97" s="257" t="s">
        <v>422</v>
      </c>
      <c r="G97" s="258"/>
      <c r="H97" s="236" t="s">
        <v>460</v>
      </c>
      <c r="I97" s="236" t="s">
        <v>457</v>
      </c>
      <c r="J97" s="236"/>
      <c r="K97" s="248"/>
    </row>
    <row r="98" spans="2:11" s="1" customFormat="1" ht="15" customHeight="1">
      <c r="B98" s="262"/>
      <c r="C98" s="263"/>
      <c r="D98" s="263"/>
      <c r="E98" s="263"/>
      <c r="F98" s="263"/>
      <c r="G98" s="263"/>
      <c r="H98" s="263"/>
      <c r="I98" s="263"/>
      <c r="J98" s="263"/>
      <c r="K98" s="264"/>
    </row>
    <row r="99" spans="2:11" s="1" customFormat="1" ht="18.75" customHeight="1">
      <c r="B99" s="265"/>
      <c r="C99" s="266"/>
      <c r="D99" s="266"/>
      <c r="E99" s="266"/>
      <c r="F99" s="266"/>
      <c r="G99" s="266"/>
      <c r="H99" s="266"/>
      <c r="I99" s="266"/>
      <c r="J99" s="266"/>
      <c r="K99" s="265"/>
    </row>
    <row r="100" spans="2:11" s="1" customFormat="1" ht="18.75" customHeight="1">
      <c r="B100" s="243"/>
      <c r="C100" s="243"/>
      <c r="D100" s="243"/>
      <c r="E100" s="243"/>
      <c r="F100" s="243"/>
      <c r="G100" s="243"/>
      <c r="H100" s="243"/>
      <c r="I100" s="243"/>
      <c r="J100" s="243"/>
      <c r="K100" s="243"/>
    </row>
    <row r="101" spans="2:11" s="1" customFormat="1" ht="7.5" customHeight="1">
      <c r="B101" s="244"/>
      <c r="C101" s="245"/>
      <c r="D101" s="245"/>
      <c r="E101" s="245"/>
      <c r="F101" s="245"/>
      <c r="G101" s="245"/>
      <c r="H101" s="245"/>
      <c r="I101" s="245"/>
      <c r="J101" s="245"/>
      <c r="K101" s="246"/>
    </row>
    <row r="102" spans="2:11" s="1" customFormat="1" ht="45" customHeight="1">
      <c r="B102" s="247"/>
      <c r="C102" s="355" t="s">
        <v>461</v>
      </c>
      <c r="D102" s="355"/>
      <c r="E102" s="355"/>
      <c r="F102" s="355"/>
      <c r="G102" s="355"/>
      <c r="H102" s="355"/>
      <c r="I102" s="355"/>
      <c r="J102" s="355"/>
      <c r="K102" s="248"/>
    </row>
    <row r="103" spans="2:11" s="1" customFormat="1" ht="17.25" customHeight="1">
      <c r="B103" s="247"/>
      <c r="C103" s="249" t="s">
        <v>416</v>
      </c>
      <c r="D103" s="249"/>
      <c r="E103" s="249"/>
      <c r="F103" s="249" t="s">
        <v>417</v>
      </c>
      <c r="G103" s="250"/>
      <c r="H103" s="249" t="s">
        <v>56</v>
      </c>
      <c r="I103" s="249" t="s">
        <v>59</v>
      </c>
      <c r="J103" s="249" t="s">
        <v>418</v>
      </c>
      <c r="K103" s="248"/>
    </row>
    <row r="104" spans="2:11" s="1" customFormat="1" ht="17.25" customHeight="1">
      <c r="B104" s="247"/>
      <c r="C104" s="251" t="s">
        <v>419</v>
      </c>
      <c r="D104" s="251"/>
      <c r="E104" s="251"/>
      <c r="F104" s="252" t="s">
        <v>420</v>
      </c>
      <c r="G104" s="253"/>
      <c r="H104" s="251"/>
      <c r="I104" s="251"/>
      <c r="J104" s="251" t="s">
        <v>421</v>
      </c>
      <c r="K104" s="248"/>
    </row>
    <row r="105" spans="2:11" s="1" customFormat="1" ht="5.25" customHeight="1">
      <c r="B105" s="247"/>
      <c r="C105" s="249"/>
      <c r="D105" s="249"/>
      <c r="E105" s="249"/>
      <c r="F105" s="249"/>
      <c r="G105" s="267"/>
      <c r="H105" s="249"/>
      <c r="I105" s="249"/>
      <c r="J105" s="249"/>
      <c r="K105" s="248"/>
    </row>
    <row r="106" spans="2:11" s="1" customFormat="1" ht="15" customHeight="1">
      <c r="B106" s="247"/>
      <c r="C106" s="236" t="s">
        <v>55</v>
      </c>
      <c r="D106" s="256"/>
      <c r="E106" s="256"/>
      <c r="F106" s="257" t="s">
        <v>422</v>
      </c>
      <c r="G106" s="236"/>
      <c r="H106" s="236" t="s">
        <v>462</v>
      </c>
      <c r="I106" s="236" t="s">
        <v>424</v>
      </c>
      <c r="J106" s="236">
        <v>20</v>
      </c>
      <c r="K106" s="248"/>
    </row>
    <row r="107" spans="2:11" s="1" customFormat="1" ht="15" customHeight="1">
      <c r="B107" s="247"/>
      <c r="C107" s="236" t="s">
        <v>425</v>
      </c>
      <c r="D107" s="236"/>
      <c r="E107" s="236"/>
      <c r="F107" s="257" t="s">
        <v>422</v>
      </c>
      <c r="G107" s="236"/>
      <c r="H107" s="236" t="s">
        <v>462</v>
      </c>
      <c r="I107" s="236" t="s">
        <v>424</v>
      </c>
      <c r="J107" s="236">
        <v>120</v>
      </c>
      <c r="K107" s="248"/>
    </row>
    <row r="108" spans="2:11" s="1" customFormat="1" ht="15" customHeight="1">
      <c r="B108" s="259"/>
      <c r="C108" s="236" t="s">
        <v>427</v>
      </c>
      <c r="D108" s="236"/>
      <c r="E108" s="236"/>
      <c r="F108" s="257" t="s">
        <v>428</v>
      </c>
      <c r="G108" s="236"/>
      <c r="H108" s="236" t="s">
        <v>462</v>
      </c>
      <c r="I108" s="236" t="s">
        <v>424</v>
      </c>
      <c r="J108" s="236">
        <v>50</v>
      </c>
      <c r="K108" s="248"/>
    </row>
    <row r="109" spans="2:11" s="1" customFormat="1" ht="15" customHeight="1">
      <c r="B109" s="259"/>
      <c r="C109" s="236" t="s">
        <v>430</v>
      </c>
      <c r="D109" s="236"/>
      <c r="E109" s="236"/>
      <c r="F109" s="257" t="s">
        <v>422</v>
      </c>
      <c r="G109" s="236"/>
      <c r="H109" s="236" t="s">
        <v>462</v>
      </c>
      <c r="I109" s="236" t="s">
        <v>432</v>
      </c>
      <c r="J109" s="236"/>
      <c r="K109" s="248"/>
    </row>
    <row r="110" spans="2:11" s="1" customFormat="1" ht="15" customHeight="1">
      <c r="B110" s="259"/>
      <c r="C110" s="236" t="s">
        <v>441</v>
      </c>
      <c r="D110" s="236"/>
      <c r="E110" s="236"/>
      <c r="F110" s="257" t="s">
        <v>428</v>
      </c>
      <c r="G110" s="236"/>
      <c r="H110" s="236" t="s">
        <v>462</v>
      </c>
      <c r="I110" s="236" t="s">
        <v>424</v>
      </c>
      <c r="J110" s="236">
        <v>50</v>
      </c>
      <c r="K110" s="248"/>
    </row>
    <row r="111" spans="2:11" s="1" customFormat="1" ht="15" customHeight="1">
      <c r="B111" s="259"/>
      <c r="C111" s="236" t="s">
        <v>449</v>
      </c>
      <c r="D111" s="236"/>
      <c r="E111" s="236"/>
      <c r="F111" s="257" t="s">
        <v>428</v>
      </c>
      <c r="G111" s="236"/>
      <c r="H111" s="236" t="s">
        <v>462</v>
      </c>
      <c r="I111" s="236" t="s">
        <v>424</v>
      </c>
      <c r="J111" s="236">
        <v>50</v>
      </c>
      <c r="K111" s="248"/>
    </row>
    <row r="112" spans="2:11" s="1" customFormat="1" ht="15" customHeight="1">
      <c r="B112" s="259"/>
      <c r="C112" s="236" t="s">
        <v>447</v>
      </c>
      <c r="D112" s="236"/>
      <c r="E112" s="236"/>
      <c r="F112" s="257" t="s">
        <v>428</v>
      </c>
      <c r="G112" s="236"/>
      <c r="H112" s="236" t="s">
        <v>462</v>
      </c>
      <c r="I112" s="236" t="s">
        <v>424</v>
      </c>
      <c r="J112" s="236">
        <v>50</v>
      </c>
      <c r="K112" s="248"/>
    </row>
    <row r="113" spans="2:11" s="1" customFormat="1" ht="15" customHeight="1">
      <c r="B113" s="259"/>
      <c r="C113" s="236" t="s">
        <v>55</v>
      </c>
      <c r="D113" s="236"/>
      <c r="E113" s="236"/>
      <c r="F113" s="257" t="s">
        <v>422</v>
      </c>
      <c r="G113" s="236"/>
      <c r="H113" s="236" t="s">
        <v>463</v>
      </c>
      <c r="I113" s="236" t="s">
        <v>424</v>
      </c>
      <c r="J113" s="236">
        <v>20</v>
      </c>
      <c r="K113" s="248"/>
    </row>
    <row r="114" spans="2:11" s="1" customFormat="1" ht="15" customHeight="1">
      <c r="B114" s="259"/>
      <c r="C114" s="236" t="s">
        <v>464</v>
      </c>
      <c r="D114" s="236"/>
      <c r="E114" s="236"/>
      <c r="F114" s="257" t="s">
        <v>422</v>
      </c>
      <c r="G114" s="236"/>
      <c r="H114" s="236" t="s">
        <v>465</v>
      </c>
      <c r="I114" s="236" t="s">
        <v>424</v>
      </c>
      <c r="J114" s="236">
        <v>120</v>
      </c>
      <c r="K114" s="248"/>
    </row>
    <row r="115" spans="2:11" s="1" customFormat="1" ht="15" customHeight="1">
      <c r="B115" s="259"/>
      <c r="C115" s="236" t="s">
        <v>40</v>
      </c>
      <c r="D115" s="236"/>
      <c r="E115" s="236"/>
      <c r="F115" s="257" t="s">
        <v>422</v>
      </c>
      <c r="G115" s="236"/>
      <c r="H115" s="236" t="s">
        <v>466</v>
      </c>
      <c r="I115" s="236" t="s">
        <v>457</v>
      </c>
      <c r="J115" s="236"/>
      <c r="K115" s="248"/>
    </row>
    <row r="116" spans="2:11" s="1" customFormat="1" ht="15" customHeight="1">
      <c r="B116" s="259"/>
      <c r="C116" s="236" t="s">
        <v>50</v>
      </c>
      <c r="D116" s="236"/>
      <c r="E116" s="236"/>
      <c r="F116" s="257" t="s">
        <v>422</v>
      </c>
      <c r="G116" s="236"/>
      <c r="H116" s="236" t="s">
        <v>467</v>
      </c>
      <c r="I116" s="236" t="s">
        <v>457</v>
      </c>
      <c r="J116" s="236"/>
      <c r="K116" s="248"/>
    </row>
    <row r="117" spans="2:11" s="1" customFormat="1" ht="15" customHeight="1">
      <c r="B117" s="259"/>
      <c r="C117" s="236" t="s">
        <v>59</v>
      </c>
      <c r="D117" s="236"/>
      <c r="E117" s="236"/>
      <c r="F117" s="257" t="s">
        <v>422</v>
      </c>
      <c r="G117" s="236"/>
      <c r="H117" s="236" t="s">
        <v>468</v>
      </c>
      <c r="I117" s="236" t="s">
        <v>469</v>
      </c>
      <c r="J117" s="236"/>
      <c r="K117" s="248"/>
    </row>
    <row r="118" spans="2:11" s="1" customFormat="1" ht="15" customHeight="1">
      <c r="B118" s="262"/>
      <c r="C118" s="268"/>
      <c r="D118" s="268"/>
      <c r="E118" s="268"/>
      <c r="F118" s="268"/>
      <c r="G118" s="268"/>
      <c r="H118" s="268"/>
      <c r="I118" s="268"/>
      <c r="J118" s="268"/>
      <c r="K118" s="264"/>
    </row>
    <row r="119" spans="2:11" s="1" customFormat="1" ht="18.75" customHeight="1">
      <c r="B119" s="269"/>
      <c r="C119" s="270"/>
      <c r="D119" s="270"/>
      <c r="E119" s="270"/>
      <c r="F119" s="271"/>
      <c r="G119" s="270"/>
      <c r="H119" s="270"/>
      <c r="I119" s="270"/>
      <c r="J119" s="270"/>
      <c r="K119" s="269"/>
    </row>
    <row r="120" spans="2:11" s="1" customFormat="1" ht="18.75" customHeight="1">
      <c r="B120" s="243"/>
      <c r="C120" s="243"/>
      <c r="D120" s="243"/>
      <c r="E120" s="243"/>
      <c r="F120" s="243"/>
      <c r="G120" s="243"/>
      <c r="H120" s="243"/>
      <c r="I120" s="243"/>
      <c r="J120" s="243"/>
      <c r="K120" s="243"/>
    </row>
    <row r="121" spans="2:11" s="1" customFormat="1" ht="7.5" customHeight="1">
      <c r="B121" s="272"/>
      <c r="C121" s="273"/>
      <c r="D121" s="273"/>
      <c r="E121" s="273"/>
      <c r="F121" s="273"/>
      <c r="G121" s="273"/>
      <c r="H121" s="273"/>
      <c r="I121" s="273"/>
      <c r="J121" s="273"/>
      <c r="K121" s="274"/>
    </row>
    <row r="122" spans="2:11" s="1" customFormat="1" ht="45" customHeight="1">
      <c r="B122" s="275"/>
      <c r="C122" s="356" t="s">
        <v>470</v>
      </c>
      <c r="D122" s="356"/>
      <c r="E122" s="356"/>
      <c r="F122" s="356"/>
      <c r="G122" s="356"/>
      <c r="H122" s="356"/>
      <c r="I122" s="356"/>
      <c r="J122" s="356"/>
      <c r="K122" s="276"/>
    </row>
    <row r="123" spans="2:11" s="1" customFormat="1" ht="17.25" customHeight="1">
      <c r="B123" s="277"/>
      <c r="C123" s="249" t="s">
        <v>416</v>
      </c>
      <c r="D123" s="249"/>
      <c r="E123" s="249"/>
      <c r="F123" s="249" t="s">
        <v>417</v>
      </c>
      <c r="G123" s="250"/>
      <c r="H123" s="249" t="s">
        <v>56</v>
      </c>
      <c r="I123" s="249" t="s">
        <v>59</v>
      </c>
      <c r="J123" s="249" t="s">
        <v>418</v>
      </c>
      <c r="K123" s="278"/>
    </row>
    <row r="124" spans="2:11" s="1" customFormat="1" ht="17.25" customHeight="1">
      <c r="B124" s="277"/>
      <c r="C124" s="251" t="s">
        <v>419</v>
      </c>
      <c r="D124" s="251"/>
      <c r="E124" s="251"/>
      <c r="F124" s="252" t="s">
        <v>420</v>
      </c>
      <c r="G124" s="253"/>
      <c r="H124" s="251"/>
      <c r="I124" s="251"/>
      <c r="J124" s="251" t="s">
        <v>421</v>
      </c>
      <c r="K124" s="278"/>
    </row>
    <row r="125" spans="2:11" s="1" customFormat="1" ht="5.25" customHeight="1">
      <c r="B125" s="279"/>
      <c r="C125" s="254"/>
      <c r="D125" s="254"/>
      <c r="E125" s="254"/>
      <c r="F125" s="254"/>
      <c r="G125" s="280"/>
      <c r="H125" s="254"/>
      <c r="I125" s="254"/>
      <c r="J125" s="254"/>
      <c r="K125" s="281"/>
    </row>
    <row r="126" spans="2:11" s="1" customFormat="1" ht="15" customHeight="1">
      <c r="B126" s="279"/>
      <c r="C126" s="236" t="s">
        <v>425</v>
      </c>
      <c r="D126" s="256"/>
      <c r="E126" s="256"/>
      <c r="F126" s="257" t="s">
        <v>422</v>
      </c>
      <c r="G126" s="236"/>
      <c r="H126" s="236" t="s">
        <v>462</v>
      </c>
      <c r="I126" s="236" t="s">
        <v>424</v>
      </c>
      <c r="J126" s="236">
        <v>120</v>
      </c>
      <c r="K126" s="282"/>
    </row>
    <row r="127" spans="2:11" s="1" customFormat="1" ht="15" customHeight="1">
      <c r="B127" s="279"/>
      <c r="C127" s="236" t="s">
        <v>471</v>
      </c>
      <c r="D127" s="236"/>
      <c r="E127" s="236"/>
      <c r="F127" s="257" t="s">
        <v>422</v>
      </c>
      <c r="G127" s="236"/>
      <c r="H127" s="236" t="s">
        <v>472</v>
      </c>
      <c r="I127" s="236" t="s">
        <v>424</v>
      </c>
      <c r="J127" s="236" t="s">
        <v>473</v>
      </c>
      <c r="K127" s="282"/>
    </row>
    <row r="128" spans="2:11" s="1" customFormat="1" ht="15" customHeight="1">
      <c r="B128" s="279"/>
      <c r="C128" s="236" t="s">
        <v>370</v>
      </c>
      <c r="D128" s="236"/>
      <c r="E128" s="236"/>
      <c r="F128" s="257" t="s">
        <v>422</v>
      </c>
      <c r="G128" s="236"/>
      <c r="H128" s="236" t="s">
        <v>474</v>
      </c>
      <c r="I128" s="236" t="s">
        <v>424</v>
      </c>
      <c r="J128" s="236" t="s">
        <v>473</v>
      </c>
      <c r="K128" s="282"/>
    </row>
    <row r="129" spans="2:11" s="1" customFormat="1" ht="15" customHeight="1">
      <c r="B129" s="279"/>
      <c r="C129" s="236" t="s">
        <v>433</v>
      </c>
      <c r="D129" s="236"/>
      <c r="E129" s="236"/>
      <c r="F129" s="257" t="s">
        <v>428</v>
      </c>
      <c r="G129" s="236"/>
      <c r="H129" s="236" t="s">
        <v>434</v>
      </c>
      <c r="I129" s="236" t="s">
        <v>424</v>
      </c>
      <c r="J129" s="236">
        <v>15</v>
      </c>
      <c r="K129" s="282"/>
    </row>
    <row r="130" spans="2:11" s="1" customFormat="1" ht="15" customHeight="1">
      <c r="B130" s="279"/>
      <c r="C130" s="260" t="s">
        <v>435</v>
      </c>
      <c r="D130" s="260"/>
      <c r="E130" s="260"/>
      <c r="F130" s="261" t="s">
        <v>428</v>
      </c>
      <c r="G130" s="260"/>
      <c r="H130" s="260" t="s">
        <v>436</v>
      </c>
      <c r="I130" s="260" t="s">
        <v>424</v>
      </c>
      <c r="J130" s="260">
        <v>15</v>
      </c>
      <c r="K130" s="282"/>
    </row>
    <row r="131" spans="2:11" s="1" customFormat="1" ht="15" customHeight="1">
      <c r="B131" s="279"/>
      <c r="C131" s="260" t="s">
        <v>437</v>
      </c>
      <c r="D131" s="260"/>
      <c r="E131" s="260"/>
      <c r="F131" s="261" t="s">
        <v>428</v>
      </c>
      <c r="G131" s="260"/>
      <c r="H131" s="260" t="s">
        <v>438</v>
      </c>
      <c r="I131" s="260" t="s">
        <v>424</v>
      </c>
      <c r="J131" s="260">
        <v>20</v>
      </c>
      <c r="K131" s="282"/>
    </row>
    <row r="132" spans="2:11" s="1" customFormat="1" ht="15" customHeight="1">
      <c r="B132" s="279"/>
      <c r="C132" s="260" t="s">
        <v>439</v>
      </c>
      <c r="D132" s="260"/>
      <c r="E132" s="260"/>
      <c r="F132" s="261" t="s">
        <v>428</v>
      </c>
      <c r="G132" s="260"/>
      <c r="H132" s="260" t="s">
        <v>440</v>
      </c>
      <c r="I132" s="260" t="s">
        <v>424</v>
      </c>
      <c r="J132" s="260">
        <v>20</v>
      </c>
      <c r="K132" s="282"/>
    </row>
    <row r="133" spans="2:11" s="1" customFormat="1" ht="15" customHeight="1">
      <c r="B133" s="279"/>
      <c r="C133" s="236" t="s">
        <v>427</v>
      </c>
      <c r="D133" s="236"/>
      <c r="E133" s="236"/>
      <c r="F133" s="257" t="s">
        <v>428</v>
      </c>
      <c r="G133" s="236"/>
      <c r="H133" s="236" t="s">
        <v>462</v>
      </c>
      <c r="I133" s="236" t="s">
        <v>424</v>
      </c>
      <c r="J133" s="236">
        <v>50</v>
      </c>
      <c r="K133" s="282"/>
    </row>
    <row r="134" spans="2:11" s="1" customFormat="1" ht="15" customHeight="1">
      <c r="B134" s="279"/>
      <c r="C134" s="236" t="s">
        <v>441</v>
      </c>
      <c r="D134" s="236"/>
      <c r="E134" s="236"/>
      <c r="F134" s="257" t="s">
        <v>428</v>
      </c>
      <c r="G134" s="236"/>
      <c r="H134" s="236" t="s">
        <v>462</v>
      </c>
      <c r="I134" s="236" t="s">
        <v>424</v>
      </c>
      <c r="J134" s="236">
        <v>50</v>
      </c>
      <c r="K134" s="282"/>
    </row>
    <row r="135" spans="2:11" s="1" customFormat="1" ht="15" customHeight="1">
      <c r="B135" s="279"/>
      <c r="C135" s="236" t="s">
        <v>447</v>
      </c>
      <c r="D135" s="236"/>
      <c r="E135" s="236"/>
      <c r="F135" s="257" t="s">
        <v>428</v>
      </c>
      <c r="G135" s="236"/>
      <c r="H135" s="236" t="s">
        <v>462</v>
      </c>
      <c r="I135" s="236" t="s">
        <v>424</v>
      </c>
      <c r="J135" s="236">
        <v>50</v>
      </c>
      <c r="K135" s="282"/>
    </row>
    <row r="136" spans="2:11" s="1" customFormat="1" ht="15" customHeight="1">
      <c r="B136" s="279"/>
      <c r="C136" s="236" t="s">
        <v>449</v>
      </c>
      <c r="D136" s="236"/>
      <c r="E136" s="236"/>
      <c r="F136" s="257" t="s">
        <v>428</v>
      </c>
      <c r="G136" s="236"/>
      <c r="H136" s="236" t="s">
        <v>462</v>
      </c>
      <c r="I136" s="236" t="s">
        <v>424</v>
      </c>
      <c r="J136" s="236">
        <v>50</v>
      </c>
      <c r="K136" s="282"/>
    </row>
    <row r="137" spans="2:11" s="1" customFormat="1" ht="15" customHeight="1">
      <c r="B137" s="279"/>
      <c r="C137" s="236" t="s">
        <v>450</v>
      </c>
      <c r="D137" s="236"/>
      <c r="E137" s="236"/>
      <c r="F137" s="257" t="s">
        <v>428</v>
      </c>
      <c r="G137" s="236"/>
      <c r="H137" s="236" t="s">
        <v>475</v>
      </c>
      <c r="I137" s="236" t="s">
        <v>424</v>
      </c>
      <c r="J137" s="236">
        <v>255</v>
      </c>
      <c r="K137" s="282"/>
    </row>
    <row r="138" spans="2:11" s="1" customFormat="1" ht="15" customHeight="1">
      <c r="B138" s="279"/>
      <c r="C138" s="236" t="s">
        <v>452</v>
      </c>
      <c r="D138" s="236"/>
      <c r="E138" s="236"/>
      <c r="F138" s="257" t="s">
        <v>422</v>
      </c>
      <c r="G138" s="236"/>
      <c r="H138" s="236" t="s">
        <v>476</v>
      </c>
      <c r="I138" s="236" t="s">
        <v>454</v>
      </c>
      <c r="J138" s="236"/>
      <c r="K138" s="282"/>
    </row>
    <row r="139" spans="2:11" s="1" customFormat="1" ht="15" customHeight="1">
      <c r="B139" s="279"/>
      <c r="C139" s="236" t="s">
        <v>455</v>
      </c>
      <c r="D139" s="236"/>
      <c r="E139" s="236"/>
      <c r="F139" s="257" t="s">
        <v>422</v>
      </c>
      <c r="G139" s="236"/>
      <c r="H139" s="236" t="s">
        <v>477</v>
      </c>
      <c r="I139" s="236" t="s">
        <v>457</v>
      </c>
      <c r="J139" s="236"/>
      <c r="K139" s="282"/>
    </row>
    <row r="140" spans="2:11" s="1" customFormat="1" ht="15" customHeight="1">
      <c r="B140" s="279"/>
      <c r="C140" s="236" t="s">
        <v>458</v>
      </c>
      <c r="D140" s="236"/>
      <c r="E140" s="236"/>
      <c r="F140" s="257" t="s">
        <v>422</v>
      </c>
      <c r="G140" s="236"/>
      <c r="H140" s="236" t="s">
        <v>458</v>
      </c>
      <c r="I140" s="236" t="s">
        <v>457</v>
      </c>
      <c r="J140" s="236"/>
      <c r="K140" s="282"/>
    </row>
    <row r="141" spans="2:11" s="1" customFormat="1" ht="15" customHeight="1">
      <c r="B141" s="279"/>
      <c r="C141" s="236" t="s">
        <v>40</v>
      </c>
      <c r="D141" s="236"/>
      <c r="E141" s="236"/>
      <c r="F141" s="257" t="s">
        <v>422</v>
      </c>
      <c r="G141" s="236"/>
      <c r="H141" s="236" t="s">
        <v>478</v>
      </c>
      <c r="I141" s="236" t="s">
        <v>457</v>
      </c>
      <c r="J141" s="236"/>
      <c r="K141" s="282"/>
    </row>
    <row r="142" spans="2:11" s="1" customFormat="1" ht="15" customHeight="1">
      <c r="B142" s="279"/>
      <c r="C142" s="236" t="s">
        <v>479</v>
      </c>
      <c r="D142" s="236"/>
      <c r="E142" s="236"/>
      <c r="F142" s="257" t="s">
        <v>422</v>
      </c>
      <c r="G142" s="236"/>
      <c r="H142" s="236" t="s">
        <v>480</v>
      </c>
      <c r="I142" s="236" t="s">
        <v>457</v>
      </c>
      <c r="J142" s="236"/>
      <c r="K142" s="282"/>
    </row>
    <row r="143" spans="2:11" s="1" customFormat="1" ht="15" customHeight="1">
      <c r="B143" s="283"/>
      <c r="C143" s="284"/>
      <c r="D143" s="284"/>
      <c r="E143" s="284"/>
      <c r="F143" s="284"/>
      <c r="G143" s="284"/>
      <c r="H143" s="284"/>
      <c r="I143" s="284"/>
      <c r="J143" s="284"/>
      <c r="K143" s="285"/>
    </row>
    <row r="144" spans="2:11" s="1" customFormat="1" ht="18.75" customHeight="1">
      <c r="B144" s="270"/>
      <c r="C144" s="270"/>
      <c r="D144" s="270"/>
      <c r="E144" s="270"/>
      <c r="F144" s="271"/>
      <c r="G144" s="270"/>
      <c r="H144" s="270"/>
      <c r="I144" s="270"/>
      <c r="J144" s="270"/>
      <c r="K144" s="270"/>
    </row>
    <row r="145" spans="2:11" s="1" customFormat="1" ht="18.75" customHeight="1">
      <c r="B145" s="243"/>
      <c r="C145" s="243"/>
      <c r="D145" s="243"/>
      <c r="E145" s="243"/>
      <c r="F145" s="243"/>
      <c r="G145" s="243"/>
      <c r="H145" s="243"/>
      <c r="I145" s="243"/>
      <c r="J145" s="243"/>
      <c r="K145" s="243"/>
    </row>
    <row r="146" spans="2:11" s="1" customFormat="1" ht="7.5" customHeight="1">
      <c r="B146" s="244"/>
      <c r="C146" s="245"/>
      <c r="D146" s="245"/>
      <c r="E146" s="245"/>
      <c r="F146" s="245"/>
      <c r="G146" s="245"/>
      <c r="H146" s="245"/>
      <c r="I146" s="245"/>
      <c r="J146" s="245"/>
      <c r="K146" s="246"/>
    </row>
    <row r="147" spans="2:11" s="1" customFormat="1" ht="45" customHeight="1">
      <c r="B147" s="247"/>
      <c r="C147" s="355" t="s">
        <v>481</v>
      </c>
      <c r="D147" s="355"/>
      <c r="E147" s="355"/>
      <c r="F147" s="355"/>
      <c r="G147" s="355"/>
      <c r="H147" s="355"/>
      <c r="I147" s="355"/>
      <c r="J147" s="355"/>
      <c r="K147" s="248"/>
    </row>
    <row r="148" spans="2:11" s="1" customFormat="1" ht="17.25" customHeight="1">
      <c r="B148" s="247"/>
      <c r="C148" s="249" t="s">
        <v>416</v>
      </c>
      <c r="D148" s="249"/>
      <c r="E148" s="249"/>
      <c r="F148" s="249" t="s">
        <v>417</v>
      </c>
      <c r="G148" s="250"/>
      <c r="H148" s="249" t="s">
        <v>56</v>
      </c>
      <c r="I148" s="249" t="s">
        <v>59</v>
      </c>
      <c r="J148" s="249" t="s">
        <v>418</v>
      </c>
      <c r="K148" s="248"/>
    </row>
    <row r="149" spans="2:11" s="1" customFormat="1" ht="17.25" customHeight="1">
      <c r="B149" s="247"/>
      <c r="C149" s="251" t="s">
        <v>419</v>
      </c>
      <c r="D149" s="251"/>
      <c r="E149" s="251"/>
      <c r="F149" s="252" t="s">
        <v>420</v>
      </c>
      <c r="G149" s="253"/>
      <c r="H149" s="251"/>
      <c r="I149" s="251"/>
      <c r="J149" s="251" t="s">
        <v>421</v>
      </c>
      <c r="K149" s="248"/>
    </row>
    <row r="150" spans="2:11" s="1" customFormat="1" ht="5.25" customHeight="1">
      <c r="B150" s="259"/>
      <c r="C150" s="254"/>
      <c r="D150" s="254"/>
      <c r="E150" s="254"/>
      <c r="F150" s="254"/>
      <c r="G150" s="255"/>
      <c r="H150" s="254"/>
      <c r="I150" s="254"/>
      <c r="J150" s="254"/>
      <c r="K150" s="282"/>
    </row>
    <row r="151" spans="2:11" s="1" customFormat="1" ht="15" customHeight="1">
      <c r="B151" s="259"/>
      <c r="C151" s="286" t="s">
        <v>425</v>
      </c>
      <c r="D151" s="236"/>
      <c r="E151" s="236"/>
      <c r="F151" s="287" t="s">
        <v>422</v>
      </c>
      <c r="G151" s="236"/>
      <c r="H151" s="286" t="s">
        <v>462</v>
      </c>
      <c r="I151" s="286" t="s">
        <v>424</v>
      </c>
      <c r="J151" s="286">
        <v>120</v>
      </c>
      <c r="K151" s="282"/>
    </row>
    <row r="152" spans="2:11" s="1" customFormat="1" ht="15" customHeight="1">
      <c r="B152" s="259"/>
      <c r="C152" s="286" t="s">
        <v>471</v>
      </c>
      <c r="D152" s="236"/>
      <c r="E152" s="236"/>
      <c r="F152" s="287" t="s">
        <v>422</v>
      </c>
      <c r="G152" s="236"/>
      <c r="H152" s="286" t="s">
        <v>482</v>
      </c>
      <c r="I152" s="286" t="s">
        <v>424</v>
      </c>
      <c r="J152" s="286" t="s">
        <v>473</v>
      </c>
      <c r="K152" s="282"/>
    </row>
    <row r="153" spans="2:11" s="1" customFormat="1" ht="15" customHeight="1">
      <c r="B153" s="259"/>
      <c r="C153" s="286" t="s">
        <v>370</v>
      </c>
      <c r="D153" s="236"/>
      <c r="E153" s="236"/>
      <c r="F153" s="287" t="s">
        <v>422</v>
      </c>
      <c r="G153" s="236"/>
      <c r="H153" s="286" t="s">
        <v>483</v>
      </c>
      <c r="I153" s="286" t="s">
        <v>424</v>
      </c>
      <c r="J153" s="286" t="s">
        <v>473</v>
      </c>
      <c r="K153" s="282"/>
    </row>
    <row r="154" spans="2:11" s="1" customFormat="1" ht="15" customHeight="1">
      <c r="B154" s="259"/>
      <c r="C154" s="286" t="s">
        <v>427</v>
      </c>
      <c r="D154" s="236"/>
      <c r="E154" s="236"/>
      <c r="F154" s="287" t="s">
        <v>428</v>
      </c>
      <c r="G154" s="236"/>
      <c r="H154" s="286" t="s">
        <v>462</v>
      </c>
      <c r="I154" s="286" t="s">
        <v>424</v>
      </c>
      <c r="J154" s="286">
        <v>50</v>
      </c>
      <c r="K154" s="282"/>
    </row>
    <row r="155" spans="2:11" s="1" customFormat="1" ht="15" customHeight="1">
      <c r="B155" s="259"/>
      <c r="C155" s="286" t="s">
        <v>430</v>
      </c>
      <c r="D155" s="236"/>
      <c r="E155" s="236"/>
      <c r="F155" s="287" t="s">
        <v>422</v>
      </c>
      <c r="G155" s="236"/>
      <c r="H155" s="286" t="s">
        <v>462</v>
      </c>
      <c r="I155" s="286" t="s">
        <v>432</v>
      </c>
      <c r="J155" s="286"/>
      <c r="K155" s="282"/>
    </row>
    <row r="156" spans="2:11" s="1" customFormat="1" ht="15" customHeight="1">
      <c r="B156" s="259"/>
      <c r="C156" s="286" t="s">
        <v>441</v>
      </c>
      <c r="D156" s="236"/>
      <c r="E156" s="236"/>
      <c r="F156" s="287" t="s">
        <v>428</v>
      </c>
      <c r="G156" s="236"/>
      <c r="H156" s="286" t="s">
        <v>462</v>
      </c>
      <c r="I156" s="286" t="s">
        <v>424</v>
      </c>
      <c r="J156" s="286">
        <v>50</v>
      </c>
      <c r="K156" s="282"/>
    </row>
    <row r="157" spans="2:11" s="1" customFormat="1" ht="15" customHeight="1">
      <c r="B157" s="259"/>
      <c r="C157" s="286" t="s">
        <v>449</v>
      </c>
      <c r="D157" s="236"/>
      <c r="E157" s="236"/>
      <c r="F157" s="287" t="s">
        <v>428</v>
      </c>
      <c r="G157" s="236"/>
      <c r="H157" s="286" t="s">
        <v>462</v>
      </c>
      <c r="I157" s="286" t="s">
        <v>424</v>
      </c>
      <c r="J157" s="286">
        <v>50</v>
      </c>
      <c r="K157" s="282"/>
    </row>
    <row r="158" spans="2:11" s="1" customFormat="1" ht="15" customHeight="1">
      <c r="B158" s="259"/>
      <c r="C158" s="286" t="s">
        <v>447</v>
      </c>
      <c r="D158" s="236"/>
      <c r="E158" s="236"/>
      <c r="F158" s="287" t="s">
        <v>428</v>
      </c>
      <c r="G158" s="236"/>
      <c r="H158" s="286" t="s">
        <v>462</v>
      </c>
      <c r="I158" s="286" t="s">
        <v>424</v>
      </c>
      <c r="J158" s="286">
        <v>50</v>
      </c>
      <c r="K158" s="282"/>
    </row>
    <row r="159" spans="2:11" s="1" customFormat="1" ht="15" customHeight="1">
      <c r="B159" s="259"/>
      <c r="C159" s="286" t="s">
        <v>98</v>
      </c>
      <c r="D159" s="236"/>
      <c r="E159" s="236"/>
      <c r="F159" s="287" t="s">
        <v>422</v>
      </c>
      <c r="G159" s="236"/>
      <c r="H159" s="286" t="s">
        <v>484</v>
      </c>
      <c r="I159" s="286" t="s">
        <v>424</v>
      </c>
      <c r="J159" s="286" t="s">
        <v>485</v>
      </c>
      <c r="K159" s="282"/>
    </row>
    <row r="160" spans="2:11" s="1" customFormat="1" ht="15" customHeight="1">
      <c r="B160" s="259"/>
      <c r="C160" s="286" t="s">
        <v>486</v>
      </c>
      <c r="D160" s="236"/>
      <c r="E160" s="236"/>
      <c r="F160" s="287" t="s">
        <v>422</v>
      </c>
      <c r="G160" s="236"/>
      <c r="H160" s="286" t="s">
        <v>487</v>
      </c>
      <c r="I160" s="286" t="s">
        <v>457</v>
      </c>
      <c r="J160" s="286"/>
      <c r="K160" s="282"/>
    </row>
    <row r="161" spans="2:11" s="1" customFormat="1" ht="15" customHeight="1">
      <c r="B161" s="288"/>
      <c r="C161" s="268"/>
      <c r="D161" s="268"/>
      <c r="E161" s="268"/>
      <c r="F161" s="268"/>
      <c r="G161" s="268"/>
      <c r="H161" s="268"/>
      <c r="I161" s="268"/>
      <c r="J161" s="268"/>
      <c r="K161" s="289"/>
    </row>
    <row r="162" spans="2:11" s="1" customFormat="1" ht="18.75" customHeight="1">
      <c r="B162" s="270"/>
      <c r="C162" s="280"/>
      <c r="D162" s="280"/>
      <c r="E162" s="280"/>
      <c r="F162" s="290"/>
      <c r="G162" s="280"/>
      <c r="H162" s="280"/>
      <c r="I162" s="280"/>
      <c r="J162" s="280"/>
      <c r="K162" s="270"/>
    </row>
    <row r="163" spans="2:11" s="1" customFormat="1" ht="18.75" customHeight="1">
      <c r="B163" s="243"/>
      <c r="C163" s="243"/>
      <c r="D163" s="243"/>
      <c r="E163" s="243"/>
      <c r="F163" s="243"/>
      <c r="G163" s="243"/>
      <c r="H163" s="243"/>
      <c r="I163" s="243"/>
      <c r="J163" s="243"/>
      <c r="K163" s="243"/>
    </row>
    <row r="164" spans="2:11" s="1" customFormat="1" ht="7.5" customHeight="1">
      <c r="B164" s="225"/>
      <c r="C164" s="226"/>
      <c r="D164" s="226"/>
      <c r="E164" s="226"/>
      <c r="F164" s="226"/>
      <c r="G164" s="226"/>
      <c r="H164" s="226"/>
      <c r="I164" s="226"/>
      <c r="J164" s="226"/>
      <c r="K164" s="227"/>
    </row>
    <row r="165" spans="2:11" s="1" customFormat="1" ht="45" customHeight="1">
      <c r="B165" s="228"/>
      <c r="C165" s="356" t="s">
        <v>488</v>
      </c>
      <c r="D165" s="356"/>
      <c r="E165" s="356"/>
      <c r="F165" s="356"/>
      <c r="G165" s="356"/>
      <c r="H165" s="356"/>
      <c r="I165" s="356"/>
      <c r="J165" s="356"/>
      <c r="K165" s="229"/>
    </row>
    <row r="166" spans="2:11" s="1" customFormat="1" ht="17.25" customHeight="1">
      <c r="B166" s="228"/>
      <c r="C166" s="249" t="s">
        <v>416</v>
      </c>
      <c r="D166" s="249"/>
      <c r="E166" s="249"/>
      <c r="F166" s="249" t="s">
        <v>417</v>
      </c>
      <c r="G166" s="291"/>
      <c r="H166" s="292" t="s">
        <v>56</v>
      </c>
      <c r="I166" s="292" t="s">
        <v>59</v>
      </c>
      <c r="J166" s="249" t="s">
        <v>418</v>
      </c>
      <c r="K166" s="229"/>
    </row>
    <row r="167" spans="2:11" s="1" customFormat="1" ht="17.25" customHeight="1">
      <c r="B167" s="230"/>
      <c r="C167" s="251" t="s">
        <v>419</v>
      </c>
      <c r="D167" s="251"/>
      <c r="E167" s="251"/>
      <c r="F167" s="252" t="s">
        <v>420</v>
      </c>
      <c r="G167" s="293"/>
      <c r="H167" s="294"/>
      <c r="I167" s="294"/>
      <c r="J167" s="251" t="s">
        <v>421</v>
      </c>
      <c r="K167" s="231"/>
    </row>
    <row r="168" spans="2:11" s="1" customFormat="1" ht="5.25" customHeight="1">
      <c r="B168" s="259"/>
      <c r="C168" s="254"/>
      <c r="D168" s="254"/>
      <c r="E168" s="254"/>
      <c r="F168" s="254"/>
      <c r="G168" s="255"/>
      <c r="H168" s="254"/>
      <c r="I168" s="254"/>
      <c r="J168" s="254"/>
      <c r="K168" s="282"/>
    </row>
    <row r="169" spans="2:11" s="1" customFormat="1" ht="15" customHeight="1">
      <c r="B169" s="259"/>
      <c r="C169" s="236" t="s">
        <v>425</v>
      </c>
      <c r="D169" s="236"/>
      <c r="E169" s="236"/>
      <c r="F169" s="257" t="s">
        <v>422</v>
      </c>
      <c r="G169" s="236"/>
      <c r="H169" s="236" t="s">
        <v>462</v>
      </c>
      <c r="I169" s="236" t="s">
        <v>424</v>
      </c>
      <c r="J169" s="236">
        <v>120</v>
      </c>
      <c r="K169" s="282"/>
    </row>
    <row r="170" spans="2:11" s="1" customFormat="1" ht="15" customHeight="1">
      <c r="B170" s="259"/>
      <c r="C170" s="236" t="s">
        <v>471</v>
      </c>
      <c r="D170" s="236"/>
      <c r="E170" s="236"/>
      <c r="F170" s="257" t="s">
        <v>422</v>
      </c>
      <c r="G170" s="236"/>
      <c r="H170" s="236" t="s">
        <v>472</v>
      </c>
      <c r="I170" s="236" t="s">
        <v>424</v>
      </c>
      <c r="J170" s="236" t="s">
        <v>473</v>
      </c>
      <c r="K170" s="282"/>
    </row>
    <row r="171" spans="2:11" s="1" customFormat="1" ht="15" customHeight="1">
      <c r="B171" s="259"/>
      <c r="C171" s="236" t="s">
        <v>370</v>
      </c>
      <c r="D171" s="236"/>
      <c r="E171" s="236"/>
      <c r="F171" s="257" t="s">
        <v>422</v>
      </c>
      <c r="G171" s="236"/>
      <c r="H171" s="236" t="s">
        <v>489</v>
      </c>
      <c r="I171" s="236" t="s">
        <v>424</v>
      </c>
      <c r="J171" s="236" t="s">
        <v>473</v>
      </c>
      <c r="K171" s="282"/>
    </row>
    <row r="172" spans="2:11" s="1" customFormat="1" ht="15" customHeight="1">
      <c r="B172" s="259"/>
      <c r="C172" s="236" t="s">
        <v>427</v>
      </c>
      <c r="D172" s="236"/>
      <c r="E172" s="236"/>
      <c r="F172" s="257" t="s">
        <v>428</v>
      </c>
      <c r="G172" s="236"/>
      <c r="H172" s="236" t="s">
        <v>489</v>
      </c>
      <c r="I172" s="236" t="s">
        <v>424</v>
      </c>
      <c r="J172" s="236">
        <v>50</v>
      </c>
      <c r="K172" s="282"/>
    </row>
    <row r="173" spans="2:11" s="1" customFormat="1" ht="15" customHeight="1">
      <c r="B173" s="259"/>
      <c r="C173" s="236" t="s">
        <v>430</v>
      </c>
      <c r="D173" s="236"/>
      <c r="E173" s="236"/>
      <c r="F173" s="257" t="s">
        <v>422</v>
      </c>
      <c r="G173" s="236"/>
      <c r="H173" s="236" t="s">
        <v>489</v>
      </c>
      <c r="I173" s="236" t="s">
        <v>432</v>
      </c>
      <c r="J173" s="236"/>
      <c r="K173" s="282"/>
    </row>
    <row r="174" spans="2:11" s="1" customFormat="1" ht="15" customHeight="1">
      <c r="B174" s="259"/>
      <c r="C174" s="236" t="s">
        <v>441</v>
      </c>
      <c r="D174" s="236"/>
      <c r="E174" s="236"/>
      <c r="F174" s="257" t="s">
        <v>428</v>
      </c>
      <c r="G174" s="236"/>
      <c r="H174" s="236" t="s">
        <v>489</v>
      </c>
      <c r="I174" s="236" t="s">
        <v>424</v>
      </c>
      <c r="J174" s="236">
        <v>50</v>
      </c>
      <c r="K174" s="282"/>
    </row>
    <row r="175" spans="2:11" s="1" customFormat="1" ht="15" customHeight="1">
      <c r="B175" s="259"/>
      <c r="C175" s="236" t="s">
        <v>449</v>
      </c>
      <c r="D175" s="236"/>
      <c r="E175" s="236"/>
      <c r="F175" s="257" t="s">
        <v>428</v>
      </c>
      <c r="G175" s="236"/>
      <c r="H175" s="236" t="s">
        <v>489</v>
      </c>
      <c r="I175" s="236" t="s">
        <v>424</v>
      </c>
      <c r="J175" s="236">
        <v>50</v>
      </c>
      <c r="K175" s="282"/>
    </row>
    <row r="176" spans="2:11" s="1" customFormat="1" ht="15" customHeight="1">
      <c r="B176" s="259"/>
      <c r="C176" s="236" t="s">
        <v>447</v>
      </c>
      <c r="D176" s="236"/>
      <c r="E176" s="236"/>
      <c r="F176" s="257" t="s">
        <v>428</v>
      </c>
      <c r="G176" s="236"/>
      <c r="H176" s="236" t="s">
        <v>489</v>
      </c>
      <c r="I176" s="236" t="s">
        <v>424</v>
      </c>
      <c r="J176" s="236">
        <v>50</v>
      </c>
      <c r="K176" s="282"/>
    </row>
    <row r="177" spans="2:11" s="1" customFormat="1" ht="15" customHeight="1">
      <c r="B177" s="259"/>
      <c r="C177" s="236" t="s">
        <v>109</v>
      </c>
      <c r="D177" s="236"/>
      <c r="E177" s="236"/>
      <c r="F177" s="257" t="s">
        <v>422</v>
      </c>
      <c r="G177" s="236"/>
      <c r="H177" s="236" t="s">
        <v>490</v>
      </c>
      <c r="I177" s="236" t="s">
        <v>491</v>
      </c>
      <c r="J177" s="236"/>
      <c r="K177" s="282"/>
    </row>
    <row r="178" spans="2:11" s="1" customFormat="1" ht="15" customHeight="1">
      <c r="B178" s="259"/>
      <c r="C178" s="236" t="s">
        <v>59</v>
      </c>
      <c r="D178" s="236"/>
      <c r="E178" s="236"/>
      <c r="F178" s="257" t="s">
        <v>422</v>
      </c>
      <c r="G178" s="236"/>
      <c r="H178" s="236" t="s">
        <v>492</v>
      </c>
      <c r="I178" s="236" t="s">
        <v>493</v>
      </c>
      <c r="J178" s="236">
        <v>1</v>
      </c>
      <c r="K178" s="282"/>
    </row>
    <row r="179" spans="2:11" s="1" customFormat="1" ht="15" customHeight="1">
      <c r="B179" s="259"/>
      <c r="C179" s="236" t="s">
        <v>55</v>
      </c>
      <c r="D179" s="236"/>
      <c r="E179" s="236"/>
      <c r="F179" s="257" t="s">
        <v>422</v>
      </c>
      <c r="G179" s="236"/>
      <c r="H179" s="236" t="s">
        <v>494</v>
      </c>
      <c r="I179" s="236" t="s">
        <v>424</v>
      </c>
      <c r="J179" s="236">
        <v>20</v>
      </c>
      <c r="K179" s="282"/>
    </row>
    <row r="180" spans="2:11" s="1" customFormat="1" ht="15" customHeight="1">
      <c r="B180" s="259"/>
      <c r="C180" s="236" t="s">
        <v>56</v>
      </c>
      <c r="D180" s="236"/>
      <c r="E180" s="236"/>
      <c r="F180" s="257" t="s">
        <v>422</v>
      </c>
      <c r="G180" s="236"/>
      <c r="H180" s="236" t="s">
        <v>495</v>
      </c>
      <c r="I180" s="236" t="s">
        <v>424</v>
      </c>
      <c r="J180" s="236">
        <v>255</v>
      </c>
      <c r="K180" s="282"/>
    </row>
    <row r="181" spans="2:11" s="1" customFormat="1" ht="15" customHeight="1">
      <c r="B181" s="259"/>
      <c r="C181" s="236" t="s">
        <v>110</v>
      </c>
      <c r="D181" s="236"/>
      <c r="E181" s="236"/>
      <c r="F181" s="257" t="s">
        <v>422</v>
      </c>
      <c r="G181" s="236"/>
      <c r="H181" s="236" t="s">
        <v>386</v>
      </c>
      <c r="I181" s="236" t="s">
        <v>424</v>
      </c>
      <c r="J181" s="236">
        <v>10</v>
      </c>
      <c r="K181" s="282"/>
    </row>
    <row r="182" spans="2:11" s="1" customFormat="1" ht="15" customHeight="1">
      <c r="B182" s="259"/>
      <c r="C182" s="236" t="s">
        <v>111</v>
      </c>
      <c r="D182" s="236"/>
      <c r="E182" s="236"/>
      <c r="F182" s="257" t="s">
        <v>422</v>
      </c>
      <c r="G182" s="236"/>
      <c r="H182" s="236" t="s">
        <v>496</v>
      </c>
      <c r="I182" s="236" t="s">
        <v>457</v>
      </c>
      <c r="J182" s="236"/>
      <c r="K182" s="282"/>
    </row>
    <row r="183" spans="2:11" s="1" customFormat="1" ht="15" customHeight="1">
      <c r="B183" s="259"/>
      <c r="C183" s="236" t="s">
        <v>497</v>
      </c>
      <c r="D183" s="236"/>
      <c r="E183" s="236"/>
      <c r="F183" s="257" t="s">
        <v>422</v>
      </c>
      <c r="G183" s="236"/>
      <c r="H183" s="236" t="s">
        <v>498</v>
      </c>
      <c r="I183" s="236" t="s">
        <v>457</v>
      </c>
      <c r="J183" s="236"/>
      <c r="K183" s="282"/>
    </row>
    <row r="184" spans="2:11" s="1" customFormat="1" ht="15" customHeight="1">
      <c r="B184" s="259"/>
      <c r="C184" s="236" t="s">
        <v>486</v>
      </c>
      <c r="D184" s="236"/>
      <c r="E184" s="236"/>
      <c r="F184" s="257" t="s">
        <v>422</v>
      </c>
      <c r="G184" s="236"/>
      <c r="H184" s="236" t="s">
        <v>499</v>
      </c>
      <c r="I184" s="236" t="s">
        <v>457</v>
      </c>
      <c r="J184" s="236"/>
      <c r="K184" s="282"/>
    </row>
    <row r="185" spans="2:11" s="1" customFormat="1" ht="15" customHeight="1">
      <c r="B185" s="259"/>
      <c r="C185" s="236" t="s">
        <v>113</v>
      </c>
      <c r="D185" s="236"/>
      <c r="E185" s="236"/>
      <c r="F185" s="257" t="s">
        <v>428</v>
      </c>
      <c r="G185" s="236"/>
      <c r="H185" s="236" t="s">
        <v>500</v>
      </c>
      <c r="I185" s="236" t="s">
        <v>424</v>
      </c>
      <c r="J185" s="236">
        <v>50</v>
      </c>
      <c r="K185" s="282"/>
    </row>
    <row r="186" spans="2:11" s="1" customFormat="1" ht="15" customHeight="1">
      <c r="B186" s="259"/>
      <c r="C186" s="236" t="s">
        <v>501</v>
      </c>
      <c r="D186" s="236"/>
      <c r="E186" s="236"/>
      <c r="F186" s="257" t="s">
        <v>428</v>
      </c>
      <c r="G186" s="236"/>
      <c r="H186" s="236" t="s">
        <v>502</v>
      </c>
      <c r="I186" s="236" t="s">
        <v>503</v>
      </c>
      <c r="J186" s="236"/>
      <c r="K186" s="282"/>
    </row>
    <row r="187" spans="2:11" s="1" customFormat="1" ht="15" customHeight="1">
      <c r="B187" s="259"/>
      <c r="C187" s="236" t="s">
        <v>504</v>
      </c>
      <c r="D187" s="236"/>
      <c r="E187" s="236"/>
      <c r="F187" s="257" t="s">
        <v>428</v>
      </c>
      <c r="G187" s="236"/>
      <c r="H187" s="236" t="s">
        <v>505</v>
      </c>
      <c r="I187" s="236" t="s">
        <v>503</v>
      </c>
      <c r="J187" s="236"/>
      <c r="K187" s="282"/>
    </row>
    <row r="188" spans="2:11" s="1" customFormat="1" ht="15" customHeight="1">
      <c r="B188" s="259"/>
      <c r="C188" s="236" t="s">
        <v>506</v>
      </c>
      <c r="D188" s="236"/>
      <c r="E188" s="236"/>
      <c r="F188" s="257" t="s">
        <v>428</v>
      </c>
      <c r="G188" s="236"/>
      <c r="H188" s="236" t="s">
        <v>507</v>
      </c>
      <c r="I188" s="236" t="s">
        <v>503</v>
      </c>
      <c r="J188" s="236"/>
      <c r="K188" s="282"/>
    </row>
    <row r="189" spans="2:11" s="1" customFormat="1" ht="15" customHeight="1">
      <c r="B189" s="259"/>
      <c r="C189" s="295" t="s">
        <v>508</v>
      </c>
      <c r="D189" s="236"/>
      <c r="E189" s="236"/>
      <c r="F189" s="257" t="s">
        <v>428</v>
      </c>
      <c r="G189" s="236"/>
      <c r="H189" s="236" t="s">
        <v>509</v>
      </c>
      <c r="I189" s="236" t="s">
        <v>510</v>
      </c>
      <c r="J189" s="296" t="s">
        <v>511</v>
      </c>
      <c r="K189" s="282"/>
    </row>
    <row r="190" spans="2:11" s="1" customFormat="1" ht="15" customHeight="1">
      <c r="B190" s="259"/>
      <c r="C190" s="295" t="s">
        <v>44</v>
      </c>
      <c r="D190" s="236"/>
      <c r="E190" s="236"/>
      <c r="F190" s="257" t="s">
        <v>422</v>
      </c>
      <c r="G190" s="236"/>
      <c r="H190" s="233" t="s">
        <v>512</v>
      </c>
      <c r="I190" s="236" t="s">
        <v>513</v>
      </c>
      <c r="J190" s="236"/>
      <c r="K190" s="282"/>
    </row>
    <row r="191" spans="2:11" s="1" customFormat="1" ht="15" customHeight="1">
      <c r="B191" s="259"/>
      <c r="C191" s="295" t="s">
        <v>514</v>
      </c>
      <c r="D191" s="236"/>
      <c r="E191" s="236"/>
      <c r="F191" s="257" t="s">
        <v>422</v>
      </c>
      <c r="G191" s="236"/>
      <c r="H191" s="236" t="s">
        <v>515</v>
      </c>
      <c r="I191" s="236" t="s">
        <v>457</v>
      </c>
      <c r="J191" s="236"/>
      <c r="K191" s="282"/>
    </row>
    <row r="192" spans="2:11" s="1" customFormat="1" ht="15" customHeight="1">
      <c r="B192" s="259"/>
      <c r="C192" s="295" t="s">
        <v>516</v>
      </c>
      <c r="D192" s="236"/>
      <c r="E192" s="236"/>
      <c r="F192" s="257" t="s">
        <v>422</v>
      </c>
      <c r="G192" s="236"/>
      <c r="H192" s="236" t="s">
        <v>517</v>
      </c>
      <c r="I192" s="236" t="s">
        <v>457</v>
      </c>
      <c r="J192" s="236"/>
      <c r="K192" s="282"/>
    </row>
    <row r="193" spans="2:11" s="1" customFormat="1" ht="15" customHeight="1">
      <c r="B193" s="259"/>
      <c r="C193" s="295" t="s">
        <v>518</v>
      </c>
      <c r="D193" s="236"/>
      <c r="E193" s="236"/>
      <c r="F193" s="257" t="s">
        <v>428</v>
      </c>
      <c r="G193" s="236"/>
      <c r="H193" s="236" t="s">
        <v>519</v>
      </c>
      <c r="I193" s="236" t="s">
        <v>457</v>
      </c>
      <c r="J193" s="236"/>
      <c r="K193" s="282"/>
    </row>
    <row r="194" spans="2:11" s="1" customFormat="1" ht="15" customHeight="1">
      <c r="B194" s="288"/>
      <c r="C194" s="297"/>
      <c r="D194" s="268"/>
      <c r="E194" s="268"/>
      <c r="F194" s="268"/>
      <c r="G194" s="268"/>
      <c r="H194" s="268"/>
      <c r="I194" s="268"/>
      <c r="J194" s="268"/>
      <c r="K194" s="289"/>
    </row>
    <row r="195" spans="2:11" s="1" customFormat="1" ht="18.75" customHeight="1">
      <c r="B195" s="270"/>
      <c r="C195" s="280"/>
      <c r="D195" s="280"/>
      <c r="E195" s="280"/>
      <c r="F195" s="290"/>
      <c r="G195" s="280"/>
      <c r="H195" s="280"/>
      <c r="I195" s="280"/>
      <c r="J195" s="280"/>
      <c r="K195" s="270"/>
    </row>
    <row r="196" spans="2:11" s="1" customFormat="1" ht="18.75" customHeight="1">
      <c r="B196" s="270"/>
      <c r="C196" s="280"/>
      <c r="D196" s="280"/>
      <c r="E196" s="280"/>
      <c r="F196" s="290"/>
      <c r="G196" s="280"/>
      <c r="H196" s="280"/>
      <c r="I196" s="280"/>
      <c r="J196" s="280"/>
      <c r="K196" s="270"/>
    </row>
    <row r="197" spans="2:11" s="1" customFormat="1" ht="18.75" customHeight="1">
      <c r="B197" s="243"/>
      <c r="C197" s="243"/>
      <c r="D197" s="243"/>
      <c r="E197" s="243"/>
      <c r="F197" s="243"/>
      <c r="G197" s="243"/>
      <c r="H197" s="243"/>
      <c r="I197" s="243"/>
      <c r="J197" s="243"/>
      <c r="K197" s="243"/>
    </row>
    <row r="198" spans="2:11" s="1" customFormat="1" ht="13.5">
      <c r="B198" s="225"/>
      <c r="C198" s="226"/>
      <c r="D198" s="226"/>
      <c r="E198" s="226"/>
      <c r="F198" s="226"/>
      <c r="G198" s="226"/>
      <c r="H198" s="226"/>
      <c r="I198" s="226"/>
      <c r="J198" s="226"/>
      <c r="K198" s="227"/>
    </row>
    <row r="199" spans="2:11" s="1" customFormat="1" ht="21">
      <c r="B199" s="228"/>
      <c r="C199" s="356" t="s">
        <v>520</v>
      </c>
      <c r="D199" s="356"/>
      <c r="E199" s="356"/>
      <c r="F199" s="356"/>
      <c r="G199" s="356"/>
      <c r="H199" s="356"/>
      <c r="I199" s="356"/>
      <c r="J199" s="356"/>
      <c r="K199" s="229"/>
    </row>
    <row r="200" spans="2:11" s="1" customFormat="1" ht="25.5" customHeight="1">
      <c r="B200" s="228"/>
      <c r="C200" s="298" t="s">
        <v>521</v>
      </c>
      <c r="D200" s="298"/>
      <c r="E200" s="298"/>
      <c r="F200" s="298" t="s">
        <v>522</v>
      </c>
      <c r="G200" s="299"/>
      <c r="H200" s="357" t="s">
        <v>523</v>
      </c>
      <c r="I200" s="357"/>
      <c r="J200" s="357"/>
      <c r="K200" s="229"/>
    </row>
    <row r="201" spans="2:11" s="1" customFormat="1" ht="5.25" customHeight="1">
      <c r="B201" s="259"/>
      <c r="C201" s="254"/>
      <c r="D201" s="254"/>
      <c r="E201" s="254"/>
      <c r="F201" s="254"/>
      <c r="G201" s="280"/>
      <c r="H201" s="254"/>
      <c r="I201" s="254"/>
      <c r="J201" s="254"/>
      <c r="K201" s="282"/>
    </row>
    <row r="202" spans="2:11" s="1" customFormat="1" ht="15" customHeight="1">
      <c r="B202" s="259"/>
      <c r="C202" s="236" t="s">
        <v>513</v>
      </c>
      <c r="D202" s="236"/>
      <c r="E202" s="236"/>
      <c r="F202" s="257" t="s">
        <v>45</v>
      </c>
      <c r="G202" s="236"/>
      <c r="H202" s="358" t="s">
        <v>524</v>
      </c>
      <c r="I202" s="358"/>
      <c r="J202" s="358"/>
      <c r="K202" s="282"/>
    </row>
    <row r="203" spans="2:11" s="1" customFormat="1" ht="15" customHeight="1">
      <c r="B203" s="259"/>
      <c r="C203" s="236"/>
      <c r="D203" s="236"/>
      <c r="E203" s="236"/>
      <c r="F203" s="257" t="s">
        <v>46</v>
      </c>
      <c r="G203" s="236"/>
      <c r="H203" s="358" t="s">
        <v>525</v>
      </c>
      <c r="I203" s="358"/>
      <c r="J203" s="358"/>
      <c r="K203" s="282"/>
    </row>
    <row r="204" spans="2:11" s="1" customFormat="1" ht="15" customHeight="1">
      <c r="B204" s="259"/>
      <c r="C204" s="236"/>
      <c r="D204" s="236"/>
      <c r="E204" s="236"/>
      <c r="F204" s="257" t="s">
        <v>49</v>
      </c>
      <c r="G204" s="236"/>
      <c r="H204" s="358" t="s">
        <v>526</v>
      </c>
      <c r="I204" s="358"/>
      <c r="J204" s="358"/>
      <c r="K204" s="282"/>
    </row>
    <row r="205" spans="2:11" s="1" customFormat="1" ht="15" customHeight="1">
      <c r="B205" s="259"/>
      <c r="C205" s="236"/>
      <c r="D205" s="236"/>
      <c r="E205" s="236"/>
      <c r="F205" s="257" t="s">
        <v>47</v>
      </c>
      <c r="G205" s="236"/>
      <c r="H205" s="358" t="s">
        <v>527</v>
      </c>
      <c r="I205" s="358"/>
      <c r="J205" s="358"/>
      <c r="K205" s="282"/>
    </row>
    <row r="206" spans="2:11" s="1" customFormat="1" ht="15" customHeight="1">
      <c r="B206" s="259"/>
      <c r="C206" s="236"/>
      <c r="D206" s="236"/>
      <c r="E206" s="236"/>
      <c r="F206" s="257" t="s">
        <v>48</v>
      </c>
      <c r="G206" s="236"/>
      <c r="H206" s="358" t="s">
        <v>528</v>
      </c>
      <c r="I206" s="358"/>
      <c r="J206" s="358"/>
      <c r="K206" s="282"/>
    </row>
    <row r="207" spans="2:11" s="1" customFormat="1" ht="15" customHeight="1">
      <c r="B207" s="259"/>
      <c r="C207" s="236"/>
      <c r="D207" s="236"/>
      <c r="E207" s="236"/>
      <c r="F207" s="257"/>
      <c r="G207" s="236"/>
      <c r="H207" s="236"/>
      <c r="I207" s="236"/>
      <c r="J207" s="236"/>
      <c r="K207" s="282"/>
    </row>
    <row r="208" spans="2:11" s="1" customFormat="1" ht="15" customHeight="1">
      <c r="B208" s="259"/>
      <c r="C208" s="236" t="s">
        <v>469</v>
      </c>
      <c r="D208" s="236"/>
      <c r="E208" s="236"/>
      <c r="F208" s="257" t="s">
        <v>81</v>
      </c>
      <c r="G208" s="236"/>
      <c r="H208" s="358" t="s">
        <v>529</v>
      </c>
      <c r="I208" s="358"/>
      <c r="J208" s="358"/>
      <c r="K208" s="282"/>
    </row>
    <row r="209" spans="2:11" s="1" customFormat="1" ht="15" customHeight="1">
      <c r="B209" s="259"/>
      <c r="C209" s="236"/>
      <c r="D209" s="236"/>
      <c r="E209" s="236"/>
      <c r="F209" s="257" t="s">
        <v>365</v>
      </c>
      <c r="G209" s="236"/>
      <c r="H209" s="358" t="s">
        <v>366</v>
      </c>
      <c r="I209" s="358"/>
      <c r="J209" s="358"/>
      <c r="K209" s="282"/>
    </row>
    <row r="210" spans="2:11" s="1" customFormat="1" ht="15" customHeight="1">
      <c r="B210" s="259"/>
      <c r="C210" s="236"/>
      <c r="D210" s="236"/>
      <c r="E210" s="236"/>
      <c r="F210" s="257" t="s">
        <v>363</v>
      </c>
      <c r="G210" s="236"/>
      <c r="H210" s="358" t="s">
        <v>530</v>
      </c>
      <c r="I210" s="358"/>
      <c r="J210" s="358"/>
      <c r="K210" s="282"/>
    </row>
    <row r="211" spans="2:11" s="1" customFormat="1" ht="15" customHeight="1">
      <c r="B211" s="300"/>
      <c r="C211" s="236"/>
      <c r="D211" s="236"/>
      <c r="E211" s="236"/>
      <c r="F211" s="257" t="s">
        <v>367</v>
      </c>
      <c r="G211" s="295"/>
      <c r="H211" s="359" t="s">
        <v>368</v>
      </c>
      <c r="I211" s="359"/>
      <c r="J211" s="359"/>
      <c r="K211" s="301"/>
    </row>
    <row r="212" spans="2:11" s="1" customFormat="1" ht="15" customHeight="1">
      <c r="B212" s="300"/>
      <c r="C212" s="236"/>
      <c r="D212" s="236"/>
      <c r="E212" s="236"/>
      <c r="F212" s="257" t="s">
        <v>88</v>
      </c>
      <c r="G212" s="295"/>
      <c r="H212" s="359" t="s">
        <v>531</v>
      </c>
      <c r="I212" s="359"/>
      <c r="J212" s="359"/>
      <c r="K212" s="301"/>
    </row>
    <row r="213" spans="2:11" s="1" customFormat="1" ht="15" customHeight="1">
      <c r="B213" s="300"/>
      <c r="C213" s="236"/>
      <c r="D213" s="236"/>
      <c r="E213" s="236"/>
      <c r="F213" s="257"/>
      <c r="G213" s="295"/>
      <c r="H213" s="286"/>
      <c r="I213" s="286"/>
      <c r="J213" s="286"/>
      <c r="K213" s="301"/>
    </row>
    <row r="214" spans="2:11" s="1" customFormat="1" ht="15" customHeight="1">
      <c r="B214" s="300"/>
      <c r="C214" s="236" t="s">
        <v>493</v>
      </c>
      <c r="D214" s="236"/>
      <c r="E214" s="236"/>
      <c r="F214" s="257">
        <v>1</v>
      </c>
      <c r="G214" s="295"/>
      <c r="H214" s="359" t="s">
        <v>532</v>
      </c>
      <c r="I214" s="359"/>
      <c r="J214" s="359"/>
      <c r="K214" s="301"/>
    </row>
    <row r="215" spans="2:11" s="1" customFormat="1" ht="15" customHeight="1">
      <c r="B215" s="300"/>
      <c r="C215" s="236"/>
      <c r="D215" s="236"/>
      <c r="E215" s="236"/>
      <c r="F215" s="257">
        <v>2</v>
      </c>
      <c r="G215" s="295"/>
      <c r="H215" s="359" t="s">
        <v>533</v>
      </c>
      <c r="I215" s="359"/>
      <c r="J215" s="359"/>
      <c r="K215" s="301"/>
    </row>
    <row r="216" spans="2:11" s="1" customFormat="1" ht="15" customHeight="1">
      <c r="B216" s="300"/>
      <c r="C216" s="236"/>
      <c r="D216" s="236"/>
      <c r="E216" s="236"/>
      <c r="F216" s="257">
        <v>3</v>
      </c>
      <c r="G216" s="295"/>
      <c r="H216" s="359" t="s">
        <v>534</v>
      </c>
      <c r="I216" s="359"/>
      <c r="J216" s="359"/>
      <c r="K216" s="301"/>
    </row>
    <row r="217" spans="2:11" s="1" customFormat="1" ht="15" customHeight="1">
      <c r="B217" s="300"/>
      <c r="C217" s="236"/>
      <c r="D217" s="236"/>
      <c r="E217" s="236"/>
      <c r="F217" s="257">
        <v>4</v>
      </c>
      <c r="G217" s="295"/>
      <c r="H217" s="359" t="s">
        <v>535</v>
      </c>
      <c r="I217" s="359"/>
      <c r="J217" s="359"/>
      <c r="K217" s="301"/>
    </row>
    <row r="218" spans="2:11" s="1" customFormat="1" ht="12.75" customHeight="1">
      <c r="B218" s="302"/>
      <c r="C218" s="303"/>
      <c r="D218" s="303"/>
      <c r="E218" s="303"/>
      <c r="F218" s="303"/>
      <c r="G218" s="303"/>
      <c r="H218" s="303"/>
      <c r="I218" s="303"/>
      <c r="J218" s="303"/>
      <c r="K218" s="304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1153.12 -  ulice V Zídkách</vt:lpstr>
      <vt:lpstr>1153.0 - VRN</vt:lpstr>
      <vt:lpstr>Pokyny pro vyplnění</vt:lpstr>
      <vt:lpstr>'1153.0 - VRN'!Názvy_tisku</vt:lpstr>
      <vt:lpstr>'1153.12 -  ulice V Zídkách'!Názvy_tisku</vt:lpstr>
      <vt:lpstr>'Rekapitulace stavby'!Názvy_tisku</vt:lpstr>
      <vt:lpstr>'1153.0 - VRN'!Oblast_tisku</vt:lpstr>
      <vt:lpstr>'1153.12 -  ulice V Zídkách'!Oblast_tisku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DESKTOP-M5CUARP\lucinka</dc:creator>
  <cp:lastModifiedBy>Luťhová Iveta</cp:lastModifiedBy>
  <dcterms:created xsi:type="dcterms:W3CDTF">2025-05-20T15:03:31Z</dcterms:created>
  <dcterms:modified xsi:type="dcterms:W3CDTF">2025-05-21T05:07:18Z</dcterms:modified>
</cp:coreProperties>
</file>