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a vybraných ulic 2025\Projektantka Dvořáková\Projekt\III etapa\"/>
    </mc:Choice>
  </mc:AlternateContent>
  <bookViews>
    <workbookView xWindow="0" yWindow="0" windowWidth="20490" windowHeight="7020"/>
  </bookViews>
  <sheets>
    <sheet name="Rekapitulace stavby" sheetId="1" r:id="rId1"/>
    <sheet name="1153.1 - 2.2 - ulice Tovární" sheetId="2" r:id="rId2"/>
    <sheet name="1153.0 - VRN" sheetId="3" r:id="rId3"/>
    <sheet name="1153.2 - 2.3 - ulice Bran..." sheetId="4" r:id="rId4"/>
    <sheet name="Pokyny pro vyplnění" sheetId="5" r:id="rId5"/>
  </sheets>
  <definedNames>
    <definedName name="_xlnm._FilterDatabase" localSheetId="2" hidden="1">'1153.0 - VRN'!$C$80:$K$95</definedName>
    <definedName name="_xlnm._FilterDatabase" localSheetId="1" hidden="1">'1153.1 - 2.2 - ulice Tovární'!$C$85:$K$173</definedName>
    <definedName name="_xlnm._FilterDatabase" localSheetId="3" hidden="1">'1153.2 - 2.3 - ulice Bran...'!$C$85:$K$189</definedName>
    <definedName name="_xlnm.Print_Titles" localSheetId="2">'1153.0 - VRN'!$80:$80</definedName>
    <definedName name="_xlnm.Print_Titles" localSheetId="1">'1153.1 - 2.2 - ulice Tovární'!$85:$85</definedName>
    <definedName name="_xlnm.Print_Titles" localSheetId="3">'1153.2 - 2.3 - ulice Bran...'!$85:$85</definedName>
    <definedName name="_xlnm.Print_Titles" localSheetId="0">'Rekapitulace stavby'!$52:$52</definedName>
    <definedName name="_xlnm.Print_Area" localSheetId="2">'1153.0 - VRN'!$C$4:$J$39,'1153.0 - VRN'!$C$45:$J$62,'1153.0 - VRN'!$C$68:$J$95</definedName>
    <definedName name="_xlnm.Print_Area" localSheetId="1">'1153.1 - 2.2 - ulice Tovární'!$C$4:$J$39,'1153.1 - 2.2 - ulice Tovární'!$C$45:$J$67,'1153.1 - 2.2 - ulice Tovární'!$C$73:$J$173</definedName>
    <definedName name="_xlnm.Print_Area" localSheetId="3">'1153.2 - 2.3 - ulice Bran...'!$C$4:$J$39,'1153.2 - 2.3 - ulice Bran...'!$C$45:$J$67,'1153.2 - 2.3 - ulice Bran...'!$C$73:$J$189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T168" i="4"/>
  <c r="R169" i="4"/>
  <c r="R168" i="4"/>
  <c r="P169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T121" i="4" s="1"/>
  <c r="R128" i="4"/>
  <c r="P128" i="4"/>
  <c r="BI125" i="4"/>
  <c r="BH125" i="4"/>
  <c r="BG125" i="4"/>
  <c r="BF125" i="4"/>
  <c r="T125" i="4"/>
  <c r="R125" i="4"/>
  <c r="P125" i="4"/>
  <c r="P121" i="4" s="1"/>
  <c r="BI122" i="4"/>
  <c r="BH122" i="4"/>
  <c r="BG122" i="4"/>
  <c r="BF122" i="4"/>
  <c r="T122" i="4"/>
  <c r="R122" i="4"/>
  <c r="R121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/>
  <c r="J17" i="4"/>
  <c r="J12" i="4"/>
  <c r="J52" i="4"/>
  <c r="E7" i="4"/>
  <c r="E76" i="4" s="1"/>
  <c r="J37" i="3"/>
  <c r="J36" i="3"/>
  <c r="AY56" i="1"/>
  <c r="J35" i="3"/>
  <c r="AX56" i="1" s="1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/>
  <c r="J17" i="3"/>
  <c r="J12" i="3"/>
  <c r="J75" i="3" s="1"/>
  <c r="E7" i="3"/>
  <c r="E48" i="3"/>
  <c r="AY55" i="1"/>
  <c r="J37" i="2"/>
  <c r="J36" i="2"/>
  <c r="J35" i="2"/>
  <c r="AX55" i="1" s="1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T152" i="2" s="1"/>
  <c r="T124" i="2" s="1"/>
  <c r="R153" i="2"/>
  <c r="R152" i="2"/>
  <c r="P153" i="2"/>
  <c r="P152" i="2" s="1"/>
  <c r="P124" i="2" s="1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R124" i="2" s="1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F34" i="2" s="1"/>
  <c r="T99" i="2"/>
  <c r="R99" i="2"/>
  <c r="P99" i="2"/>
  <c r="BI95" i="2"/>
  <c r="F37" i="2" s="1"/>
  <c r="BH95" i="2"/>
  <c r="BG95" i="2"/>
  <c r="BF95" i="2"/>
  <c r="T95" i="2"/>
  <c r="R95" i="2"/>
  <c r="P95" i="2"/>
  <c r="BI92" i="2"/>
  <c r="BH92" i="2"/>
  <c r="F36" i="2" s="1"/>
  <c r="BG92" i="2"/>
  <c r="BF92" i="2"/>
  <c r="T92" i="2"/>
  <c r="R92" i="2"/>
  <c r="P92" i="2"/>
  <c r="BI89" i="2"/>
  <c r="BH89" i="2"/>
  <c r="BG89" i="2"/>
  <c r="BF89" i="2"/>
  <c r="J34" i="2" s="1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 s="1"/>
  <c r="J17" i="2"/>
  <c r="J12" i="2"/>
  <c r="J80" i="2"/>
  <c r="E7" i="2"/>
  <c r="E76" i="2" s="1"/>
  <c r="L50" i="1"/>
  <c r="AM50" i="1"/>
  <c r="AM49" i="1"/>
  <c r="L49" i="1"/>
  <c r="AM47" i="1"/>
  <c r="L47" i="1"/>
  <c r="L45" i="1"/>
  <c r="L44" i="1"/>
  <c r="BK122" i="2"/>
  <c r="J94" i="3"/>
  <c r="BK114" i="4"/>
  <c r="BK117" i="2"/>
  <c r="BK94" i="3"/>
  <c r="J128" i="4"/>
  <c r="BK131" i="4"/>
  <c r="J92" i="2"/>
  <c r="J95" i="4"/>
  <c r="BK139" i="2"/>
  <c r="J99" i="2"/>
  <c r="BK95" i="3"/>
  <c r="BK143" i="4"/>
  <c r="BK159" i="4"/>
  <c r="BK149" i="2"/>
  <c r="J125" i="2"/>
  <c r="BK105" i="4"/>
  <c r="J120" i="2"/>
  <c r="BK176" i="4"/>
  <c r="BK165" i="4"/>
  <c r="J99" i="4"/>
  <c r="J142" i="2"/>
  <c r="J84" i="3"/>
  <c r="BK102" i="4"/>
  <c r="J131" i="2"/>
  <c r="J179" i="4"/>
  <c r="BK142" i="2"/>
  <c r="J149" i="2"/>
  <c r="BK99" i="2"/>
  <c r="BK95" i="4"/>
  <c r="J146" i="2"/>
  <c r="J89" i="3"/>
  <c r="BK117" i="4"/>
  <c r="BK84" i="3"/>
  <c r="BK134" i="4"/>
  <c r="F35" i="2"/>
  <c r="J173" i="4"/>
  <c r="J139" i="2"/>
  <c r="BK87" i="3"/>
  <c r="BK179" i="4"/>
  <c r="J176" i="4"/>
  <c r="J157" i="2"/>
  <c r="J90" i="3"/>
  <c r="J183" i="4"/>
  <c r="J168" i="2"/>
  <c r="J102" i="2"/>
  <c r="J165" i="4"/>
  <c r="BK92" i="2"/>
  <c r="BK162" i="4"/>
  <c r="BK102" i="2"/>
  <c r="J112" i="4"/>
  <c r="BK160" i="2"/>
  <c r="J128" i="2"/>
  <c r="J95" i="2"/>
  <c r="J164" i="2"/>
  <c r="BK111" i="2"/>
  <c r="J134" i="4"/>
  <c r="J119" i="4"/>
  <c r="J146" i="4"/>
  <c r="BK134" i="2"/>
  <c r="BK89" i="2"/>
  <c r="J159" i="4"/>
  <c r="BK136" i="2"/>
  <c r="BK92" i="3"/>
  <c r="J114" i="4"/>
  <c r="J162" i="4"/>
  <c r="J102" i="4"/>
  <c r="J89" i="4"/>
  <c r="J156" i="4"/>
  <c r="BK153" i="2"/>
  <c r="BK120" i="2"/>
  <c r="J92" i="3"/>
  <c r="J122" i="4"/>
  <c r="J169" i="4"/>
  <c r="J160" i="2"/>
  <c r="J105" i="2"/>
  <c r="BK171" i="2"/>
  <c r="BK95" i="2"/>
  <c r="J125" i="4"/>
  <c r="J108" i="4"/>
  <c r="BK128" i="4"/>
  <c r="BK89" i="4"/>
  <c r="BK128" i="2"/>
  <c r="BK156" i="4"/>
  <c r="BK157" i="2"/>
  <c r="J89" i="2"/>
  <c r="BK173" i="4"/>
  <c r="J86" i="3"/>
  <c r="BK149" i="4"/>
  <c r="J131" i="4"/>
  <c r="J140" i="4"/>
  <c r="BK146" i="2"/>
  <c r="J115" i="2"/>
  <c r="J95" i="3"/>
  <c r="BK140" i="4"/>
  <c r="BK137" i="4"/>
  <c r="J171" i="2"/>
  <c r="J117" i="2"/>
  <c r="BK119" i="4"/>
  <c r="BK125" i="2"/>
  <c r="J149" i="4"/>
  <c r="J153" i="4"/>
  <c r="J143" i="4"/>
  <c r="BK164" i="2"/>
  <c r="BK105" i="2"/>
  <c r="BK86" i="3"/>
  <c r="BK108" i="4"/>
  <c r="J111" i="2"/>
  <c r="BK90" i="3"/>
  <c r="J117" i="4"/>
  <c r="BK169" i="4"/>
  <c r="J137" i="4"/>
  <c r="J153" i="2"/>
  <c r="J108" i="2"/>
  <c r="BK99" i="4"/>
  <c r="BK89" i="3"/>
  <c r="J92" i="4"/>
  <c r="BK115" i="2"/>
  <c r="J187" i="4"/>
  <c r="BK92" i="4"/>
  <c r="J122" i="2"/>
  <c r="BK146" i="4"/>
  <c r="J87" i="3"/>
  <c r="BK153" i="4"/>
  <c r="BK125" i="4"/>
  <c r="J105" i="4"/>
  <c r="BK168" i="2"/>
  <c r="J134" i="2"/>
  <c r="BK108" i="2"/>
  <c r="BK183" i="4"/>
  <c r="BK122" i="4"/>
  <c r="BK112" i="4"/>
  <c r="J136" i="2"/>
  <c r="BK187" i="4"/>
  <c r="BK131" i="2"/>
  <c r="AS54" i="1"/>
  <c r="BK98" i="2" l="1"/>
  <c r="J98" i="2"/>
  <c r="J62" i="2"/>
  <c r="R83" i="3"/>
  <c r="R82" i="3" s="1"/>
  <c r="R81" i="3" s="1"/>
  <c r="T98" i="2"/>
  <c r="BK83" i="3"/>
  <c r="J83" i="3" s="1"/>
  <c r="J61" i="3" s="1"/>
  <c r="P98" i="4"/>
  <c r="BK88" i="2"/>
  <c r="J88" i="2" s="1"/>
  <c r="J61" i="2" s="1"/>
  <c r="R114" i="2"/>
  <c r="T156" i="2"/>
  <c r="P88" i="4"/>
  <c r="BK111" i="4"/>
  <c r="J111" i="4"/>
  <c r="J63" i="4"/>
  <c r="P98" i="2"/>
  <c r="BK156" i="2"/>
  <c r="J156" i="2"/>
  <c r="J66" i="2"/>
  <c r="R88" i="4"/>
  <c r="BK172" i="4"/>
  <c r="J172" i="4"/>
  <c r="J66" i="4"/>
  <c r="P88" i="2"/>
  <c r="BK114" i="2"/>
  <c r="J114" i="2"/>
  <c r="J63" i="2"/>
  <c r="P156" i="2"/>
  <c r="BK98" i="4"/>
  <c r="J98" i="4"/>
  <c r="J62" i="4"/>
  <c r="R111" i="4"/>
  <c r="R98" i="2"/>
  <c r="T83" i="3"/>
  <c r="T82" i="3"/>
  <c r="T81" i="3" s="1"/>
  <c r="T98" i="4"/>
  <c r="P172" i="4"/>
  <c r="R88" i="2"/>
  <c r="T114" i="2"/>
  <c r="BK88" i="4"/>
  <c r="J88" i="4"/>
  <c r="J61" i="4"/>
  <c r="R98" i="4"/>
  <c r="T111" i="4"/>
  <c r="R172" i="4"/>
  <c r="T88" i="2"/>
  <c r="P114" i="2"/>
  <c r="R156" i="2"/>
  <c r="P83" i="3"/>
  <c r="P82" i="3"/>
  <c r="P81" i="3" s="1"/>
  <c r="AU56" i="1" s="1"/>
  <c r="T88" i="4"/>
  <c r="P111" i="4"/>
  <c r="T172" i="4"/>
  <c r="BK152" i="2"/>
  <c r="BK124" i="2" s="1"/>
  <c r="J124" i="2" s="1"/>
  <c r="J64" i="2" s="1"/>
  <c r="J152" i="2"/>
  <c r="J65" i="2"/>
  <c r="BK168" i="4"/>
  <c r="J168" i="4" s="1"/>
  <c r="J65" i="4" s="1"/>
  <c r="E48" i="4"/>
  <c r="J80" i="4"/>
  <c r="F83" i="4"/>
  <c r="BE89" i="4"/>
  <c r="BE125" i="4"/>
  <c r="BE128" i="4"/>
  <c r="BE131" i="4"/>
  <c r="BE143" i="4"/>
  <c r="BE146" i="4"/>
  <c r="BE149" i="4"/>
  <c r="BE153" i="4"/>
  <c r="BE156" i="4"/>
  <c r="BE99" i="4"/>
  <c r="BE162" i="4"/>
  <c r="BE92" i="4"/>
  <c r="BE95" i="4"/>
  <c r="BE102" i="4"/>
  <c r="BE105" i="4"/>
  <c r="BE112" i="4"/>
  <c r="BE114" i="4"/>
  <c r="BE117" i="4"/>
  <c r="BE134" i="4"/>
  <c r="BE137" i="4"/>
  <c r="BE140" i="4"/>
  <c r="BE176" i="4"/>
  <c r="BE179" i="4"/>
  <c r="BE187" i="4"/>
  <c r="BE108" i="4"/>
  <c r="BE119" i="4"/>
  <c r="BE122" i="4"/>
  <c r="BE159" i="4"/>
  <c r="BE165" i="4"/>
  <c r="BE169" i="4"/>
  <c r="BE173" i="4"/>
  <c r="BE183" i="4"/>
  <c r="BE84" i="3"/>
  <c r="J52" i="3"/>
  <c r="F78" i="3"/>
  <c r="BE90" i="3"/>
  <c r="BE89" i="3"/>
  <c r="BE92" i="3"/>
  <c r="E71" i="3"/>
  <c r="BE87" i="3"/>
  <c r="BE94" i="3"/>
  <c r="BE86" i="3"/>
  <c r="BE95" i="3"/>
  <c r="BC55" i="1"/>
  <c r="BB55" i="1"/>
  <c r="E48" i="2"/>
  <c r="J52" i="2"/>
  <c r="F55" i="2"/>
  <c r="BE89" i="2"/>
  <c r="BE92" i="2"/>
  <c r="BE95" i="2"/>
  <c r="BE99" i="2"/>
  <c r="BE102" i="2"/>
  <c r="BE105" i="2"/>
  <c r="BE108" i="2"/>
  <c r="BE111" i="2"/>
  <c r="BE115" i="2"/>
  <c r="BE117" i="2"/>
  <c r="BE120" i="2"/>
  <c r="BE122" i="2"/>
  <c r="BE125" i="2"/>
  <c r="BE128" i="2"/>
  <c r="BE131" i="2"/>
  <c r="BE134" i="2"/>
  <c r="BE136" i="2"/>
  <c r="BE139" i="2"/>
  <c r="BE142" i="2"/>
  <c r="BE146" i="2"/>
  <c r="BE149" i="2"/>
  <c r="BE153" i="2"/>
  <c r="BE157" i="2"/>
  <c r="BE160" i="2"/>
  <c r="BE164" i="2"/>
  <c r="BE168" i="2"/>
  <c r="BE171" i="2"/>
  <c r="BA55" i="1"/>
  <c r="AW55" i="1"/>
  <c r="BD55" i="1"/>
  <c r="J34" i="4"/>
  <c r="AW57" i="1"/>
  <c r="F36" i="3"/>
  <c r="BC56" i="1" s="1"/>
  <c r="F35" i="4"/>
  <c r="BB57" i="1"/>
  <c r="F37" i="4"/>
  <c r="BD57" i="1" s="1"/>
  <c r="F35" i="3"/>
  <c r="BB56" i="1"/>
  <c r="F36" i="4"/>
  <c r="BC57" i="1" s="1"/>
  <c r="J34" i="3"/>
  <c r="AW56" i="1"/>
  <c r="F34" i="3"/>
  <c r="BA56" i="1" s="1"/>
  <c r="F37" i="3"/>
  <c r="BD56" i="1"/>
  <c r="F34" i="4"/>
  <c r="BA57" i="1" s="1"/>
  <c r="BK82" i="3" l="1"/>
  <c r="J82" i="3" s="1"/>
  <c r="J60" i="3" s="1"/>
  <c r="BK121" i="4"/>
  <c r="J121" i="4" s="1"/>
  <c r="J64" i="4" s="1"/>
  <c r="T87" i="4"/>
  <c r="T86" i="4"/>
  <c r="T87" i="2"/>
  <c r="T86" i="2"/>
  <c r="P87" i="4"/>
  <c r="P86" i="4"/>
  <c r="AU57" i="1" s="1"/>
  <c r="R87" i="4"/>
  <c r="R86" i="4"/>
  <c r="R87" i="2"/>
  <c r="R86" i="2" s="1"/>
  <c r="P87" i="2"/>
  <c r="P86" i="2"/>
  <c r="AU55" i="1"/>
  <c r="BK87" i="2"/>
  <c r="J87" i="2"/>
  <c r="J60" i="2"/>
  <c r="BK87" i="4"/>
  <c r="BK86" i="4" s="1"/>
  <c r="J86" i="4" s="1"/>
  <c r="J59" i="4" s="1"/>
  <c r="BK81" i="3"/>
  <c r="J81" i="3" s="1"/>
  <c r="J59" i="3" s="1"/>
  <c r="BB54" i="1"/>
  <c r="W31" i="1"/>
  <c r="J33" i="2"/>
  <c r="AV55" i="1" s="1"/>
  <c r="AT55" i="1" s="1"/>
  <c r="F33" i="3"/>
  <c r="AZ56" i="1" s="1"/>
  <c r="J33" i="4"/>
  <c r="AV57" i="1"/>
  <c r="AT57" i="1"/>
  <c r="BC54" i="1"/>
  <c r="W32" i="1" s="1"/>
  <c r="F33" i="4"/>
  <c r="AZ57" i="1"/>
  <c r="F33" i="2"/>
  <c r="AZ55" i="1" s="1"/>
  <c r="J33" i="3"/>
  <c r="AV56" i="1"/>
  <c r="AT56" i="1" s="1"/>
  <c r="BA54" i="1"/>
  <c r="W30" i="1"/>
  <c r="BD54" i="1"/>
  <c r="W33" i="1" s="1"/>
  <c r="J87" i="4" l="1"/>
  <c r="J60" i="4"/>
  <c r="BK86" i="2"/>
  <c r="J86" i="2"/>
  <c r="J59" i="2" s="1"/>
  <c r="AU54" i="1"/>
  <c r="J30" i="3"/>
  <c r="AG56" i="1"/>
  <c r="AY54" i="1"/>
  <c r="J30" i="4"/>
  <c r="AG57" i="1" s="1"/>
  <c r="AX54" i="1"/>
  <c r="AZ54" i="1"/>
  <c r="W29" i="1"/>
  <c r="AW54" i="1"/>
  <c r="AK30" i="1"/>
  <c r="J39" i="4" l="1"/>
  <c r="J39" i="3"/>
  <c r="AN56" i="1"/>
  <c r="AN57" i="1"/>
  <c r="J30" i="2"/>
  <c r="AG55" i="1" s="1"/>
  <c r="AV54" i="1"/>
  <c r="AK29" i="1"/>
  <c r="J39" i="2" l="1"/>
  <c r="AN55" i="1"/>
  <c r="AG54" i="1"/>
  <c r="AN54" i="1" s="1"/>
  <c r="AT54" i="1"/>
  <c r="AK26" i="1" l="1"/>
  <c r="AK35" i="1" s="1"/>
</calcChain>
</file>

<file path=xl/sharedStrings.xml><?xml version="1.0" encoding="utf-8"?>
<sst xmlns="http://schemas.openxmlformats.org/spreadsheetml/2006/main" count="2764" uniqueCount="570">
  <si>
    <t>Export Komplet</t>
  </si>
  <si>
    <t>VZ</t>
  </si>
  <si>
    <t>2.0</t>
  </si>
  <si>
    <t>ZAMOK</t>
  </si>
  <si>
    <t>False</t>
  </si>
  <si>
    <t>{1e5ab237-f75d-4f3d-acc9-48dea7ca65b1}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</si>
  <si>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</si>
  <si>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</si>
  <si>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</si>
  <si>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</si>
  <si>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</si>
  <si>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</si>
  <si>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</si>
  <si>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</si>
  <si>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</si>
  <si>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</si>
  <si>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</si>
  <si>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- 3. etapa</t>
  </si>
  <si>
    <t>KSO:</t>
  </si>
  <si>
    <t>822 2</t>
  </si>
  <si>
    <t>CC-CZ:</t>
  </si>
  <si>
    <t>Místo:</t>
  </si>
  <si>
    <t>Kolín</t>
  </si>
  <si>
    <t>Datum:</t>
  </si>
  <si>
    <t>3. 4. 2025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</si>
  <si>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</si>
  <si>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</si>
  <si>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</si>
  <si>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</si>
  <si>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</si>
  <si>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</si>
  <si>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</si>
  <si>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</si>
  <si>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</si>
  <si>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</si>
  <si>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</si>
  <si>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</si>
  <si>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</si>
  <si>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</si>
  <si>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</si>
  <si>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</si>
  <si>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</si>
  <si>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</si>
  <si>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</si>
  <si>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</si>
  <si>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</si>
  <si>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</si>
  <si>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</si>
  <si>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</si>
  <si>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</si>
  <si>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</si>
  <si>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</si>
  <si>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</si>
  <si>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</si>
  <si>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</si>
  <si>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</si>
  <si>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</si>
  <si>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</si>
  <si>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</si>
  <si>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</si>
  <si>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</si>
  <si>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</si>
  <si>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</si>
  <si>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</si>
  <si>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</si>
  <si>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</si>
  <si>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</si>
  <si>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</si>
  <si>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</si>
  <si>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</si>
  <si>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</si>
  <si>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</si>
  <si>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</si>
  <si>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</si>
  <si>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</si>
  <si>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</si>
  <si>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</si>
  <si>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</si>
  <si>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</si>
  <si>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1153.1</t>
  </si>
  <si>
    <t>2.2 - ulice Tovární</t>
  </si>
  <si>
    <t>STA</t>
  </si>
  <si>
    <t>1</t>
  </si>
  <si>
    <t>{74c379c0-a69c-4db5-8d2a-ce853cac90b8}</t>
  </si>
  <si>
    <t>822 29</t>
  </si>
  <si>
    <t>2</t>
  </si>
  <si>
    <t>1153.0</t>
  </si>
  <si>
    <t>VRN</t>
  </si>
  <si>
    <t>OST</t>
  </si>
  <si>
    <t>{00e3c53d-033f-452a-8b5b-b4c93b6143f0}</t>
  </si>
  <si>
    <t>828</t>
  </si>
  <si>
    <t>1153.2</t>
  </si>
  <si>
    <t>2.3 - ulice Brankovická</t>
  </si>
  <si>
    <t>{a7d498ec-dc4e-4225-8390-67a3429b99ee}</t>
  </si>
  <si>
    <t>KRYCÍ LIST SOUPISU PRACÍ</t>
  </si>
  <si>
    <t>Objekt:</t>
  </si>
  <si>
    <t>1153.1 - 2.2 - ulice Tovární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</si>
  <si>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</si>
  <si>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</si>
  <si>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</si>
  <si>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</si>
  <si>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</si>
  <si>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</si>
  <si>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</si>
  <si>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</si>
  <si>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</si>
  <si>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</si>
  <si>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</si>
  <si>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</si>
  <si>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</si>
  <si>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</si>
  <si>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</si>
  <si>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</si>
  <si>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</si>
  <si>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</si>
  <si>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</si>
  <si>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</si>
  <si>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</si>
  <si>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</si>
  <si>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</si>
  <si>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</si>
  <si>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</si>
  <si>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</si>
  <si>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</si>
  <si>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</si>
  <si>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</si>
  <si>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</si>
  <si>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</si>
  <si>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</si>
  <si>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</si>
  <si>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</si>
  <si>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m2</t>
  </si>
  <si>
    <t>4</t>
  </si>
  <si>
    <t>1734819569</t>
  </si>
  <si>
    <t>Online PSC</t>
  </si>
  <si>
    <t>https://podminky.urs.cz/item/CS_URS_2022_01/113107541</t>
  </si>
  <si>
    <t>VV</t>
  </si>
  <si>
    <t>17+28</t>
  </si>
  <si>
    <t>113154365</t>
  </si>
  <si>
    <t>Frézování živičného podkladu nebo krytu s naložením na dopravní prostředek plochy přes 1 000 do 10 000 m2 s překážkami v trase pruhu šířky přes 1 m do 2 m, tloušťky vrstvy 200 mm</t>
  </si>
  <si>
    <t>795238201</t>
  </si>
  <si>
    <t>https://podminky.urs.cz/item/CS_URS_2022_01/113154365</t>
  </si>
  <si>
    <t>1944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</si>
  <si>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</si>
  <si>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</si>
  <si>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</si>
  <si>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</si>
  <si>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2106016824</t>
  </si>
  <si>
    <t>https://podminky.urs.cz/item/CS_URS_2022_01/113202111</t>
  </si>
  <si>
    <t>5</t>
  </si>
  <si>
    <t>Komunikace</t>
  </si>
  <si>
    <t>565165101</t>
  </si>
  <si>
    <t>Asfaltový beton vrstva podkladní ACP 16 (obalované kamenivo střednězrnné - OKS) s rozprostřením a zhutněním v pruhu šířky do 1,5 m, po zhutnění tl. 80 mm</t>
  </si>
  <si>
    <t>-482475172</t>
  </si>
  <si>
    <t>https://podminky.urs.cz/item/CS_URS_2022_01/565165101</t>
  </si>
  <si>
    <t>573191111</t>
  </si>
  <si>
    <t>Postřik infiltrační kationaktivní emulzí v množství 1,00 kg/m2</t>
  </si>
  <si>
    <t>579683401</t>
  </si>
  <si>
    <t>https://podminky.urs.cz/item/CS_URS_2022_01/573191111</t>
  </si>
  <si>
    <t>6</t>
  </si>
  <si>
    <t>573231111</t>
  </si>
  <si>
    <t>Postřik spojovací PS bez posypu kamenivem ze silniční emulze, v množství 0,70 kg/m2</t>
  </si>
  <si>
    <t>-170952747</t>
  </si>
  <si>
    <t>https://podminky.urs.cz/item/CS_URS_2022_01/573231111</t>
  </si>
  <si>
    <t>1944*2</t>
  </si>
  <si>
    <t>7</t>
  </si>
  <si>
    <t>577134111</t>
  </si>
  <si>
    <t>Asfaltový beton vrstva obrusná ACO 11 (ABS) s rozprostřením a se zhutněním z nemodifikovaného asfaltu v pruhu šířky do 3 m tř. I, po zhutnění tl. 40 mm</t>
  </si>
  <si>
    <t>479397335</t>
  </si>
  <si>
    <t>https://podminky.urs.cz/item/CS_URS_2022_01/577134111</t>
  </si>
  <si>
    <t>8</t>
  </si>
  <si>
    <t>577155122</t>
  </si>
  <si>
    <t>Asfaltový beton vrstva ložní ACL 16 (ABH) s rozprostřením a zhutněním z nemodifikovaného asfaltu v pruhu šířky přes 3 m, po zhutnění tl. 60 mm</t>
  </si>
  <si>
    <t>2014087740</t>
  </si>
  <si>
    <t>https://podminky.urs.cz/item/CS_URS_2022_01/577155122</t>
  </si>
  <si>
    <t>Trubní vedení</t>
  </si>
  <si>
    <t>9</t>
  </si>
  <si>
    <t>890311851R</t>
  </si>
  <si>
    <t>Bourání uliční vpusti strojně velikosti obestavěného prostoru do 1,5 m3 ze železobetonu. Komplet cena včetně zemním prací</t>
  </si>
  <si>
    <t>m3</t>
  </si>
  <si>
    <t>-114665034</t>
  </si>
  <si>
    <t>10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</si>
  <si>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</si>
  <si>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</si>
  <si>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</si>
  <si>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-10211821</t>
  </si>
  <si>
    <t>P</t>
  </si>
  <si>
    <t>Poznámka k položce:_x000D_
V případě zapotřebí výměny uliční vpusti</t>
  </si>
  <si>
    <t>11</t>
  </si>
  <si>
    <t>899231111R</t>
  </si>
  <si>
    <t>Výšková úprava uličního vstupu nebo vpusti do 200 mm zvýšením nebo snížením mříže, poklopu</t>
  </si>
  <si>
    <t>-3968861</t>
  </si>
  <si>
    <t>17</t>
  </si>
  <si>
    <t>12</t>
  </si>
  <si>
    <t>899431111R</t>
  </si>
  <si>
    <t>Výšková úprava uličního vstupu nebo vpusti do 200 mm zvýšením nebo snížením krycího hrnce, šoupěte nebo hydrantu bez úpravy armatur</t>
  </si>
  <si>
    <t>100203683</t>
  </si>
  <si>
    <t>28</t>
  </si>
  <si>
    <t>Ostatní konstrukce a práce</t>
  </si>
  <si>
    <t>13</t>
  </si>
  <si>
    <t>915211122</t>
  </si>
  <si>
    <t>Vodorovné dopravní značení stříkaným plastem dělící čára šířky 125 mm přerušovaná bílá retroreflexní</t>
  </si>
  <si>
    <t>818924055</t>
  </si>
  <si>
    <t>https://podminky.urs.cz/item/CS_URS_2022_01/915211122</t>
  </si>
  <si>
    <t>328+27+22</t>
  </si>
  <si>
    <t>14</t>
  </si>
  <si>
    <t>915611111</t>
  </si>
  <si>
    <t>Předznačení pro vodorovné značení stříkané barvou nebo prováděné z nátěrových hmot liniové dělicí čáry, vodicí proužky</t>
  </si>
  <si>
    <t>1645067766</t>
  </si>
  <si>
    <t>https://podminky.urs.cz/item/CS_URS_2022_01/915611111</t>
  </si>
  <si>
    <t>377</t>
  </si>
  <si>
    <t>916132112</t>
  </si>
  <si>
    <t>Osazení silniční obruby z betonové přídlažby (krajníků) s ložem tl. přes 50 do 100 mm, s vyplněním a zatřením spár cementovou maltou šířky do 250 mm bez boční opěry, do lože z betonu prostého</t>
  </si>
  <si>
    <t>1546500412</t>
  </si>
  <si>
    <t>https://podminky.urs.cz/item/CS_URS_2022_01/916132112</t>
  </si>
  <si>
    <t>16</t>
  </si>
  <si>
    <t>M</t>
  </si>
  <si>
    <t>59218003</t>
  </si>
  <si>
    <t>krajník betonový silniční 250x125x100mm</t>
  </si>
  <si>
    <t>673405693</t>
  </si>
  <si>
    <t>2*1,02 'Přepočtené koeficientem množství</t>
  </si>
  <si>
    <t>919112212</t>
  </si>
  <si>
    <t>Řezání dilatačních spár v živičném krytu vytvoření komůrky pro těsnící zálivku šířky 10 mm, hloubky 20 mm</t>
  </si>
  <si>
    <t>-491249812</t>
  </si>
  <si>
    <t>https://podminky.urs.cz/item/CS_URS_2022_01/919112212</t>
  </si>
  <si>
    <t>60</t>
  </si>
  <si>
    <t>18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</si>
  <si>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</si>
  <si>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</si>
  <si>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-1929120847</t>
  </si>
  <si>
    <t>https://podminky.urs.cz/item/CS_URS_2022_01/919121111</t>
  </si>
  <si>
    <t>19</t>
  </si>
  <si>
    <t>919731121</t>
  </si>
  <si>
    <t>Zarovnání styčné plochy podkladu nebo krytu podél vybourané části komunikace nebo zpevněné plochy živičné tl. do 50 mm</t>
  </si>
  <si>
    <t>-143836437</t>
  </si>
  <si>
    <t>https://podminky.urs.cz/item/CS_URS_2022_01/919731121</t>
  </si>
  <si>
    <t>Poznámka k položce:_x000D_
zarovnání i podél obrub</t>
  </si>
  <si>
    <t>(675)*3</t>
  </si>
  <si>
    <t>20</t>
  </si>
  <si>
    <t>919735111</t>
  </si>
  <si>
    <t>Řezání stávajícího živičného krytu nebo podkladu hloubky do 50 mm</t>
  </si>
  <si>
    <t>-222192822</t>
  </si>
  <si>
    <t>https://podminky.urs.cz/item/CS_URS_2022_01/919735111</t>
  </si>
  <si>
    <t>(60)*3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</si>
  <si>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</si>
  <si>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</si>
  <si>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-317442222</t>
  </si>
  <si>
    <t>https://podminky.urs.cz/item/CS_URS_2022_01/938909311</t>
  </si>
  <si>
    <t>2200</t>
  </si>
  <si>
    <t>99</t>
  </si>
  <si>
    <t>Přesun hmot</t>
  </si>
  <si>
    <t>22</t>
  </si>
  <si>
    <t>998225111</t>
  </si>
  <si>
    <t>Přesun hmot pro komunikace s krytem z kameniva, monolitickým betonovým nebo živičným dopravní vzdálenost do 200 m jakékoliv délky objektu</t>
  </si>
  <si>
    <t>t</t>
  </si>
  <si>
    <t>-1113459772</t>
  </si>
  <si>
    <t>https://podminky.urs.cz/item/CS_URS_2022_01/998225111</t>
  </si>
  <si>
    <t>19,94</t>
  </si>
  <si>
    <t>997</t>
  </si>
  <si>
    <t>Přesun sutě</t>
  </si>
  <si>
    <t>23</t>
  </si>
  <si>
    <t>997221571</t>
  </si>
  <si>
    <t>Vodorovná doprava vybouraných hmot bez naložení, ale se složením a s hrubým urovnáním na vzdálenost do 1 km</t>
  </si>
  <si>
    <t>-1745735570</t>
  </si>
  <si>
    <t>https://podminky.urs.cz/item/CS_URS_2022_01/997221571</t>
  </si>
  <si>
    <t>4,41</t>
  </si>
  <si>
    <t>24</t>
  </si>
  <si>
    <t>997221551</t>
  </si>
  <si>
    <t>Vodorovná doprava suti bez naložení, ale se složením a s hrubým urovnáním ze sypkých materiálů, na vzdálenost do 1 km</t>
  </si>
  <si>
    <t>-1885359267</t>
  </si>
  <si>
    <t>https://podminky.urs.cz/item/CS_URS_2022_01/997221551</t>
  </si>
  <si>
    <t>Poznámka k položce:_x000D_
Předá zhotovitel obci</t>
  </si>
  <si>
    <t>894</t>
  </si>
  <si>
    <t>25</t>
  </si>
  <si>
    <t>997221559</t>
  </si>
  <si>
    <t>Vodorovná doprava suti bez naložení, ale se složením a s hrubým urovnáním Příplatek k ceně za každý další i započatý 1 km přes 1 km</t>
  </si>
  <si>
    <t>1992909247</t>
  </si>
  <si>
    <t>https://podminky.urs.cz/item/CS_URS_2022_01/997221559</t>
  </si>
  <si>
    <t>Poznámka k položce:_x000D_
odvoz k psímu útulku</t>
  </si>
  <si>
    <t>894*3</t>
  </si>
  <si>
    <t>26</t>
  </si>
  <si>
    <t>997221579</t>
  </si>
  <si>
    <t>Vodorovná doprava vybouraných hmot bez naložení, ale se složením a s hrubým urovnáním na vzdálenost Příplatek k ceně za každý další i započatý 1 km přes 1 km</t>
  </si>
  <si>
    <t>1568687433</t>
  </si>
  <si>
    <t>https://podminky.urs.cz/item/CS_URS_2022_01/997221579</t>
  </si>
  <si>
    <t>4,41*17</t>
  </si>
  <si>
    <t>27</t>
  </si>
  <si>
    <t>997013602</t>
  </si>
  <si>
    <t>Poplatek za uložení stavebního odpadu na skládce (skládkovné) z armovaného betonu zatříděného do Katalogu odpadů pod kódem 17 01 01</t>
  </si>
  <si>
    <t>558577376</t>
  </si>
  <si>
    <t>https://podminky.urs.cz/item/CS_URS_2022_01/997013602</t>
  </si>
  <si>
    <t>1153.0 -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</si>
  <si>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</si>
  <si>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</si>
  <si>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</si>
  <si>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</si>
  <si>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</si>
  <si>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</si>
  <si>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</si>
  <si>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</si>
  <si>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</si>
  <si>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</si>
  <si>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</si>
  <si>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</si>
  <si>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</si>
  <si>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</si>
  <si>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</si>
  <si>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</si>
  <si>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</si>
  <si>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</si>
  <si>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</si>
  <si>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</si>
  <si>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</si>
  <si>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</si>
  <si>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</si>
  <si>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</si>
  <si>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</si>
  <si>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</si>
  <si>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</si>
  <si>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</si>
  <si>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</si>
  <si>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</si>
  <si>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</si>
  <si>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</si>
  <si>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</si>
  <si>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</si>
  <si>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1153.2 - 2.3 - ulice Brankovická</t>
  </si>
  <si>
    <t>30+24</t>
  </si>
  <si>
    <t>113154334</t>
  </si>
  <si>
    <t>Frézování živičného podkladu nebo krytu s naložením na dopravní prostředek plochy přes 1 000 do 10 000 m2 bez překážek v trase pruhu šířky přes 1 m do 2 m, tloušťky vrstvy 100 mm</t>
  </si>
  <si>
    <t>-2014958210</t>
  </si>
  <si>
    <t>https://podminky.urs.cz/item/CS_URS_2022_01/113154334</t>
  </si>
  <si>
    <t>2512</t>
  </si>
  <si>
    <t>-1683939808</t>
  </si>
  <si>
    <t>565155101</t>
  </si>
  <si>
    <t>Asfaltový beton vrstva podkladní ACP 16 (obalované kamenivo střednězrnné - OKS) s rozprostřením a zhutněním v pruhu šířky do 1,5 m, po zhutnění tl. 70 mm</t>
  </si>
  <si>
    <t>-1695715197</t>
  </si>
  <si>
    <t>https://podminky.urs.cz/item/CS_URS_2022_01/565155101</t>
  </si>
  <si>
    <t>30</t>
  </si>
  <si>
    <t>915211116</t>
  </si>
  <si>
    <t>Vodorovné dopravní značení stříkaným plastem dělící čára šířky 125 mm souvislá žlutá retroreflexní</t>
  </si>
  <si>
    <t>864934172</t>
  </si>
  <si>
    <t>https://podminky.urs.cz/item/CS_URS_2022_01/915211116</t>
  </si>
  <si>
    <t>37</t>
  </si>
  <si>
    <t>-357712561</t>
  </si>
  <si>
    <t>915223121</t>
  </si>
  <si>
    <t>Orientační prvky pro nevidomé z plastu na pozemních komunikacích a komunikacích pro pěší vodicí linie na přechodu šířky 170 mm</t>
  </si>
  <si>
    <t>-1168754104</t>
  </si>
  <si>
    <t>https://podminky.urs.cz/item/CS_URS_2022_01/915223121</t>
  </si>
  <si>
    <t>6,5</t>
  </si>
  <si>
    <t>915231112</t>
  </si>
  <si>
    <t>Vodorovné dopravní značení stříkaným plastem přechody pro chodce, šipky, symboly nápisy bílé retroreflexní</t>
  </si>
  <si>
    <t>-1856575813</t>
  </si>
  <si>
    <t>https://podminky.urs.cz/item/CS_URS_2022_01/915231112</t>
  </si>
  <si>
    <t>915621111</t>
  </si>
  <si>
    <t>Předznačení pro vodorovné značení stříkané barvou nebo prováděné z nátěrových hmot plošné šipky, symboly, nápisy</t>
  </si>
  <si>
    <t>-587186337</t>
  </si>
  <si>
    <t>https://podminky.urs.cz/item/CS_URS_2022_01/915621111</t>
  </si>
  <si>
    <t>(6,5*4)</t>
  </si>
  <si>
    <t>1150141908</t>
  </si>
  <si>
    <t>228337818</t>
  </si>
  <si>
    <t>20*1,02 'Přepočtené koeficientem množství</t>
  </si>
  <si>
    <t>60*2</t>
  </si>
  <si>
    <t>(733)*2</t>
  </si>
  <si>
    <t>(60)*2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</si>
  <si>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</si>
  <si>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</si>
  <si>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-2068327888</t>
  </si>
  <si>
    <t>https://podminky.urs.cz/item/CS_URS_2022_01/938909611</t>
  </si>
  <si>
    <t>550*0,25</t>
  </si>
  <si>
    <t>966006261</t>
  </si>
  <si>
    <t>Odstranění zpomalovacího prahu s odklizením materiálu na vzdálenost do 20 m nebo s naložením na dopravní prostředek plastového</t>
  </si>
  <si>
    <t>-1142306409</t>
  </si>
  <si>
    <t>https://podminky.urs.cz/item/CS_URS_2022_01/966006261</t>
  </si>
  <si>
    <t>916781112</t>
  </si>
  <si>
    <t>Zpomalovací práh plastový pro přejezdovou rychlost 20 km/h</t>
  </si>
  <si>
    <t>1441432913</t>
  </si>
  <si>
    <t>https://podminky.urs.cz/item/CS_URS_2022_01/916781112</t>
  </si>
  <si>
    <t>25,26</t>
  </si>
  <si>
    <t>29</t>
  </si>
  <si>
    <t>8*17</t>
  </si>
  <si>
    <t>582</t>
  </si>
  <si>
    <t>31</t>
  </si>
  <si>
    <t>582*3</t>
  </si>
  <si>
    <t>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</si>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</sst>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77155122" TargetMode="External"/><Relationship Id="rId13" Type="http://schemas.openxmlformats.org/officeDocument/2006/relationships/hyperlink" Target="https://podminky.urs.cz/item/CS_URS_2022_01/919121111" TargetMode="External"/><Relationship Id="rId18" Type="http://schemas.openxmlformats.org/officeDocument/2006/relationships/hyperlink" Target="https://podminky.urs.cz/item/CS_URS_2022_01/997221571" TargetMode="External"/><Relationship Id="rId3" Type="http://schemas.openxmlformats.org/officeDocument/2006/relationships/hyperlink" Target="https://podminky.urs.cz/item/CS_URS_2022_01/113202111" TargetMode="External"/><Relationship Id="rId21" Type="http://schemas.openxmlformats.org/officeDocument/2006/relationships/hyperlink" Target="https://podminky.urs.cz/item/CS_URS_2022_01/997221579" TargetMode="External"/><Relationship Id="rId7" Type="http://schemas.openxmlformats.org/officeDocument/2006/relationships/hyperlink" Target="https://podminky.urs.cz/item/CS_URS_2022_01/577134111" TargetMode="External"/><Relationship Id="rId12" Type="http://schemas.openxmlformats.org/officeDocument/2006/relationships/hyperlink" Target="https://podminky.urs.cz/item/CS_URS_2022_01/919112212" TargetMode="External"/><Relationship Id="rId17" Type="http://schemas.openxmlformats.org/officeDocument/2006/relationships/hyperlink" Target="https://podminky.urs.cz/item/CS_URS_2022_01/998225111" TargetMode="External"/><Relationship Id="rId2" Type="http://schemas.openxmlformats.org/officeDocument/2006/relationships/hyperlink" Target="https://podminky.urs.cz/item/CS_URS_2022_01/113154365" TargetMode="External"/><Relationship Id="rId16" Type="http://schemas.openxmlformats.org/officeDocument/2006/relationships/hyperlink" Target="https://podminky.urs.cz/item/CS_URS_2022_01/938909311" TargetMode="External"/><Relationship Id="rId20" Type="http://schemas.openxmlformats.org/officeDocument/2006/relationships/hyperlink" Target="https://podminky.urs.cz/item/CS_URS_2022_01/997221559" TargetMode="Externa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573231111" TargetMode="External"/><Relationship Id="rId11" Type="http://schemas.openxmlformats.org/officeDocument/2006/relationships/hyperlink" Target="https://podminky.urs.cz/item/CS_URS_2022_01/916132112" TargetMode="External"/><Relationship Id="rId5" Type="http://schemas.openxmlformats.org/officeDocument/2006/relationships/hyperlink" Target="https://podminky.urs.cz/item/CS_URS_2022_01/573191111" TargetMode="External"/><Relationship Id="rId15" Type="http://schemas.openxmlformats.org/officeDocument/2006/relationships/hyperlink" Target="https://podminky.urs.cz/item/CS_URS_2022_01/919735111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915611111" TargetMode="External"/><Relationship Id="rId19" Type="http://schemas.openxmlformats.org/officeDocument/2006/relationships/hyperlink" Target="https://podminky.urs.cz/item/CS_URS_2022_01/997221551" TargetMode="External"/><Relationship Id="rId4" Type="http://schemas.openxmlformats.org/officeDocument/2006/relationships/hyperlink" Target="https://podminky.urs.cz/item/CS_URS_2022_01/565165101" TargetMode="External"/><Relationship Id="rId9" Type="http://schemas.openxmlformats.org/officeDocument/2006/relationships/hyperlink" Target="https://podminky.urs.cz/item/CS_URS_2022_01/915211122" TargetMode="External"/><Relationship Id="rId14" Type="http://schemas.openxmlformats.org/officeDocument/2006/relationships/hyperlink" Target="https://podminky.urs.cz/item/CS_URS_2022_01/919731121" TargetMode="External"/><Relationship Id="rId22" Type="http://schemas.openxmlformats.org/officeDocument/2006/relationships/hyperlink" Target="https://podminky.urs.cz/item/CS_URS_2022_01/99701360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15211116" TargetMode="External"/><Relationship Id="rId13" Type="http://schemas.openxmlformats.org/officeDocument/2006/relationships/hyperlink" Target="https://podminky.urs.cz/item/CS_URS_2022_01/916132112" TargetMode="External"/><Relationship Id="rId18" Type="http://schemas.openxmlformats.org/officeDocument/2006/relationships/hyperlink" Target="https://podminky.urs.cz/item/CS_URS_2022_01/938909311" TargetMode="External"/><Relationship Id="rId26" Type="http://schemas.openxmlformats.org/officeDocument/2006/relationships/hyperlink" Target="https://podminky.urs.cz/item/CS_URS_2022_01/997221559" TargetMode="External"/><Relationship Id="rId3" Type="http://schemas.openxmlformats.org/officeDocument/2006/relationships/hyperlink" Target="https://podminky.urs.cz/item/CS_URS_2022_01/113202111" TargetMode="External"/><Relationship Id="rId21" Type="http://schemas.openxmlformats.org/officeDocument/2006/relationships/hyperlink" Target="https://podminky.urs.cz/item/CS_URS_2022_01/916781112" TargetMode="External"/><Relationship Id="rId7" Type="http://schemas.openxmlformats.org/officeDocument/2006/relationships/hyperlink" Target="https://podminky.urs.cz/item/CS_URS_2022_01/577134111" TargetMode="External"/><Relationship Id="rId12" Type="http://schemas.openxmlformats.org/officeDocument/2006/relationships/hyperlink" Target="https://podminky.urs.cz/item/CS_URS_2022_01/915621111" TargetMode="External"/><Relationship Id="rId17" Type="http://schemas.openxmlformats.org/officeDocument/2006/relationships/hyperlink" Target="https://podminky.urs.cz/item/CS_URS_2022_01/919735111" TargetMode="External"/><Relationship Id="rId25" Type="http://schemas.openxmlformats.org/officeDocument/2006/relationships/hyperlink" Target="https://podminky.urs.cz/item/CS_URS_2022_01/997221551" TargetMode="External"/><Relationship Id="rId2" Type="http://schemas.openxmlformats.org/officeDocument/2006/relationships/hyperlink" Target="https://podminky.urs.cz/item/CS_URS_2022_01/113154334" TargetMode="External"/><Relationship Id="rId16" Type="http://schemas.openxmlformats.org/officeDocument/2006/relationships/hyperlink" Target="https://podminky.urs.cz/item/CS_URS_2022_01/919731121" TargetMode="External"/><Relationship Id="rId20" Type="http://schemas.openxmlformats.org/officeDocument/2006/relationships/hyperlink" Target="https://podminky.urs.cz/item/CS_URS_2022_01/966006261" TargetMode="Externa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573231111" TargetMode="External"/><Relationship Id="rId11" Type="http://schemas.openxmlformats.org/officeDocument/2006/relationships/hyperlink" Target="https://podminky.urs.cz/item/CS_URS_2022_01/915231112" TargetMode="External"/><Relationship Id="rId24" Type="http://schemas.openxmlformats.org/officeDocument/2006/relationships/hyperlink" Target="https://podminky.urs.cz/item/CS_URS_2022_01/997221579" TargetMode="External"/><Relationship Id="rId5" Type="http://schemas.openxmlformats.org/officeDocument/2006/relationships/hyperlink" Target="https://podminky.urs.cz/item/CS_URS_2022_01/573191111" TargetMode="External"/><Relationship Id="rId15" Type="http://schemas.openxmlformats.org/officeDocument/2006/relationships/hyperlink" Target="https://podminky.urs.cz/item/CS_URS_2022_01/919121111" TargetMode="External"/><Relationship Id="rId23" Type="http://schemas.openxmlformats.org/officeDocument/2006/relationships/hyperlink" Target="https://podminky.urs.cz/item/CS_URS_2022_01/997221571" TargetMode="External"/><Relationship Id="rId28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1/915223121" TargetMode="External"/><Relationship Id="rId19" Type="http://schemas.openxmlformats.org/officeDocument/2006/relationships/hyperlink" Target="https://podminky.urs.cz/item/CS_URS_2022_01/938909611" TargetMode="External"/><Relationship Id="rId4" Type="http://schemas.openxmlformats.org/officeDocument/2006/relationships/hyperlink" Target="https://podminky.urs.cz/item/CS_URS_2022_01/565155101" TargetMode="External"/><Relationship Id="rId9" Type="http://schemas.openxmlformats.org/officeDocument/2006/relationships/hyperlink" Target="https://podminky.urs.cz/item/CS_URS_2022_01/915611111" TargetMode="External"/><Relationship Id="rId14" Type="http://schemas.openxmlformats.org/officeDocument/2006/relationships/hyperlink" Target="https://podminky.urs.cz/item/CS_URS_2022_01/919112212" TargetMode="External"/><Relationship Id="rId22" Type="http://schemas.openxmlformats.org/officeDocument/2006/relationships/hyperlink" Target="https://podminky.urs.cz/item/CS_URS_2022_01/998225111" TargetMode="External"/><Relationship Id="rId27" Type="http://schemas.openxmlformats.org/officeDocument/2006/relationships/hyperlink" Target="https://podminky.urs.cz/item/CS_URS_2022_01/99701360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1"/>
      <c r="AQ5" s="21"/>
      <c r="AR5" s="19"/>
      <c r="BE5" s="30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1"/>
      <c r="AQ6" s="21"/>
      <c r="AR6" s="19"/>
      <c r="BE6" s="30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0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0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06"/>
      <c r="BS13" s="16" t="s">
        <v>6</v>
      </c>
    </row>
    <row r="14" spans="1:74" ht="12.75">
      <c r="B14" s="20"/>
      <c r="C14" s="21"/>
      <c r="D14" s="21"/>
      <c r="E14" s="311" t="s">
        <v>31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0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0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0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0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6"/>
    </row>
    <row r="23" spans="1:71" s="1" customFormat="1" ht="51" customHeight="1">
      <c r="B23" s="20"/>
      <c r="C23" s="21"/>
      <c r="D23" s="21"/>
      <c r="E23" s="313" t="s">
        <v>39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1"/>
      <c r="AP23" s="21"/>
      <c r="AQ23" s="21"/>
      <c r="AR23" s="19"/>
      <c r="BE23" s="30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ROUND(AG54,2)</f>
        <v>0</v>
      </c>
      <c r="AL26" s="315"/>
      <c r="AM26" s="315"/>
      <c r="AN26" s="315"/>
      <c r="AO26" s="315"/>
      <c r="AP26" s="35"/>
      <c r="AQ26" s="35"/>
      <c r="AR26" s="38"/>
      <c r="BE26" s="30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6" t="s">
        <v>41</v>
      </c>
      <c r="M28" s="316"/>
      <c r="N28" s="316"/>
      <c r="O28" s="316"/>
      <c r="P28" s="316"/>
      <c r="Q28" s="35"/>
      <c r="R28" s="35"/>
      <c r="S28" s="35"/>
      <c r="T28" s="35"/>
      <c r="U28" s="35"/>
      <c r="V28" s="35"/>
      <c r="W28" s="316" t="s">
        <v>42</v>
      </c>
      <c r="X28" s="316"/>
      <c r="Y28" s="316"/>
      <c r="Z28" s="316"/>
      <c r="AA28" s="316"/>
      <c r="AB28" s="316"/>
      <c r="AC28" s="316"/>
      <c r="AD28" s="316"/>
      <c r="AE28" s="316"/>
      <c r="AF28" s="35"/>
      <c r="AG28" s="35"/>
      <c r="AH28" s="35"/>
      <c r="AI28" s="35"/>
      <c r="AJ28" s="35"/>
      <c r="AK28" s="316" t="s">
        <v>43</v>
      </c>
      <c r="AL28" s="316"/>
      <c r="AM28" s="316"/>
      <c r="AN28" s="316"/>
      <c r="AO28" s="316"/>
      <c r="AP28" s="35"/>
      <c r="AQ28" s="35"/>
      <c r="AR28" s="38"/>
      <c r="BE28" s="30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19">
        <v>0.21</v>
      </c>
      <c r="M29" s="318"/>
      <c r="N29" s="318"/>
      <c r="O29" s="318"/>
      <c r="P29" s="318"/>
      <c r="Q29" s="40"/>
      <c r="R29" s="40"/>
      <c r="S29" s="40"/>
      <c r="T29" s="40"/>
      <c r="U29" s="40"/>
      <c r="V29" s="40"/>
      <c r="W29" s="317">
        <f>ROUND(AZ54,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40"/>
      <c r="AG29" s="40"/>
      <c r="AH29" s="40"/>
      <c r="AI29" s="40"/>
      <c r="AJ29" s="40"/>
      <c r="AK29" s="317">
        <f>ROUND(AV54, 2)</f>
        <v>0</v>
      </c>
      <c r="AL29" s="318"/>
      <c r="AM29" s="318"/>
      <c r="AN29" s="318"/>
      <c r="AO29" s="318"/>
      <c r="AP29" s="40"/>
      <c r="AQ29" s="40"/>
      <c r="AR29" s="41"/>
      <c r="BE29" s="30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19">
        <v>0.15</v>
      </c>
      <c r="M30" s="318"/>
      <c r="N30" s="318"/>
      <c r="O30" s="318"/>
      <c r="P30" s="318"/>
      <c r="Q30" s="40"/>
      <c r="R30" s="40"/>
      <c r="S30" s="40"/>
      <c r="T30" s="40"/>
      <c r="U30" s="40"/>
      <c r="V30" s="40"/>
      <c r="W30" s="317">
        <f>ROUND(BA54,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40"/>
      <c r="AG30" s="40"/>
      <c r="AH30" s="40"/>
      <c r="AI30" s="40"/>
      <c r="AJ30" s="40"/>
      <c r="AK30" s="317">
        <f>ROUND(AW54, 2)</f>
        <v>0</v>
      </c>
      <c r="AL30" s="318"/>
      <c r="AM30" s="318"/>
      <c r="AN30" s="318"/>
      <c r="AO30" s="318"/>
      <c r="AP30" s="40"/>
      <c r="AQ30" s="40"/>
      <c r="AR30" s="41"/>
      <c r="BE30" s="30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19">
        <v>0.21</v>
      </c>
      <c r="M31" s="318"/>
      <c r="N31" s="318"/>
      <c r="O31" s="318"/>
      <c r="P31" s="318"/>
      <c r="Q31" s="40"/>
      <c r="R31" s="40"/>
      <c r="S31" s="40"/>
      <c r="T31" s="40"/>
      <c r="U31" s="40"/>
      <c r="V31" s="40"/>
      <c r="W31" s="317">
        <f>ROUND(BB54,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40"/>
      <c r="AG31" s="40"/>
      <c r="AH31" s="40"/>
      <c r="AI31" s="40"/>
      <c r="AJ31" s="40"/>
      <c r="AK31" s="317">
        <v>0</v>
      </c>
      <c r="AL31" s="318"/>
      <c r="AM31" s="318"/>
      <c r="AN31" s="318"/>
      <c r="AO31" s="318"/>
      <c r="AP31" s="40"/>
      <c r="AQ31" s="40"/>
      <c r="AR31" s="41"/>
      <c r="BE31" s="30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19">
        <v>0.15</v>
      </c>
      <c r="M32" s="318"/>
      <c r="N32" s="318"/>
      <c r="O32" s="318"/>
      <c r="P32" s="318"/>
      <c r="Q32" s="40"/>
      <c r="R32" s="40"/>
      <c r="S32" s="40"/>
      <c r="T32" s="40"/>
      <c r="U32" s="40"/>
      <c r="V32" s="40"/>
      <c r="W32" s="317">
        <f>ROUND(BC54,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40"/>
      <c r="AG32" s="40"/>
      <c r="AH32" s="40"/>
      <c r="AI32" s="40"/>
      <c r="AJ32" s="40"/>
      <c r="AK32" s="317">
        <v>0</v>
      </c>
      <c r="AL32" s="318"/>
      <c r="AM32" s="318"/>
      <c r="AN32" s="318"/>
      <c r="AO32" s="318"/>
      <c r="AP32" s="40"/>
      <c r="AQ32" s="40"/>
      <c r="AR32" s="41"/>
      <c r="BE32" s="30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19">
        <v>0</v>
      </c>
      <c r="M33" s="318"/>
      <c r="N33" s="318"/>
      <c r="O33" s="318"/>
      <c r="P33" s="318"/>
      <c r="Q33" s="40"/>
      <c r="R33" s="40"/>
      <c r="S33" s="40"/>
      <c r="T33" s="40"/>
      <c r="U33" s="40"/>
      <c r="V33" s="40"/>
      <c r="W33" s="317">
        <f>ROUND(BD54,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40"/>
      <c r="AG33" s="40"/>
      <c r="AH33" s="40"/>
      <c r="AI33" s="40"/>
      <c r="AJ33" s="40"/>
      <c r="AK33" s="317">
        <v>0</v>
      </c>
      <c r="AL33" s="318"/>
      <c r="AM33" s="318"/>
      <c r="AN33" s="318"/>
      <c r="AO33" s="31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20" t="s">
        <v>52</v>
      </c>
      <c r="Y35" s="321"/>
      <c r="Z35" s="321"/>
      <c r="AA35" s="321"/>
      <c r="AB35" s="321"/>
      <c r="AC35" s="44"/>
      <c r="AD35" s="44"/>
      <c r="AE35" s="44"/>
      <c r="AF35" s="44"/>
      <c r="AG35" s="44"/>
      <c r="AH35" s="44"/>
      <c r="AI35" s="44"/>
      <c r="AJ35" s="44"/>
      <c r="AK35" s="322">
        <f>SUM(AK26:AK33)</f>
        <v>0</v>
      </c>
      <c r="AL35" s="321"/>
      <c r="AM35" s="321"/>
      <c r="AN35" s="321"/>
      <c r="AO35" s="32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11537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4" t="str">
        <f>K6</f>
        <v>Rekonstrukce povrchu ve vybraných ulicích v Kolíně a v Sendražicích - 3. etapa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6" t="str">
        <f>IF(AN8= "","",AN8)</f>
        <v>3. 4. 2025</v>
      </c>
      <c r="AN47" s="32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27" t="str">
        <f>IF(E17="","",E17)</f>
        <v>Lucie Dvořáková</v>
      </c>
      <c r="AN49" s="328"/>
      <c r="AO49" s="328"/>
      <c r="AP49" s="328"/>
      <c r="AQ49" s="35"/>
      <c r="AR49" s="38"/>
      <c r="AS49" s="329" t="s">
        <v>54</v>
      </c>
      <c r="AT49" s="33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27" t="str">
        <f>IF(E20="","",E20)</f>
        <v>S4A,s.r.o.</v>
      </c>
      <c r="AN50" s="328"/>
      <c r="AO50" s="328"/>
      <c r="AP50" s="328"/>
      <c r="AQ50" s="35"/>
      <c r="AR50" s="38"/>
      <c r="AS50" s="331"/>
      <c r="AT50" s="33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3"/>
      <c r="AT51" s="33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5" t="s">
        <v>55</v>
      </c>
      <c r="D52" s="336"/>
      <c r="E52" s="336"/>
      <c r="F52" s="336"/>
      <c r="G52" s="336"/>
      <c r="H52" s="65"/>
      <c r="I52" s="337" t="s">
        <v>56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8" t="s">
        <v>57</v>
      </c>
      <c r="AH52" s="336"/>
      <c r="AI52" s="336"/>
      <c r="AJ52" s="336"/>
      <c r="AK52" s="336"/>
      <c r="AL52" s="336"/>
      <c r="AM52" s="336"/>
      <c r="AN52" s="337" t="s">
        <v>58</v>
      </c>
      <c r="AO52" s="336"/>
      <c r="AP52" s="336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2">
        <f>ROUND(SUM(AG55:AG57),2)</f>
        <v>0</v>
      </c>
      <c r="AH54" s="342"/>
      <c r="AI54" s="342"/>
      <c r="AJ54" s="342"/>
      <c r="AK54" s="342"/>
      <c r="AL54" s="342"/>
      <c r="AM54" s="342"/>
      <c r="AN54" s="343">
        <f>SUM(AG54,AT54)</f>
        <v>0</v>
      </c>
      <c r="AO54" s="343"/>
      <c r="AP54" s="343"/>
      <c r="AQ54" s="77" t="s">
        <v>27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41" t="s">
        <v>79</v>
      </c>
      <c r="E55" s="341"/>
      <c r="F55" s="341"/>
      <c r="G55" s="341"/>
      <c r="H55" s="341"/>
      <c r="I55" s="88"/>
      <c r="J55" s="341" t="s">
        <v>80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39">
        <f>'1153.1 - 2.2 - ulice Tovární'!J30</f>
        <v>0</v>
      </c>
      <c r="AH55" s="340"/>
      <c r="AI55" s="340"/>
      <c r="AJ55" s="340"/>
      <c r="AK55" s="340"/>
      <c r="AL55" s="340"/>
      <c r="AM55" s="340"/>
      <c r="AN55" s="339">
        <f>SUM(AG55,AT55)</f>
        <v>0</v>
      </c>
      <c r="AO55" s="340"/>
      <c r="AP55" s="340"/>
      <c r="AQ55" s="89" t="s">
        <v>81</v>
      </c>
      <c r="AR55" s="90"/>
      <c r="AS55" s="91">
        <v>0</v>
      </c>
      <c r="AT55" s="92">
        <f>ROUND(SUM(AV55:AW55),2)</f>
        <v>0</v>
      </c>
      <c r="AU55" s="93">
        <f>'1153.1 - 2.2 - ulice Tovární'!P86</f>
        <v>0</v>
      </c>
      <c r="AV55" s="92">
        <f>'1153.1 - 2.2 - ulice Tovární'!J33</f>
        <v>0</v>
      </c>
      <c r="AW55" s="92">
        <f>'1153.1 - 2.2 - ulice Tovární'!J34</f>
        <v>0</v>
      </c>
      <c r="AX55" s="92">
        <f>'1153.1 - 2.2 - ulice Tovární'!J35</f>
        <v>0</v>
      </c>
      <c r="AY55" s="92">
        <f>'1153.1 - 2.2 - ulice Tovární'!J36</f>
        <v>0</v>
      </c>
      <c r="AZ55" s="92">
        <f>'1153.1 - 2.2 - ulice Tovární'!F33</f>
        <v>0</v>
      </c>
      <c r="BA55" s="92">
        <f>'1153.1 - 2.2 - ulice Tovární'!F34</f>
        <v>0</v>
      </c>
      <c r="BB55" s="92">
        <f>'1153.1 - 2.2 - ulice Tovární'!F35</f>
        <v>0</v>
      </c>
      <c r="BC55" s="92">
        <f>'1153.1 - 2.2 - ulice Tovární'!F36</f>
        <v>0</v>
      </c>
      <c r="BD55" s="94">
        <f>'1153.1 - 2.2 - ulice Tovární'!F37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41" t="s">
        <v>86</v>
      </c>
      <c r="E56" s="341"/>
      <c r="F56" s="341"/>
      <c r="G56" s="341"/>
      <c r="H56" s="341"/>
      <c r="I56" s="88"/>
      <c r="J56" s="341" t="s">
        <v>87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39">
        <f>'1153.0 - VRN'!J30</f>
        <v>0</v>
      </c>
      <c r="AH56" s="340"/>
      <c r="AI56" s="340"/>
      <c r="AJ56" s="340"/>
      <c r="AK56" s="340"/>
      <c r="AL56" s="340"/>
      <c r="AM56" s="340"/>
      <c r="AN56" s="339">
        <f>SUM(AG56,AT56)</f>
        <v>0</v>
      </c>
      <c r="AO56" s="340"/>
      <c r="AP56" s="340"/>
      <c r="AQ56" s="89" t="s">
        <v>88</v>
      </c>
      <c r="AR56" s="90"/>
      <c r="AS56" s="91">
        <v>0</v>
      </c>
      <c r="AT56" s="92">
        <f>ROUND(SUM(AV56:AW56),2)</f>
        <v>0</v>
      </c>
      <c r="AU56" s="93">
        <f>'1153.0 - VRN'!P81</f>
        <v>0</v>
      </c>
      <c r="AV56" s="92">
        <f>'1153.0 - VRN'!J33</f>
        <v>0</v>
      </c>
      <c r="AW56" s="92">
        <f>'1153.0 - VRN'!J34</f>
        <v>0</v>
      </c>
      <c r="AX56" s="92">
        <f>'1153.0 - VRN'!J35</f>
        <v>0</v>
      </c>
      <c r="AY56" s="92">
        <f>'1153.0 - VRN'!J36</f>
        <v>0</v>
      </c>
      <c r="AZ56" s="92">
        <f>'1153.0 - VRN'!F33</f>
        <v>0</v>
      </c>
      <c r="BA56" s="92">
        <f>'1153.0 - VRN'!F34</f>
        <v>0</v>
      </c>
      <c r="BB56" s="92">
        <f>'1153.0 - VRN'!F35</f>
        <v>0</v>
      </c>
      <c r="BC56" s="92">
        <f>'1153.0 - VRN'!F36</f>
        <v>0</v>
      </c>
      <c r="BD56" s="94">
        <f>'1153.0 - VRN'!F37</f>
        <v>0</v>
      </c>
      <c r="BT56" s="95" t="s">
        <v>82</v>
      </c>
      <c r="BV56" s="95" t="s">
        <v>76</v>
      </c>
      <c r="BW56" s="95" t="s">
        <v>89</v>
      </c>
      <c r="BX56" s="95" t="s">
        <v>5</v>
      </c>
      <c r="CL56" s="95" t="s">
        <v>90</v>
      </c>
      <c r="CM56" s="95" t="s">
        <v>85</v>
      </c>
    </row>
    <row r="57" spans="1:91" s="7" customFormat="1" ht="16.5" customHeight="1">
      <c r="A57" s="85" t="s">
        <v>78</v>
      </c>
      <c r="B57" s="86"/>
      <c r="C57" s="87"/>
      <c r="D57" s="341" t="s">
        <v>91</v>
      </c>
      <c r="E57" s="341"/>
      <c r="F57" s="341"/>
      <c r="G57" s="341"/>
      <c r="H57" s="341"/>
      <c r="I57" s="88"/>
      <c r="J57" s="341" t="s">
        <v>92</v>
      </c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39">
        <f>'1153.2 - 2.3 - ulice Bran...'!J30</f>
        <v>0</v>
      </c>
      <c r="AH57" s="340"/>
      <c r="AI57" s="340"/>
      <c r="AJ57" s="340"/>
      <c r="AK57" s="340"/>
      <c r="AL57" s="340"/>
      <c r="AM57" s="340"/>
      <c r="AN57" s="339">
        <f>SUM(AG57,AT57)</f>
        <v>0</v>
      </c>
      <c r="AO57" s="340"/>
      <c r="AP57" s="340"/>
      <c r="AQ57" s="89" t="s">
        <v>81</v>
      </c>
      <c r="AR57" s="90"/>
      <c r="AS57" s="96">
        <v>0</v>
      </c>
      <c r="AT57" s="97">
        <f>ROUND(SUM(AV57:AW57),2)</f>
        <v>0</v>
      </c>
      <c r="AU57" s="98">
        <f>'1153.2 - 2.3 - ulice Bran...'!P86</f>
        <v>0</v>
      </c>
      <c r="AV57" s="97">
        <f>'1153.2 - 2.3 - ulice Bran...'!J33</f>
        <v>0</v>
      </c>
      <c r="AW57" s="97">
        <f>'1153.2 - 2.3 - ulice Bran...'!J34</f>
        <v>0</v>
      </c>
      <c r="AX57" s="97">
        <f>'1153.2 - 2.3 - ulice Bran...'!J35</f>
        <v>0</v>
      </c>
      <c r="AY57" s="97">
        <f>'1153.2 - 2.3 - ulice Bran...'!J36</f>
        <v>0</v>
      </c>
      <c r="AZ57" s="97">
        <f>'1153.2 - 2.3 - ulice Bran...'!F33</f>
        <v>0</v>
      </c>
      <c r="BA57" s="97">
        <f>'1153.2 - 2.3 - ulice Bran...'!F34</f>
        <v>0</v>
      </c>
      <c r="BB57" s="97">
        <f>'1153.2 - 2.3 - ulice Bran...'!F35</f>
        <v>0</v>
      </c>
      <c r="BC57" s="97">
        <f>'1153.2 - 2.3 - ulice Bran...'!F36</f>
        <v>0</v>
      </c>
      <c r="BD57" s="99">
        <f>'1153.2 - 2.3 - ulice Bran...'!F37</f>
        <v>0</v>
      </c>
      <c r="BT57" s="95" t="s">
        <v>82</v>
      </c>
      <c r="BV57" s="95" t="s">
        <v>76</v>
      </c>
      <c r="BW57" s="95" t="s">
        <v>93</v>
      </c>
      <c r="BX57" s="95" t="s">
        <v>5</v>
      </c>
      <c r="CL57" s="95" t="s">
        <v>84</v>
      </c>
      <c r="CM57" s="95" t="s">
        <v>85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vXD9gq538MZR80OvOc7Re7389hhfjhyzJuQLWo1v27P7QRLrOZ5aPbIqtQzXxNZk1M23h5h0ozp/1R6+geuqlA==" saltValue="7bJThnPgS9CFmUfVLg92JDUT629ANa/odKHZEUta0FtypdHloC+gknUQDA/1+pZu4tlol2BZ2XHUDakd0MrrG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153.1 - 2.2 - ulice Tovární'!C2" display="/"/>
    <hyperlink ref="A56" location="'1153.0 - VRN'!C2" display="/"/>
    <hyperlink ref="A57" location="'1153.2 - 2.3 - ulice Bra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96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97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98</v>
      </c>
      <c r="F24" s="33"/>
      <c r="G24" s="33"/>
      <c r="H24" s="33"/>
      <c r="I24" s="104" t="s">
        <v>29</v>
      </c>
      <c r="J24" s="106" t="s">
        <v>99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ROUND((SUM(BE86:BE173)),  2)</f>
        <v>0</v>
      </c>
      <c r="G33" s="33"/>
      <c r="H33" s="33"/>
      <c r="I33" s="117">
        <v>0.21</v>
      </c>
      <c r="J33" s="116">
        <f>ROUND(((SUM(BE86:BE173))*I33),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ROUND((SUM(BF86:BF173)),  2)</f>
        <v>0</v>
      </c>
      <c r="G34" s="33"/>
      <c r="H34" s="33"/>
      <c r="I34" s="117">
        <v>0.15</v>
      </c>
      <c r="J34" s="116">
        <f>ROUND(((SUM(BF86:BF173))*I34),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ROUND((SUM(BG86:BG173)),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ROUND((SUM(BH86:BH173)),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ROUND((SUM(BI86:BI173)),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1153.1 - 2.2 - ulice Tovární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33"/>
      <c r="C60" s="134"/>
      <c r="D60" s="135" t="s">
        <v>104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105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106</v>
      </c>
      <c r="E62" s="142"/>
      <c r="F62" s="142"/>
      <c r="G62" s="142"/>
      <c r="H62" s="142"/>
      <c r="I62" s="142"/>
      <c r="J62" s="143">
        <f>J98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107</v>
      </c>
      <c r="E63" s="142"/>
      <c r="F63" s="142"/>
      <c r="G63" s="142"/>
      <c r="H63" s="142"/>
      <c r="I63" s="142"/>
      <c r="J63" s="143">
        <f>J114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108</v>
      </c>
      <c r="E64" s="142"/>
      <c r="F64" s="142"/>
      <c r="G64" s="142"/>
      <c r="H64" s="142"/>
      <c r="I64" s="142"/>
      <c r="J64" s="143">
        <f>J124</f>
        <v>0</v>
      </c>
      <c r="K64" s="140"/>
      <c r="L64" s="144"/>
    </row>
    <row r="65" spans="1:31" s="10" customFormat="1" ht="14.85" customHeight="1">
      <c r="B65" s="139"/>
      <c r="C65" s="140"/>
      <c r="D65" s="141" t="s">
        <v>109</v>
      </c>
      <c r="E65" s="142"/>
      <c r="F65" s="142"/>
      <c r="G65" s="142"/>
      <c r="H65" s="142"/>
      <c r="I65" s="142"/>
      <c r="J65" s="143">
        <f>J152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110</v>
      </c>
      <c r="E66" s="142"/>
      <c r="F66" s="142"/>
      <c r="G66" s="142"/>
      <c r="H66" s="142"/>
      <c r="I66" s="142"/>
      <c r="J66" s="143">
        <f>J156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- 3.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95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4" t="str">
        <f>E9</f>
        <v>1153.1 - 2.2 - ulice Tovární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3. 4. 2025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112</v>
      </c>
      <c r="D85" s="148" t="s">
        <v>59</v>
      </c>
      <c r="E85" s="148" t="s">
        <v>55</v>
      </c>
      <c r="F85" s="148" t="s">
        <v>56</v>
      </c>
      <c r="G85" s="148" t="s">
        <v>113</v>
      </c>
      <c r="H85" s="148" t="s">
        <v>114</v>
      </c>
      <c r="I85" s="148" t="s">
        <v>115</v>
      </c>
      <c r="J85" s="149" t="s">
        <v>102</v>
      </c>
      <c r="K85" s="150" t="s">
        <v>116</v>
      </c>
      <c r="L85" s="151"/>
      <c r="M85" s="67" t="s">
        <v>27</v>
      </c>
      <c r="N85" s="68" t="s">
        <v>44</v>
      </c>
      <c r="O85" s="68" t="s">
        <v>117</v>
      </c>
      <c r="P85" s="68" t="s">
        <v>118</v>
      </c>
      <c r="Q85" s="68" t="s">
        <v>119</v>
      </c>
      <c r="R85" s="68" t="s">
        <v>120</v>
      </c>
      <c r="S85" s="68" t="s">
        <v>121</v>
      </c>
      <c r="T85" s="69" t="s">
        <v>122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123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20.212255199999998</v>
      </c>
      <c r="S86" s="71"/>
      <c r="T86" s="155">
        <f>T87</f>
        <v>946.9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103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124</v>
      </c>
      <c r="F87" s="160" t="s">
        <v>125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P88+P98+P114+P124+P156</f>
        <v>0</v>
      </c>
      <c r="Q87" s="165"/>
      <c r="R87" s="166">
        <f>R88+R98+R114+R124+R156</f>
        <v>20.212255199999998</v>
      </c>
      <c r="S87" s="165"/>
      <c r="T87" s="167">
        <f>T88+T98+T114+T124+T156</f>
        <v>946.9</v>
      </c>
      <c r="AR87" s="168" t="s">
        <v>82</v>
      </c>
      <c r="AT87" s="169" t="s">
        <v>73</v>
      </c>
      <c r="AU87" s="169" t="s">
        <v>74</v>
      </c>
      <c r="AY87" s="168" t="s">
        <v>126</v>
      </c>
      <c r="BK87" s="170">
        <f>BK88+BK98+BK114+BK124+BK156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127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SUM(P89:P97)</f>
        <v>0</v>
      </c>
      <c r="Q88" s="165"/>
      <c r="R88" s="166">
        <f>SUM(R89:R97)</f>
        <v>0.58319999999999994</v>
      </c>
      <c r="S88" s="165"/>
      <c r="T88" s="167">
        <f>SUM(T89:T97)</f>
        <v>899.06</v>
      </c>
      <c r="AR88" s="168" t="s">
        <v>82</v>
      </c>
      <c r="AT88" s="169" t="s">
        <v>73</v>
      </c>
      <c r="AU88" s="169" t="s">
        <v>82</v>
      </c>
      <c r="AY88" s="168" t="s">
        <v>126</v>
      </c>
      <c r="BK88" s="170">
        <f>SUM(BK89:BK97)</f>
        <v>0</v>
      </c>
    </row>
    <row r="89" spans="1:65" s="2" customFormat="1" ht="40.9" customHeight="1">
      <c r="A89" s="33"/>
      <c r="B89" s="34"/>
      <c r="C89" s="173" t="s">
        <v>82</v>
      </c>
      <c r="D89" s="173" t="s">
        <v>128</v>
      </c>
      <c r="E89" s="174" t="s">
        <v>129</v>
      </c>
      <c r="F89" s="175" t="s">
        <v>130</v>
      </c>
      <c r="G89" s="176" t="s">
        <v>131</v>
      </c>
      <c r="H89" s="177">
        <v>45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4.41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132</v>
      </c>
      <c r="AT89" s="185" t="s">
        <v>128</v>
      </c>
      <c r="AU89" s="185" t="s">
        <v>85</v>
      </c>
      <c r="AY89" s="16" t="s">
        <v>126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132</v>
      </c>
      <c r="BM89" s="185" t="s">
        <v>133</v>
      </c>
    </row>
    <row r="90" spans="1:65" s="2" customFormat="1" ht="11.25">
      <c r="A90" s="33"/>
      <c r="B90" s="34"/>
      <c r="C90" s="35"/>
      <c r="D90" s="187" t="s">
        <v>134</v>
      </c>
      <c r="E90" s="35"/>
      <c r="F90" s="188" t="s">
        <v>135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134</v>
      </c>
      <c r="AU90" s="16" t="s">
        <v>85</v>
      </c>
    </row>
    <row r="91" spans="1:65" s="13" customFormat="1" ht="11.25">
      <c r="B91" s="192"/>
      <c r="C91" s="193"/>
      <c r="D91" s="194" t="s">
        <v>136</v>
      </c>
      <c r="E91" s="195" t="s">
        <v>27</v>
      </c>
      <c r="F91" s="196" t="s">
        <v>137</v>
      </c>
      <c r="G91" s="193"/>
      <c r="H91" s="197">
        <v>45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136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126</v>
      </c>
    </row>
    <row r="92" spans="1:65" s="2" customFormat="1" ht="26.45" customHeight="1">
      <c r="A92" s="33"/>
      <c r="B92" s="34"/>
      <c r="C92" s="173" t="s">
        <v>85</v>
      </c>
      <c r="D92" s="173" t="s">
        <v>128</v>
      </c>
      <c r="E92" s="174" t="s">
        <v>138</v>
      </c>
      <c r="F92" s="175" t="s">
        <v>139</v>
      </c>
      <c r="G92" s="176" t="s">
        <v>131</v>
      </c>
      <c r="H92" s="177">
        <v>1944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2.9999999999999997E-4</v>
      </c>
      <c r="R92" s="183">
        <f>Q92*H92</f>
        <v>0.58319999999999994</v>
      </c>
      <c r="S92" s="183">
        <v>0.46</v>
      </c>
      <c r="T92" s="184">
        <f>S92*H92</f>
        <v>894.24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132</v>
      </c>
      <c r="AT92" s="185" t="s">
        <v>128</v>
      </c>
      <c r="AU92" s="185" t="s">
        <v>85</v>
      </c>
      <c r="AY92" s="16" t="s">
        <v>126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132</v>
      </c>
      <c r="BM92" s="185" t="s">
        <v>140</v>
      </c>
    </row>
    <row r="93" spans="1:65" s="2" customFormat="1" ht="11.25">
      <c r="A93" s="33"/>
      <c r="B93" s="34"/>
      <c r="C93" s="35"/>
      <c r="D93" s="187" t="s">
        <v>134</v>
      </c>
      <c r="E93" s="35"/>
      <c r="F93" s="188" t="s">
        <v>141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134</v>
      </c>
      <c r="AU93" s="16" t="s">
        <v>85</v>
      </c>
    </row>
    <row r="94" spans="1:65" s="13" customFormat="1" ht="11.25">
      <c r="B94" s="192"/>
      <c r="C94" s="193"/>
      <c r="D94" s="194" t="s">
        <v>136</v>
      </c>
      <c r="E94" s="195" t="s">
        <v>27</v>
      </c>
      <c r="F94" s="196" t="s">
        <v>142</v>
      </c>
      <c r="G94" s="193"/>
      <c r="H94" s="197">
        <v>1944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136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126</v>
      </c>
    </row>
    <row r="95" spans="1:65" s="2" customFormat="1" ht="26.45" customHeight="1">
      <c r="A95" s="33"/>
      <c r="B95" s="34"/>
      <c r="C95" s="173" t="s">
        <v>143</v>
      </c>
      <c r="D95" s="173" t="s">
        <v>128</v>
      </c>
      <c r="E95" s="174" t="s">
        <v>144</v>
      </c>
      <c r="F95" s="175" t="s">
        <v>145</v>
      </c>
      <c r="G95" s="176" t="s">
        <v>146</v>
      </c>
      <c r="H95" s="177">
        <v>2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0.20499999999999999</v>
      </c>
      <c r="T95" s="184">
        <f>S95*H95</f>
        <v>0.41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132</v>
      </c>
      <c r="AT95" s="185" t="s">
        <v>128</v>
      </c>
      <c r="AU95" s="185" t="s">
        <v>85</v>
      </c>
      <c r="AY95" s="16" t="s">
        <v>126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132</v>
      </c>
      <c r="BM95" s="185" t="s">
        <v>147</v>
      </c>
    </row>
    <row r="96" spans="1:65" s="2" customFormat="1" ht="11.25">
      <c r="A96" s="33"/>
      <c r="B96" s="34"/>
      <c r="C96" s="35"/>
      <c r="D96" s="187" t="s">
        <v>134</v>
      </c>
      <c r="E96" s="35"/>
      <c r="F96" s="188" t="s">
        <v>148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85</v>
      </c>
    </row>
    <row r="97" spans="1:65" s="13" customFormat="1" ht="11.25">
      <c r="B97" s="192"/>
      <c r="C97" s="193"/>
      <c r="D97" s="194" t="s">
        <v>136</v>
      </c>
      <c r="E97" s="195" t="s">
        <v>27</v>
      </c>
      <c r="F97" s="196" t="s">
        <v>85</v>
      </c>
      <c r="G97" s="193"/>
      <c r="H97" s="197">
        <v>2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136</v>
      </c>
      <c r="AU97" s="203" t="s">
        <v>85</v>
      </c>
      <c r="AV97" s="13" t="s">
        <v>85</v>
      </c>
      <c r="AW97" s="13" t="s">
        <v>34</v>
      </c>
      <c r="AX97" s="13" t="s">
        <v>82</v>
      </c>
      <c r="AY97" s="203" t="s">
        <v>126</v>
      </c>
    </row>
    <row r="98" spans="1:65" s="12" customFormat="1" ht="22.9" customHeight="1">
      <c r="B98" s="157"/>
      <c r="C98" s="158"/>
      <c r="D98" s="159" t="s">
        <v>73</v>
      </c>
      <c r="E98" s="171" t="s">
        <v>149</v>
      </c>
      <c r="F98" s="171" t="s">
        <v>150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SUM(P99:P113)</f>
        <v>0</v>
      </c>
      <c r="Q98" s="165"/>
      <c r="R98" s="166">
        <f>SUM(R99:R113)</f>
        <v>2.7604800000000003</v>
      </c>
      <c r="S98" s="165"/>
      <c r="T98" s="167">
        <f>SUM(T99:T113)</f>
        <v>0</v>
      </c>
      <c r="AR98" s="168" t="s">
        <v>82</v>
      </c>
      <c r="AT98" s="169" t="s">
        <v>73</v>
      </c>
      <c r="AU98" s="169" t="s">
        <v>82</v>
      </c>
      <c r="AY98" s="168" t="s">
        <v>126</v>
      </c>
      <c r="BK98" s="170">
        <f>SUM(BK99:BK113)</f>
        <v>0</v>
      </c>
    </row>
    <row r="99" spans="1:65" s="2" customFormat="1" ht="26.45" customHeight="1">
      <c r="A99" s="33"/>
      <c r="B99" s="34"/>
      <c r="C99" s="173" t="s">
        <v>132</v>
      </c>
      <c r="D99" s="173" t="s">
        <v>128</v>
      </c>
      <c r="E99" s="174" t="s">
        <v>151</v>
      </c>
      <c r="F99" s="175" t="s">
        <v>152</v>
      </c>
      <c r="G99" s="176" t="s">
        <v>131</v>
      </c>
      <c r="H99" s="177">
        <v>1944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132</v>
      </c>
      <c r="AT99" s="185" t="s">
        <v>128</v>
      </c>
      <c r="AU99" s="185" t="s">
        <v>85</v>
      </c>
      <c r="AY99" s="16" t="s">
        <v>126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132</v>
      </c>
      <c r="BM99" s="185" t="s">
        <v>153</v>
      </c>
    </row>
    <row r="100" spans="1:65" s="2" customFormat="1" ht="11.25">
      <c r="A100" s="33"/>
      <c r="B100" s="34"/>
      <c r="C100" s="35"/>
      <c r="D100" s="187" t="s">
        <v>134</v>
      </c>
      <c r="E100" s="35"/>
      <c r="F100" s="188" t="s">
        <v>154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134</v>
      </c>
      <c r="AU100" s="16" t="s">
        <v>85</v>
      </c>
    </row>
    <row r="101" spans="1:65" s="13" customFormat="1" ht="11.25">
      <c r="B101" s="192"/>
      <c r="C101" s="193"/>
      <c r="D101" s="194" t="s">
        <v>136</v>
      </c>
      <c r="E101" s="195" t="s">
        <v>27</v>
      </c>
      <c r="F101" s="196" t="s">
        <v>142</v>
      </c>
      <c r="G101" s="193"/>
      <c r="H101" s="197">
        <v>1944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136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126</v>
      </c>
    </row>
    <row r="102" spans="1:65" s="2" customFormat="1" ht="16.5" customHeight="1">
      <c r="A102" s="33"/>
      <c r="B102" s="34"/>
      <c r="C102" s="173" t="s">
        <v>149</v>
      </c>
      <c r="D102" s="173" t="s">
        <v>128</v>
      </c>
      <c r="E102" s="174" t="s">
        <v>155</v>
      </c>
      <c r="F102" s="175" t="s">
        <v>156</v>
      </c>
      <c r="G102" s="176" t="s">
        <v>131</v>
      </c>
      <c r="H102" s="177">
        <v>1944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132</v>
      </c>
      <c r="AT102" s="185" t="s">
        <v>128</v>
      </c>
      <c r="AU102" s="185" t="s">
        <v>85</v>
      </c>
      <c r="AY102" s="16" t="s">
        <v>126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132</v>
      </c>
      <c r="BM102" s="185" t="s">
        <v>157</v>
      </c>
    </row>
    <row r="103" spans="1:65" s="2" customFormat="1" ht="11.25">
      <c r="A103" s="33"/>
      <c r="B103" s="34"/>
      <c r="C103" s="35"/>
      <c r="D103" s="187" t="s">
        <v>134</v>
      </c>
      <c r="E103" s="35"/>
      <c r="F103" s="188" t="s">
        <v>158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134</v>
      </c>
      <c r="AU103" s="16" t="s">
        <v>85</v>
      </c>
    </row>
    <row r="104" spans="1:65" s="13" customFormat="1" ht="11.25">
      <c r="B104" s="192"/>
      <c r="C104" s="193"/>
      <c r="D104" s="194" t="s">
        <v>136</v>
      </c>
      <c r="E104" s="195" t="s">
        <v>27</v>
      </c>
      <c r="F104" s="196" t="s">
        <v>142</v>
      </c>
      <c r="G104" s="193"/>
      <c r="H104" s="197">
        <v>1944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136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126</v>
      </c>
    </row>
    <row r="105" spans="1:65" s="2" customFormat="1" ht="16.5" customHeight="1">
      <c r="A105" s="33"/>
      <c r="B105" s="34"/>
      <c r="C105" s="173" t="s">
        <v>159</v>
      </c>
      <c r="D105" s="173" t="s">
        <v>128</v>
      </c>
      <c r="E105" s="174" t="s">
        <v>160</v>
      </c>
      <c r="F105" s="175" t="s">
        <v>161</v>
      </c>
      <c r="G105" s="176" t="s">
        <v>131</v>
      </c>
      <c r="H105" s="177">
        <v>3888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7.1000000000000002E-4</v>
      </c>
      <c r="R105" s="183">
        <f>Q105*H105</f>
        <v>2.7604800000000003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132</v>
      </c>
      <c r="AT105" s="185" t="s">
        <v>128</v>
      </c>
      <c r="AU105" s="185" t="s">
        <v>85</v>
      </c>
      <c r="AY105" s="16" t="s">
        <v>126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132</v>
      </c>
      <c r="BM105" s="185" t="s">
        <v>162</v>
      </c>
    </row>
    <row r="106" spans="1:65" s="2" customFormat="1" ht="11.25">
      <c r="A106" s="33"/>
      <c r="B106" s="34"/>
      <c r="C106" s="35"/>
      <c r="D106" s="187" t="s">
        <v>134</v>
      </c>
      <c r="E106" s="35"/>
      <c r="F106" s="188" t="s">
        <v>163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134</v>
      </c>
      <c r="AU106" s="16" t="s">
        <v>85</v>
      </c>
    </row>
    <row r="107" spans="1:65" s="13" customFormat="1" ht="11.25">
      <c r="B107" s="192"/>
      <c r="C107" s="193"/>
      <c r="D107" s="194" t="s">
        <v>136</v>
      </c>
      <c r="E107" s="195" t="s">
        <v>27</v>
      </c>
      <c r="F107" s="196" t="s">
        <v>164</v>
      </c>
      <c r="G107" s="193"/>
      <c r="H107" s="197">
        <v>3888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136</v>
      </c>
      <c r="AU107" s="203" t="s">
        <v>85</v>
      </c>
      <c r="AV107" s="13" t="s">
        <v>85</v>
      </c>
      <c r="AW107" s="13" t="s">
        <v>34</v>
      </c>
      <c r="AX107" s="13" t="s">
        <v>82</v>
      </c>
      <c r="AY107" s="203" t="s">
        <v>126</v>
      </c>
    </row>
    <row r="108" spans="1:65" s="2" customFormat="1" ht="26.45" customHeight="1">
      <c r="A108" s="33"/>
      <c r="B108" s="34"/>
      <c r="C108" s="173" t="s">
        <v>165</v>
      </c>
      <c r="D108" s="173" t="s">
        <v>128</v>
      </c>
      <c r="E108" s="174" t="s">
        <v>166</v>
      </c>
      <c r="F108" s="175" t="s">
        <v>167</v>
      </c>
      <c r="G108" s="176" t="s">
        <v>131</v>
      </c>
      <c r="H108" s="177">
        <v>1944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132</v>
      </c>
      <c r="AT108" s="185" t="s">
        <v>128</v>
      </c>
      <c r="AU108" s="185" t="s">
        <v>85</v>
      </c>
      <c r="AY108" s="16" t="s">
        <v>126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132</v>
      </c>
      <c r="BM108" s="185" t="s">
        <v>168</v>
      </c>
    </row>
    <row r="109" spans="1:65" s="2" customFormat="1" ht="11.25">
      <c r="A109" s="33"/>
      <c r="B109" s="34"/>
      <c r="C109" s="35"/>
      <c r="D109" s="187" t="s">
        <v>134</v>
      </c>
      <c r="E109" s="35"/>
      <c r="F109" s="188" t="s">
        <v>169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134</v>
      </c>
      <c r="AU109" s="16" t="s">
        <v>85</v>
      </c>
    </row>
    <row r="110" spans="1:65" s="13" customFormat="1" ht="11.25">
      <c r="B110" s="192"/>
      <c r="C110" s="193"/>
      <c r="D110" s="194" t="s">
        <v>136</v>
      </c>
      <c r="E110" s="195" t="s">
        <v>27</v>
      </c>
      <c r="F110" s="196" t="s">
        <v>142</v>
      </c>
      <c r="G110" s="193"/>
      <c r="H110" s="197">
        <v>1944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136</v>
      </c>
      <c r="AU110" s="203" t="s">
        <v>85</v>
      </c>
      <c r="AV110" s="13" t="s">
        <v>85</v>
      </c>
      <c r="AW110" s="13" t="s">
        <v>34</v>
      </c>
      <c r="AX110" s="13" t="s">
        <v>82</v>
      </c>
      <c r="AY110" s="203" t="s">
        <v>126</v>
      </c>
    </row>
    <row r="111" spans="1:65" s="2" customFormat="1" ht="26.45" customHeight="1">
      <c r="A111" s="33"/>
      <c r="B111" s="34"/>
      <c r="C111" s="173" t="s">
        <v>170</v>
      </c>
      <c r="D111" s="173" t="s">
        <v>128</v>
      </c>
      <c r="E111" s="174" t="s">
        <v>171</v>
      </c>
      <c r="F111" s="175" t="s">
        <v>172</v>
      </c>
      <c r="G111" s="176" t="s">
        <v>131</v>
      </c>
      <c r="H111" s="177">
        <v>1944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132</v>
      </c>
      <c r="AT111" s="185" t="s">
        <v>128</v>
      </c>
      <c r="AU111" s="185" t="s">
        <v>85</v>
      </c>
      <c r="AY111" s="16" t="s">
        <v>126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132</v>
      </c>
      <c r="BM111" s="185" t="s">
        <v>173</v>
      </c>
    </row>
    <row r="112" spans="1:65" s="2" customFormat="1" ht="11.25">
      <c r="A112" s="33"/>
      <c r="B112" s="34"/>
      <c r="C112" s="35"/>
      <c r="D112" s="187" t="s">
        <v>134</v>
      </c>
      <c r="E112" s="35"/>
      <c r="F112" s="188" t="s">
        <v>174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134</v>
      </c>
      <c r="AU112" s="16" t="s">
        <v>85</v>
      </c>
    </row>
    <row r="113" spans="1:65" s="13" customFormat="1" ht="11.25">
      <c r="B113" s="192"/>
      <c r="C113" s="193"/>
      <c r="D113" s="194" t="s">
        <v>136</v>
      </c>
      <c r="E113" s="195" t="s">
        <v>27</v>
      </c>
      <c r="F113" s="196" t="s">
        <v>142</v>
      </c>
      <c r="G113" s="193"/>
      <c r="H113" s="197">
        <v>1944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136</v>
      </c>
      <c r="AU113" s="203" t="s">
        <v>85</v>
      </c>
      <c r="AV113" s="13" t="s">
        <v>85</v>
      </c>
      <c r="AW113" s="13" t="s">
        <v>34</v>
      </c>
      <c r="AX113" s="13" t="s">
        <v>82</v>
      </c>
      <c r="AY113" s="203" t="s">
        <v>126</v>
      </c>
    </row>
    <row r="114" spans="1:65" s="12" customFormat="1" ht="22.9" customHeight="1">
      <c r="B114" s="157"/>
      <c r="C114" s="158"/>
      <c r="D114" s="159" t="s">
        <v>73</v>
      </c>
      <c r="E114" s="171" t="s">
        <v>170</v>
      </c>
      <c r="F114" s="171" t="s">
        <v>175</v>
      </c>
      <c r="G114" s="158"/>
      <c r="H114" s="158"/>
      <c r="I114" s="161"/>
      <c r="J114" s="172">
        <f>BK114</f>
        <v>0</v>
      </c>
      <c r="K114" s="158"/>
      <c r="L114" s="163"/>
      <c r="M114" s="164"/>
      <c r="N114" s="165"/>
      <c r="O114" s="165"/>
      <c r="P114" s="166">
        <f>SUM(P115:P123)</f>
        <v>0</v>
      </c>
      <c r="Q114" s="165"/>
      <c r="R114" s="166">
        <f>SUM(R115:R123)</f>
        <v>16.5946</v>
      </c>
      <c r="S114" s="165"/>
      <c r="T114" s="167">
        <f>SUM(T115:T123)</f>
        <v>3.84</v>
      </c>
      <c r="AR114" s="168" t="s">
        <v>82</v>
      </c>
      <c r="AT114" s="169" t="s">
        <v>73</v>
      </c>
      <c r="AU114" s="169" t="s">
        <v>82</v>
      </c>
      <c r="AY114" s="168" t="s">
        <v>126</v>
      </c>
      <c r="BK114" s="170">
        <f>SUM(BK115:BK123)</f>
        <v>0</v>
      </c>
    </row>
    <row r="115" spans="1:65" s="2" customFormat="1" ht="26.45" customHeight="1">
      <c r="A115" s="33"/>
      <c r="B115" s="34"/>
      <c r="C115" s="173" t="s">
        <v>176</v>
      </c>
      <c r="D115" s="173" t="s">
        <v>128</v>
      </c>
      <c r="E115" s="174" t="s">
        <v>177</v>
      </c>
      <c r="F115" s="175" t="s">
        <v>178</v>
      </c>
      <c r="G115" s="176" t="s">
        <v>179</v>
      </c>
      <c r="H115" s="177">
        <v>2</v>
      </c>
      <c r="I115" s="178"/>
      <c r="J115" s="179">
        <f>ROUND(I115*H115,2)</f>
        <v>0</v>
      </c>
      <c r="K115" s="180"/>
      <c r="L115" s="38"/>
      <c r="M115" s="181" t="s">
        <v>27</v>
      </c>
      <c r="N115" s="182" t="s">
        <v>45</v>
      </c>
      <c r="O115" s="63"/>
      <c r="P115" s="183">
        <f>O115*H115</f>
        <v>0</v>
      </c>
      <c r="Q115" s="183">
        <v>0</v>
      </c>
      <c r="R115" s="183">
        <f>Q115*H115</f>
        <v>0</v>
      </c>
      <c r="S115" s="183">
        <v>1.92</v>
      </c>
      <c r="T115" s="184">
        <f>S115*H115</f>
        <v>3.84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5" t="s">
        <v>132</v>
      </c>
      <c r="AT115" s="185" t="s">
        <v>128</v>
      </c>
      <c r="AU115" s="185" t="s">
        <v>85</v>
      </c>
      <c r="AY115" s="16" t="s">
        <v>126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6" t="s">
        <v>82</v>
      </c>
      <c r="BK115" s="186">
        <f>ROUND(I115*H115,2)</f>
        <v>0</v>
      </c>
      <c r="BL115" s="16" t="s">
        <v>132</v>
      </c>
      <c r="BM115" s="185" t="s">
        <v>180</v>
      </c>
    </row>
    <row r="116" spans="1:65" s="13" customFormat="1" ht="11.25">
      <c r="B116" s="192"/>
      <c r="C116" s="193"/>
      <c r="D116" s="194" t="s">
        <v>136</v>
      </c>
      <c r="E116" s="195" t="s">
        <v>27</v>
      </c>
      <c r="F116" s="196" t="s">
        <v>85</v>
      </c>
      <c r="G116" s="193"/>
      <c r="H116" s="197">
        <v>2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136</v>
      </c>
      <c r="AU116" s="203" t="s">
        <v>85</v>
      </c>
      <c r="AV116" s="13" t="s">
        <v>85</v>
      </c>
      <c r="AW116" s="13" t="s">
        <v>34</v>
      </c>
      <c r="AX116" s="13" t="s">
        <v>82</v>
      </c>
      <c r="AY116" s="203" t="s">
        <v>126</v>
      </c>
    </row>
    <row r="117" spans="1:65" s="2" customFormat="1" ht="26.45" customHeight="1">
      <c r="A117" s="33"/>
      <c r="B117" s="34"/>
      <c r="C117" s="173" t="s">
        <v>181</v>
      </c>
      <c r="D117" s="173" t="s">
        <v>128</v>
      </c>
      <c r="E117" s="174" t="s">
        <v>182</v>
      </c>
      <c r="F117" s="175" t="s">
        <v>183</v>
      </c>
      <c r="G117" s="176" t="s">
        <v>184</v>
      </c>
      <c r="H117" s="177">
        <v>2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0.34089999999999998</v>
      </c>
      <c r="R117" s="183">
        <f>Q117*H117</f>
        <v>0.68179999999999996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132</v>
      </c>
      <c r="AT117" s="185" t="s">
        <v>128</v>
      </c>
      <c r="AU117" s="185" t="s">
        <v>85</v>
      </c>
      <c r="AY117" s="16" t="s">
        <v>126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132</v>
      </c>
      <c r="BM117" s="185" t="s">
        <v>185</v>
      </c>
    </row>
    <row r="118" spans="1:65" s="2" customFormat="1" ht="19.5">
      <c r="A118" s="33"/>
      <c r="B118" s="34"/>
      <c r="C118" s="35"/>
      <c r="D118" s="194" t="s">
        <v>186</v>
      </c>
      <c r="E118" s="35"/>
      <c r="F118" s="204" t="s">
        <v>187</v>
      </c>
      <c r="G118" s="35"/>
      <c r="H118" s="35"/>
      <c r="I118" s="189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186</v>
      </c>
      <c r="AU118" s="16" t="s">
        <v>85</v>
      </c>
    </row>
    <row r="119" spans="1:65" s="13" customFormat="1" ht="11.25">
      <c r="B119" s="192"/>
      <c r="C119" s="193"/>
      <c r="D119" s="194" t="s">
        <v>136</v>
      </c>
      <c r="E119" s="195" t="s">
        <v>27</v>
      </c>
      <c r="F119" s="196" t="s">
        <v>85</v>
      </c>
      <c r="G119" s="193"/>
      <c r="H119" s="197">
        <v>2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136</v>
      </c>
      <c r="AU119" s="203" t="s">
        <v>85</v>
      </c>
      <c r="AV119" s="13" t="s">
        <v>85</v>
      </c>
      <c r="AW119" s="13" t="s">
        <v>34</v>
      </c>
      <c r="AX119" s="13" t="s">
        <v>74</v>
      </c>
      <c r="AY119" s="203" t="s">
        <v>126</v>
      </c>
    </row>
    <row r="120" spans="1:65" s="2" customFormat="1" ht="16.5" customHeight="1">
      <c r="A120" s="33"/>
      <c r="B120" s="34"/>
      <c r="C120" s="173" t="s">
        <v>188</v>
      </c>
      <c r="D120" s="173" t="s">
        <v>128</v>
      </c>
      <c r="E120" s="174" t="s">
        <v>189</v>
      </c>
      <c r="F120" s="175" t="s">
        <v>190</v>
      </c>
      <c r="G120" s="176" t="s">
        <v>184</v>
      </c>
      <c r="H120" s="177">
        <v>17</v>
      </c>
      <c r="I120" s="178"/>
      <c r="J120" s="179">
        <f>ROUND(I120*H120,2)</f>
        <v>0</v>
      </c>
      <c r="K120" s="180"/>
      <c r="L120" s="38"/>
      <c r="M120" s="181" t="s">
        <v>27</v>
      </c>
      <c r="N120" s="182" t="s">
        <v>45</v>
      </c>
      <c r="O120" s="63"/>
      <c r="P120" s="183">
        <f>O120*H120</f>
        <v>0</v>
      </c>
      <c r="Q120" s="183">
        <v>0.42368</v>
      </c>
      <c r="R120" s="183">
        <f>Q120*H120</f>
        <v>7.2025600000000001</v>
      </c>
      <c r="S120" s="183">
        <v>0</v>
      </c>
      <c r="T120" s="18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132</v>
      </c>
      <c r="AT120" s="185" t="s">
        <v>128</v>
      </c>
      <c r="AU120" s="185" t="s">
        <v>85</v>
      </c>
      <c r="AY120" s="16" t="s">
        <v>126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132</v>
      </c>
      <c r="BM120" s="185" t="s">
        <v>191</v>
      </c>
    </row>
    <row r="121" spans="1:65" s="13" customFormat="1" ht="11.25">
      <c r="B121" s="192"/>
      <c r="C121" s="193"/>
      <c r="D121" s="194" t="s">
        <v>136</v>
      </c>
      <c r="E121" s="195" t="s">
        <v>27</v>
      </c>
      <c r="F121" s="196" t="s">
        <v>192</v>
      </c>
      <c r="G121" s="193"/>
      <c r="H121" s="197">
        <v>17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136</v>
      </c>
      <c r="AU121" s="203" t="s">
        <v>85</v>
      </c>
      <c r="AV121" s="13" t="s">
        <v>85</v>
      </c>
      <c r="AW121" s="13" t="s">
        <v>34</v>
      </c>
      <c r="AX121" s="13" t="s">
        <v>82</v>
      </c>
      <c r="AY121" s="203" t="s">
        <v>126</v>
      </c>
    </row>
    <row r="122" spans="1:65" s="2" customFormat="1" ht="26.45" customHeight="1">
      <c r="A122" s="33"/>
      <c r="B122" s="34"/>
      <c r="C122" s="173" t="s">
        <v>193</v>
      </c>
      <c r="D122" s="173" t="s">
        <v>128</v>
      </c>
      <c r="E122" s="174" t="s">
        <v>194</v>
      </c>
      <c r="F122" s="175" t="s">
        <v>195</v>
      </c>
      <c r="G122" s="176" t="s">
        <v>184</v>
      </c>
      <c r="H122" s="177">
        <v>28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0.31108000000000002</v>
      </c>
      <c r="R122" s="183">
        <f>Q122*H122</f>
        <v>8.7102400000000006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132</v>
      </c>
      <c r="AT122" s="185" t="s">
        <v>128</v>
      </c>
      <c r="AU122" s="185" t="s">
        <v>85</v>
      </c>
      <c r="AY122" s="16" t="s">
        <v>126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132</v>
      </c>
      <c r="BM122" s="185" t="s">
        <v>196</v>
      </c>
    </row>
    <row r="123" spans="1:65" s="13" customFormat="1" ht="11.25">
      <c r="B123" s="192"/>
      <c r="C123" s="193"/>
      <c r="D123" s="194" t="s">
        <v>136</v>
      </c>
      <c r="E123" s="195" t="s">
        <v>27</v>
      </c>
      <c r="F123" s="196" t="s">
        <v>197</v>
      </c>
      <c r="G123" s="193"/>
      <c r="H123" s="197">
        <v>28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136</v>
      </c>
      <c r="AU123" s="203" t="s">
        <v>85</v>
      </c>
      <c r="AV123" s="13" t="s">
        <v>85</v>
      </c>
      <c r="AW123" s="13" t="s">
        <v>34</v>
      </c>
      <c r="AX123" s="13" t="s">
        <v>82</v>
      </c>
      <c r="AY123" s="203" t="s">
        <v>126</v>
      </c>
    </row>
    <row r="124" spans="1:65" s="12" customFormat="1" ht="22.9" customHeight="1">
      <c r="B124" s="157"/>
      <c r="C124" s="158"/>
      <c r="D124" s="159" t="s">
        <v>73</v>
      </c>
      <c r="E124" s="171" t="s">
        <v>176</v>
      </c>
      <c r="F124" s="171" t="s">
        <v>198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P125+SUM(P126:P152)</f>
        <v>0</v>
      </c>
      <c r="Q124" s="165"/>
      <c r="R124" s="166">
        <f>R125+SUM(R126:R152)</f>
        <v>0.27397519999999997</v>
      </c>
      <c r="S124" s="165"/>
      <c r="T124" s="167">
        <f>T125+SUM(T126:T152)</f>
        <v>44</v>
      </c>
      <c r="AR124" s="168" t="s">
        <v>82</v>
      </c>
      <c r="AT124" s="169" t="s">
        <v>73</v>
      </c>
      <c r="AU124" s="169" t="s">
        <v>82</v>
      </c>
      <c r="AY124" s="168" t="s">
        <v>126</v>
      </c>
      <c r="BK124" s="170">
        <f>BK125+SUM(BK126:BK152)</f>
        <v>0</v>
      </c>
    </row>
    <row r="125" spans="1:65" s="2" customFormat="1" ht="24" customHeight="1">
      <c r="A125" s="33"/>
      <c r="B125" s="34"/>
      <c r="C125" s="173" t="s">
        <v>199</v>
      </c>
      <c r="D125" s="173" t="s">
        <v>128</v>
      </c>
      <c r="E125" s="174" t="s">
        <v>200</v>
      </c>
      <c r="F125" s="175" t="s">
        <v>201</v>
      </c>
      <c r="G125" s="176" t="s">
        <v>146</v>
      </c>
      <c r="H125" s="177">
        <v>377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1.1E-4</v>
      </c>
      <c r="R125" s="183">
        <f>Q125*H125</f>
        <v>4.147E-2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132</v>
      </c>
      <c r="AT125" s="185" t="s">
        <v>128</v>
      </c>
      <c r="AU125" s="185" t="s">
        <v>85</v>
      </c>
      <c r="AY125" s="16" t="s">
        <v>126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132</v>
      </c>
      <c r="BM125" s="185" t="s">
        <v>202</v>
      </c>
    </row>
    <row r="126" spans="1:65" s="2" customFormat="1" ht="11.25">
      <c r="A126" s="33"/>
      <c r="B126" s="34"/>
      <c r="C126" s="35"/>
      <c r="D126" s="187" t="s">
        <v>134</v>
      </c>
      <c r="E126" s="35"/>
      <c r="F126" s="188" t="s">
        <v>203</v>
      </c>
      <c r="G126" s="35"/>
      <c r="H126" s="35"/>
      <c r="I126" s="189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134</v>
      </c>
      <c r="AU126" s="16" t="s">
        <v>85</v>
      </c>
    </row>
    <row r="127" spans="1:65" s="13" customFormat="1" ht="11.25">
      <c r="B127" s="192"/>
      <c r="C127" s="193"/>
      <c r="D127" s="194" t="s">
        <v>136</v>
      </c>
      <c r="E127" s="195" t="s">
        <v>27</v>
      </c>
      <c r="F127" s="196" t="s">
        <v>204</v>
      </c>
      <c r="G127" s="193"/>
      <c r="H127" s="197">
        <v>377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136</v>
      </c>
      <c r="AU127" s="203" t="s">
        <v>85</v>
      </c>
      <c r="AV127" s="13" t="s">
        <v>85</v>
      </c>
      <c r="AW127" s="13" t="s">
        <v>34</v>
      </c>
      <c r="AX127" s="13" t="s">
        <v>82</v>
      </c>
      <c r="AY127" s="203" t="s">
        <v>126</v>
      </c>
    </row>
    <row r="128" spans="1:65" s="2" customFormat="1" ht="26.45" customHeight="1">
      <c r="A128" s="33"/>
      <c r="B128" s="34"/>
      <c r="C128" s="173" t="s">
        <v>205</v>
      </c>
      <c r="D128" s="173" t="s">
        <v>128</v>
      </c>
      <c r="E128" s="174" t="s">
        <v>206</v>
      </c>
      <c r="F128" s="175" t="s">
        <v>207</v>
      </c>
      <c r="G128" s="176" t="s">
        <v>146</v>
      </c>
      <c r="H128" s="177">
        <v>377</v>
      </c>
      <c r="I128" s="178"/>
      <c r="J128" s="179">
        <f>ROUND(I128*H128,2)</f>
        <v>0</v>
      </c>
      <c r="K128" s="180"/>
      <c r="L128" s="38"/>
      <c r="M128" s="181" t="s">
        <v>27</v>
      </c>
      <c r="N128" s="182" t="s">
        <v>45</v>
      </c>
      <c r="O128" s="6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5" t="s">
        <v>132</v>
      </c>
      <c r="AT128" s="185" t="s">
        <v>128</v>
      </c>
      <c r="AU128" s="185" t="s">
        <v>85</v>
      </c>
      <c r="AY128" s="16" t="s">
        <v>126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6" t="s">
        <v>82</v>
      </c>
      <c r="BK128" s="186">
        <f>ROUND(I128*H128,2)</f>
        <v>0</v>
      </c>
      <c r="BL128" s="16" t="s">
        <v>132</v>
      </c>
      <c r="BM128" s="185" t="s">
        <v>208</v>
      </c>
    </row>
    <row r="129" spans="1:65" s="2" customFormat="1" ht="11.25">
      <c r="A129" s="33"/>
      <c r="B129" s="34"/>
      <c r="C129" s="35"/>
      <c r="D129" s="187" t="s">
        <v>134</v>
      </c>
      <c r="E129" s="35"/>
      <c r="F129" s="188" t="s">
        <v>209</v>
      </c>
      <c r="G129" s="35"/>
      <c r="H129" s="35"/>
      <c r="I129" s="189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134</v>
      </c>
      <c r="AU129" s="16" t="s">
        <v>85</v>
      </c>
    </row>
    <row r="130" spans="1:65" s="13" customFormat="1" ht="11.25">
      <c r="B130" s="192"/>
      <c r="C130" s="193"/>
      <c r="D130" s="194" t="s">
        <v>136</v>
      </c>
      <c r="E130" s="195" t="s">
        <v>27</v>
      </c>
      <c r="F130" s="196" t="s">
        <v>210</v>
      </c>
      <c r="G130" s="193"/>
      <c r="H130" s="197">
        <v>377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136</v>
      </c>
      <c r="AU130" s="203" t="s">
        <v>85</v>
      </c>
      <c r="AV130" s="13" t="s">
        <v>85</v>
      </c>
      <c r="AW130" s="13" t="s">
        <v>34</v>
      </c>
      <c r="AX130" s="13" t="s">
        <v>82</v>
      </c>
      <c r="AY130" s="203" t="s">
        <v>126</v>
      </c>
    </row>
    <row r="131" spans="1:65" s="2" customFormat="1" ht="36" customHeight="1">
      <c r="A131" s="33"/>
      <c r="B131" s="34"/>
      <c r="C131" s="173" t="s">
        <v>8</v>
      </c>
      <c r="D131" s="173" t="s">
        <v>128</v>
      </c>
      <c r="E131" s="174" t="s">
        <v>211</v>
      </c>
      <c r="F131" s="175" t="s">
        <v>212</v>
      </c>
      <c r="G131" s="176" t="s">
        <v>146</v>
      </c>
      <c r="H131" s="177">
        <v>2</v>
      </c>
      <c r="I131" s="178"/>
      <c r="J131" s="179">
        <f>ROUND(I131*H131,2)</f>
        <v>0</v>
      </c>
      <c r="K131" s="180"/>
      <c r="L131" s="38"/>
      <c r="M131" s="181" t="s">
        <v>27</v>
      </c>
      <c r="N131" s="182" t="s">
        <v>45</v>
      </c>
      <c r="O131" s="63"/>
      <c r="P131" s="183">
        <f>O131*H131</f>
        <v>0</v>
      </c>
      <c r="Q131" s="183">
        <v>8.5760000000000003E-2</v>
      </c>
      <c r="R131" s="183">
        <f>Q131*H131</f>
        <v>0.17152000000000001</v>
      </c>
      <c r="S131" s="183">
        <v>0</v>
      </c>
      <c r="T131" s="18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5" t="s">
        <v>132</v>
      </c>
      <c r="AT131" s="185" t="s">
        <v>128</v>
      </c>
      <c r="AU131" s="185" t="s">
        <v>85</v>
      </c>
      <c r="AY131" s="16" t="s">
        <v>126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82</v>
      </c>
      <c r="BK131" s="186">
        <f>ROUND(I131*H131,2)</f>
        <v>0</v>
      </c>
      <c r="BL131" s="16" t="s">
        <v>132</v>
      </c>
      <c r="BM131" s="185" t="s">
        <v>213</v>
      </c>
    </row>
    <row r="132" spans="1:65" s="2" customFormat="1" ht="11.25">
      <c r="A132" s="33"/>
      <c r="B132" s="34"/>
      <c r="C132" s="35"/>
      <c r="D132" s="187" t="s">
        <v>134</v>
      </c>
      <c r="E132" s="35"/>
      <c r="F132" s="188" t="s">
        <v>214</v>
      </c>
      <c r="G132" s="35"/>
      <c r="H132" s="35"/>
      <c r="I132" s="189"/>
      <c r="J132" s="35"/>
      <c r="K132" s="35"/>
      <c r="L132" s="38"/>
      <c r="M132" s="190"/>
      <c r="N132" s="191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134</v>
      </c>
      <c r="AU132" s="16" t="s">
        <v>85</v>
      </c>
    </row>
    <row r="133" spans="1:65" s="13" customFormat="1" ht="11.25">
      <c r="B133" s="192"/>
      <c r="C133" s="193"/>
      <c r="D133" s="194" t="s">
        <v>136</v>
      </c>
      <c r="E133" s="195" t="s">
        <v>27</v>
      </c>
      <c r="F133" s="196" t="s">
        <v>85</v>
      </c>
      <c r="G133" s="193"/>
      <c r="H133" s="197">
        <v>2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136</v>
      </c>
      <c r="AU133" s="203" t="s">
        <v>85</v>
      </c>
      <c r="AV133" s="13" t="s">
        <v>85</v>
      </c>
      <c r="AW133" s="13" t="s">
        <v>34</v>
      </c>
      <c r="AX133" s="13" t="s">
        <v>82</v>
      </c>
      <c r="AY133" s="203" t="s">
        <v>126</v>
      </c>
    </row>
    <row r="134" spans="1:65" s="2" customFormat="1" ht="16.5" customHeight="1">
      <c r="A134" s="33"/>
      <c r="B134" s="34"/>
      <c r="C134" s="205" t="s">
        <v>215</v>
      </c>
      <c r="D134" s="205" t="s">
        <v>216</v>
      </c>
      <c r="E134" s="206" t="s">
        <v>217</v>
      </c>
      <c r="F134" s="207" t="s">
        <v>218</v>
      </c>
      <c r="G134" s="208" t="s">
        <v>146</v>
      </c>
      <c r="H134" s="209">
        <v>2.04</v>
      </c>
      <c r="I134" s="210"/>
      <c r="J134" s="211">
        <f>ROUND(I134*H134,2)</f>
        <v>0</v>
      </c>
      <c r="K134" s="212"/>
      <c r="L134" s="213"/>
      <c r="M134" s="214" t="s">
        <v>27</v>
      </c>
      <c r="N134" s="215" t="s">
        <v>45</v>
      </c>
      <c r="O134" s="63"/>
      <c r="P134" s="183">
        <f>O134*H134</f>
        <v>0</v>
      </c>
      <c r="Q134" s="183">
        <v>2.8129999999999999E-2</v>
      </c>
      <c r="R134" s="183">
        <f>Q134*H134</f>
        <v>5.7385199999999997E-2</v>
      </c>
      <c r="S134" s="183">
        <v>0</v>
      </c>
      <c r="T134" s="18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5" t="s">
        <v>170</v>
      </c>
      <c r="AT134" s="185" t="s">
        <v>216</v>
      </c>
      <c r="AU134" s="185" t="s">
        <v>85</v>
      </c>
      <c r="AY134" s="16" t="s">
        <v>126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82</v>
      </c>
      <c r="BK134" s="186">
        <f>ROUND(I134*H134,2)</f>
        <v>0</v>
      </c>
      <c r="BL134" s="16" t="s">
        <v>132</v>
      </c>
      <c r="BM134" s="185" t="s">
        <v>219</v>
      </c>
    </row>
    <row r="135" spans="1:65" s="13" customFormat="1" ht="11.25">
      <c r="B135" s="192"/>
      <c r="C135" s="193"/>
      <c r="D135" s="194" t="s">
        <v>136</v>
      </c>
      <c r="E135" s="193"/>
      <c r="F135" s="196" t="s">
        <v>220</v>
      </c>
      <c r="G135" s="193"/>
      <c r="H135" s="197">
        <v>2.04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136</v>
      </c>
      <c r="AU135" s="203" t="s">
        <v>85</v>
      </c>
      <c r="AV135" s="13" t="s">
        <v>85</v>
      </c>
      <c r="AW135" s="13" t="s">
        <v>4</v>
      </c>
      <c r="AX135" s="13" t="s">
        <v>82</v>
      </c>
      <c r="AY135" s="203" t="s">
        <v>126</v>
      </c>
    </row>
    <row r="136" spans="1:65" s="2" customFormat="1" ht="24" customHeight="1">
      <c r="A136" s="33"/>
      <c r="B136" s="34"/>
      <c r="C136" s="173" t="s">
        <v>192</v>
      </c>
      <c r="D136" s="173" t="s">
        <v>128</v>
      </c>
      <c r="E136" s="174" t="s">
        <v>221</v>
      </c>
      <c r="F136" s="175" t="s">
        <v>222</v>
      </c>
      <c r="G136" s="176" t="s">
        <v>146</v>
      </c>
      <c r="H136" s="177">
        <v>60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132</v>
      </c>
      <c r="AT136" s="185" t="s">
        <v>128</v>
      </c>
      <c r="AU136" s="185" t="s">
        <v>85</v>
      </c>
      <c r="AY136" s="16" t="s">
        <v>126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132</v>
      </c>
      <c r="BM136" s="185" t="s">
        <v>223</v>
      </c>
    </row>
    <row r="137" spans="1:65" s="2" customFormat="1" ht="11.25">
      <c r="A137" s="33"/>
      <c r="B137" s="34"/>
      <c r="C137" s="35"/>
      <c r="D137" s="187" t="s">
        <v>134</v>
      </c>
      <c r="E137" s="35"/>
      <c r="F137" s="188" t="s">
        <v>224</v>
      </c>
      <c r="G137" s="35"/>
      <c r="H137" s="35"/>
      <c r="I137" s="189"/>
      <c r="J137" s="35"/>
      <c r="K137" s="35"/>
      <c r="L137" s="38"/>
      <c r="M137" s="190"/>
      <c r="N137" s="191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134</v>
      </c>
      <c r="AU137" s="16" t="s">
        <v>85</v>
      </c>
    </row>
    <row r="138" spans="1:65" s="13" customFormat="1" ht="11.25">
      <c r="B138" s="192"/>
      <c r="C138" s="193"/>
      <c r="D138" s="194" t="s">
        <v>136</v>
      </c>
      <c r="E138" s="195" t="s">
        <v>27</v>
      </c>
      <c r="F138" s="196" t="s">
        <v>225</v>
      </c>
      <c r="G138" s="193"/>
      <c r="H138" s="197">
        <v>60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136</v>
      </c>
      <c r="AU138" s="203" t="s">
        <v>85</v>
      </c>
      <c r="AV138" s="13" t="s">
        <v>85</v>
      </c>
      <c r="AW138" s="13" t="s">
        <v>34</v>
      </c>
      <c r="AX138" s="13" t="s">
        <v>82</v>
      </c>
      <c r="AY138" s="203" t="s">
        <v>126</v>
      </c>
    </row>
    <row r="139" spans="1:65" s="2" customFormat="1" ht="26.45" customHeight="1">
      <c r="A139" s="33"/>
      <c r="B139" s="34"/>
      <c r="C139" s="173" t="s">
        <v>226</v>
      </c>
      <c r="D139" s="173" t="s">
        <v>128</v>
      </c>
      <c r="E139" s="174" t="s">
        <v>227</v>
      </c>
      <c r="F139" s="175" t="s">
        <v>228</v>
      </c>
      <c r="G139" s="176" t="s">
        <v>146</v>
      </c>
      <c r="H139" s="177">
        <v>60</v>
      </c>
      <c r="I139" s="178"/>
      <c r="J139" s="179">
        <f>ROUND(I139*H139,2)</f>
        <v>0</v>
      </c>
      <c r="K139" s="180"/>
      <c r="L139" s="38"/>
      <c r="M139" s="181" t="s">
        <v>27</v>
      </c>
      <c r="N139" s="182" t="s">
        <v>45</v>
      </c>
      <c r="O139" s="63"/>
      <c r="P139" s="183">
        <f>O139*H139</f>
        <v>0</v>
      </c>
      <c r="Q139" s="183">
        <v>6.0000000000000002E-5</v>
      </c>
      <c r="R139" s="183">
        <f>Q139*H139</f>
        <v>3.5999999999999999E-3</v>
      </c>
      <c r="S139" s="183">
        <v>0</v>
      </c>
      <c r="T139" s="18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5" t="s">
        <v>132</v>
      </c>
      <c r="AT139" s="185" t="s">
        <v>128</v>
      </c>
      <c r="AU139" s="185" t="s">
        <v>85</v>
      </c>
      <c r="AY139" s="16" t="s">
        <v>126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6" t="s">
        <v>82</v>
      </c>
      <c r="BK139" s="186">
        <f>ROUND(I139*H139,2)</f>
        <v>0</v>
      </c>
      <c r="BL139" s="16" t="s">
        <v>132</v>
      </c>
      <c r="BM139" s="185" t="s">
        <v>229</v>
      </c>
    </row>
    <row r="140" spans="1:65" s="2" customFormat="1" ht="11.25">
      <c r="A140" s="33"/>
      <c r="B140" s="34"/>
      <c r="C140" s="35"/>
      <c r="D140" s="187" t="s">
        <v>134</v>
      </c>
      <c r="E140" s="35"/>
      <c r="F140" s="188" t="s">
        <v>230</v>
      </c>
      <c r="G140" s="35"/>
      <c r="H140" s="35"/>
      <c r="I140" s="189"/>
      <c r="J140" s="35"/>
      <c r="K140" s="35"/>
      <c r="L140" s="38"/>
      <c r="M140" s="190"/>
      <c r="N140" s="191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134</v>
      </c>
      <c r="AU140" s="16" t="s">
        <v>85</v>
      </c>
    </row>
    <row r="141" spans="1:65" s="13" customFormat="1" ht="11.25">
      <c r="B141" s="192"/>
      <c r="C141" s="193"/>
      <c r="D141" s="194" t="s">
        <v>136</v>
      </c>
      <c r="E141" s="195" t="s">
        <v>27</v>
      </c>
      <c r="F141" s="196" t="s">
        <v>225</v>
      </c>
      <c r="G141" s="193"/>
      <c r="H141" s="197">
        <v>60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136</v>
      </c>
      <c r="AU141" s="203" t="s">
        <v>85</v>
      </c>
      <c r="AV141" s="13" t="s">
        <v>85</v>
      </c>
      <c r="AW141" s="13" t="s">
        <v>34</v>
      </c>
      <c r="AX141" s="13" t="s">
        <v>74</v>
      </c>
      <c r="AY141" s="203" t="s">
        <v>126</v>
      </c>
    </row>
    <row r="142" spans="1:65" s="2" customFormat="1" ht="26.45" customHeight="1">
      <c r="A142" s="33"/>
      <c r="B142" s="34"/>
      <c r="C142" s="173" t="s">
        <v>231</v>
      </c>
      <c r="D142" s="173" t="s">
        <v>128</v>
      </c>
      <c r="E142" s="174" t="s">
        <v>232</v>
      </c>
      <c r="F142" s="175" t="s">
        <v>233</v>
      </c>
      <c r="G142" s="176" t="s">
        <v>146</v>
      </c>
      <c r="H142" s="177">
        <v>2025</v>
      </c>
      <c r="I142" s="178"/>
      <c r="J142" s="179">
        <f>ROUND(I142*H142,2)</f>
        <v>0</v>
      </c>
      <c r="K142" s="180"/>
      <c r="L142" s="38"/>
      <c r="M142" s="181" t="s">
        <v>27</v>
      </c>
      <c r="N142" s="182" t="s">
        <v>45</v>
      </c>
      <c r="O142" s="63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5" t="s">
        <v>132</v>
      </c>
      <c r="AT142" s="185" t="s">
        <v>128</v>
      </c>
      <c r="AU142" s="185" t="s">
        <v>85</v>
      </c>
      <c r="AY142" s="16" t="s">
        <v>126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6" t="s">
        <v>82</v>
      </c>
      <c r="BK142" s="186">
        <f>ROUND(I142*H142,2)</f>
        <v>0</v>
      </c>
      <c r="BL142" s="16" t="s">
        <v>132</v>
      </c>
      <c r="BM142" s="185" t="s">
        <v>234</v>
      </c>
    </row>
    <row r="143" spans="1:65" s="2" customFormat="1" ht="11.25">
      <c r="A143" s="33"/>
      <c r="B143" s="34"/>
      <c r="C143" s="35"/>
      <c r="D143" s="187" t="s">
        <v>134</v>
      </c>
      <c r="E143" s="35"/>
      <c r="F143" s="188" t="s">
        <v>235</v>
      </c>
      <c r="G143" s="35"/>
      <c r="H143" s="35"/>
      <c r="I143" s="189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134</v>
      </c>
      <c r="AU143" s="16" t="s">
        <v>85</v>
      </c>
    </row>
    <row r="144" spans="1:65" s="2" customFormat="1" ht="19.5">
      <c r="A144" s="33"/>
      <c r="B144" s="34"/>
      <c r="C144" s="35"/>
      <c r="D144" s="194" t="s">
        <v>186</v>
      </c>
      <c r="E144" s="35"/>
      <c r="F144" s="204" t="s">
        <v>236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186</v>
      </c>
      <c r="AU144" s="16" t="s">
        <v>85</v>
      </c>
    </row>
    <row r="145" spans="1:65" s="13" customFormat="1" ht="11.25">
      <c r="B145" s="192"/>
      <c r="C145" s="193"/>
      <c r="D145" s="194" t="s">
        <v>136</v>
      </c>
      <c r="E145" s="195" t="s">
        <v>27</v>
      </c>
      <c r="F145" s="196" t="s">
        <v>237</v>
      </c>
      <c r="G145" s="193"/>
      <c r="H145" s="197">
        <v>2025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136</v>
      </c>
      <c r="AU145" s="203" t="s">
        <v>85</v>
      </c>
      <c r="AV145" s="13" t="s">
        <v>85</v>
      </c>
      <c r="AW145" s="13" t="s">
        <v>34</v>
      </c>
      <c r="AX145" s="13" t="s">
        <v>82</v>
      </c>
      <c r="AY145" s="203" t="s">
        <v>126</v>
      </c>
    </row>
    <row r="146" spans="1:65" s="2" customFormat="1" ht="16.5" customHeight="1">
      <c r="A146" s="33"/>
      <c r="B146" s="34"/>
      <c r="C146" s="173" t="s">
        <v>238</v>
      </c>
      <c r="D146" s="173" t="s">
        <v>128</v>
      </c>
      <c r="E146" s="174" t="s">
        <v>239</v>
      </c>
      <c r="F146" s="175" t="s">
        <v>240</v>
      </c>
      <c r="G146" s="176" t="s">
        <v>146</v>
      </c>
      <c r="H146" s="177">
        <v>180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132</v>
      </c>
      <c r="AT146" s="185" t="s">
        <v>128</v>
      </c>
      <c r="AU146" s="185" t="s">
        <v>85</v>
      </c>
      <c r="AY146" s="16" t="s">
        <v>126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132</v>
      </c>
      <c r="BM146" s="185" t="s">
        <v>241</v>
      </c>
    </row>
    <row r="147" spans="1:65" s="2" customFormat="1" ht="11.25">
      <c r="A147" s="33"/>
      <c r="B147" s="34"/>
      <c r="C147" s="35"/>
      <c r="D147" s="187" t="s">
        <v>134</v>
      </c>
      <c r="E147" s="35"/>
      <c r="F147" s="188" t="s">
        <v>242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134</v>
      </c>
      <c r="AU147" s="16" t="s">
        <v>85</v>
      </c>
    </row>
    <row r="148" spans="1:65" s="13" customFormat="1" ht="11.25">
      <c r="B148" s="192"/>
      <c r="C148" s="193"/>
      <c r="D148" s="194" t="s">
        <v>136</v>
      </c>
      <c r="E148" s="195" t="s">
        <v>27</v>
      </c>
      <c r="F148" s="196" t="s">
        <v>243</v>
      </c>
      <c r="G148" s="193"/>
      <c r="H148" s="197">
        <v>180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136</v>
      </c>
      <c r="AU148" s="203" t="s">
        <v>85</v>
      </c>
      <c r="AV148" s="13" t="s">
        <v>85</v>
      </c>
      <c r="AW148" s="13" t="s">
        <v>34</v>
      </c>
      <c r="AX148" s="13" t="s">
        <v>82</v>
      </c>
      <c r="AY148" s="203" t="s">
        <v>126</v>
      </c>
    </row>
    <row r="149" spans="1:65" s="2" customFormat="1" ht="36" customHeight="1">
      <c r="A149" s="33"/>
      <c r="B149" s="34"/>
      <c r="C149" s="173" t="s">
        <v>7</v>
      </c>
      <c r="D149" s="173" t="s">
        <v>128</v>
      </c>
      <c r="E149" s="174" t="s">
        <v>244</v>
      </c>
      <c r="F149" s="175" t="s">
        <v>245</v>
      </c>
      <c r="G149" s="176" t="s">
        <v>131</v>
      </c>
      <c r="H149" s="177">
        <v>2200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0</v>
      </c>
      <c r="R149" s="183">
        <f>Q149*H149</f>
        <v>0</v>
      </c>
      <c r="S149" s="183">
        <v>0.02</v>
      </c>
      <c r="T149" s="184">
        <f>S149*H149</f>
        <v>44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132</v>
      </c>
      <c r="AT149" s="185" t="s">
        <v>128</v>
      </c>
      <c r="AU149" s="185" t="s">
        <v>85</v>
      </c>
      <c r="AY149" s="16" t="s">
        <v>126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132</v>
      </c>
      <c r="BM149" s="185" t="s">
        <v>246</v>
      </c>
    </row>
    <row r="150" spans="1:65" s="2" customFormat="1" ht="11.25">
      <c r="A150" s="33"/>
      <c r="B150" s="34"/>
      <c r="C150" s="35"/>
      <c r="D150" s="187" t="s">
        <v>134</v>
      </c>
      <c r="E150" s="35"/>
      <c r="F150" s="188" t="s">
        <v>247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134</v>
      </c>
      <c r="AU150" s="16" t="s">
        <v>85</v>
      </c>
    </row>
    <row r="151" spans="1:65" s="13" customFormat="1" ht="11.25">
      <c r="B151" s="192"/>
      <c r="C151" s="193"/>
      <c r="D151" s="194" t="s">
        <v>136</v>
      </c>
      <c r="E151" s="195" t="s">
        <v>27</v>
      </c>
      <c r="F151" s="196" t="s">
        <v>248</v>
      </c>
      <c r="G151" s="193"/>
      <c r="H151" s="197">
        <v>2200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136</v>
      </c>
      <c r="AU151" s="203" t="s">
        <v>85</v>
      </c>
      <c r="AV151" s="13" t="s">
        <v>85</v>
      </c>
      <c r="AW151" s="13" t="s">
        <v>34</v>
      </c>
      <c r="AX151" s="13" t="s">
        <v>82</v>
      </c>
      <c r="AY151" s="203" t="s">
        <v>126</v>
      </c>
    </row>
    <row r="152" spans="1:65" s="12" customFormat="1" ht="20.85" customHeight="1">
      <c r="B152" s="157"/>
      <c r="C152" s="158"/>
      <c r="D152" s="159" t="s">
        <v>73</v>
      </c>
      <c r="E152" s="171" t="s">
        <v>249</v>
      </c>
      <c r="F152" s="171" t="s">
        <v>250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SUM(P153:P155)</f>
        <v>0</v>
      </c>
      <c r="Q152" s="165"/>
      <c r="R152" s="166">
        <f>SUM(R153:R155)</f>
        <v>0</v>
      </c>
      <c r="S152" s="165"/>
      <c r="T152" s="167">
        <f>SUM(T153:T155)</f>
        <v>0</v>
      </c>
      <c r="AR152" s="168" t="s">
        <v>82</v>
      </c>
      <c r="AT152" s="169" t="s">
        <v>73</v>
      </c>
      <c r="AU152" s="169" t="s">
        <v>85</v>
      </c>
      <c r="AY152" s="168" t="s">
        <v>126</v>
      </c>
      <c r="BK152" s="170">
        <f>SUM(BK153:BK155)</f>
        <v>0</v>
      </c>
    </row>
    <row r="153" spans="1:65" s="2" customFormat="1" ht="26.45" customHeight="1">
      <c r="A153" s="33"/>
      <c r="B153" s="34"/>
      <c r="C153" s="173" t="s">
        <v>251</v>
      </c>
      <c r="D153" s="173" t="s">
        <v>128</v>
      </c>
      <c r="E153" s="174" t="s">
        <v>252</v>
      </c>
      <c r="F153" s="175" t="s">
        <v>253</v>
      </c>
      <c r="G153" s="176" t="s">
        <v>254</v>
      </c>
      <c r="H153" s="177">
        <v>19.940000000000001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132</v>
      </c>
      <c r="AT153" s="185" t="s">
        <v>128</v>
      </c>
      <c r="AU153" s="185" t="s">
        <v>143</v>
      </c>
      <c r="AY153" s="16" t="s">
        <v>126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132</v>
      </c>
      <c r="BM153" s="185" t="s">
        <v>255</v>
      </c>
    </row>
    <row r="154" spans="1:65" s="2" customFormat="1" ht="11.25">
      <c r="A154" s="33"/>
      <c r="B154" s="34"/>
      <c r="C154" s="35"/>
      <c r="D154" s="187" t="s">
        <v>134</v>
      </c>
      <c r="E154" s="35"/>
      <c r="F154" s="188" t="s">
        <v>256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134</v>
      </c>
      <c r="AU154" s="16" t="s">
        <v>143</v>
      </c>
    </row>
    <row r="155" spans="1:65" s="13" customFormat="1" ht="11.25">
      <c r="B155" s="192"/>
      <c r="C155" s="193"/>
      <c r="D155" s="194" t="s">
        <v>136</v>
      </c>
      <c r="E155" s="195" t="s">
        <v>27</v>
      </c>
      <c r="F155" s="196" t="s">
        <v>257</v>
      </c>
      <c r="G155" s="193"/>
      <c r="H155" s="197">
        <v>19.940000000000001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136</v>
      </c>
      <c r="AU155" s="203" t="s">
        <v>143</v>
      </c>
      <c r="AV155" s="13" t="s">
        <v>85</v>
      </c>
      <c r="AW155" s="13" t="s">
        <v>34</v>
      </c>
      <c r="AX155" s="13" t="s">
        <v>74</v>
      </c>
      <c r="AY155" s="203" t="s">
        <v>126</v>
      </c>
    </row>
    <row r="156" spans="1:65" s="12" customFormat="1" ht="22.9" customHeight="1">
      <c r="B156" s="157"/>
      <c r="C156" s="158"/>
      <c r="D156" s="159" t="s">
        <v>73</v>
      </c>
      <c r="E156" s="171" t="s">
        <v>258</v>
      </c>
      <c r="F156" s="171" t="s">
        <v>259</v>
      </c>
      <c r="G156" s="158"/>
      <c r="H156" s="158"/>
      <c r="I156" s="161"/>
      <c r="J156" s="172">
        <f>BK156</f>
        <v>0</v>
      </c>
      <c r="K156" s="158"/>
      <c r="L156" s="163"/>
      <c r="M156" s="164"/>
      <c r="N156" s="165"/>
      <c r="O156" s="165"/>
      <c r="P156" s="166">
        <f>SUM(P157:P173)</f>
        <v>0</v>
      </c>
      <c r="Q156" s="165"/>
      <c r="R156" s="166">
        <f>SUM(R157:R173)</f>
        <v>0</v>
      </c>
      <c r="S156" s="165"/>
      <c r="T156" s="167">
        <f>SUM(T157:T173)</f>
        <v>0</v>
      </c>
      <c r="AR156" s="168" t="s">
        <v>82</v>
      </c>
      <c r="AT156" s="169" t="s">
        <v>73</v>
      </c>
      <c r="AU156" s="169" t="s">
        <v>82</v>
      </c>
      <c r="AY156" s="168" t="s">
        <v>126</v>
      </c>
      <c r="BK156" s="170">
        <f>SUM(BK157:BK173)</f>
        <v>0</v>
      </c>
    </row>
    <row r="157" spans="1:65" s="2" customFormat="1" ht="26.45" customHeight="1">
      <c r="A157" s="33"/>
      <c r="B157" s="34"/>
      <c r="C157" s="173" t="s">
        <v>260</v>
      </c>
      <c r="D157" s="173" t="s">
        <v>128</v>
      </c>
      <c r="E157" s="174" t="s">
        <v>261</v>
      </c>
      <c r="F157" s="175" t="s">
        <v>262</v>
      </c>
      <c r="G157" s="176" t="s">
        <v>254</v>
      </c>
      <c r="H157" s="177">
        <v>4.41</v>
      </c>
      <c r="I157" s="178"/>
      <c r="J157" s="179">
        <f>ROUND(I157*H157,2)</f>
        <v>0</v>
      </c>
      <c r="K157" s="180"/>
      <c r="L157" s="38"/>
      <c r="M157" s="181" t="s">
        <v>27</v>
      </c>
      <c r="N157" s="182" t="s">
        <v>45</v>
      </c>
      <c r="O157" s="6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5" t="s">
        <v>132</v>
      </c>
      <c r="AT157" s="185" t="s">
        <v>128</v>
      </c>
      <c r="AU157" s="185" t="s">
        <v>85</v>
      </c>
      <c r="AY157" s="16" t="s">
        <v>126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82</v>
      </c>
      <c r="BK157" s="186">
        <f>ROUND(I157*H157,2)</f>
        <v>0</v>
      </c>
      <c r="BL157" s="16" t="s">
        <v>132</v>
      </c>
      <c r="BM157" s="185" t="s">
        <v>263</v>
      </c>
    </row>
    <row r="158" spans="1:65" s="2" customFormat="1" ht="11.25">
      <c r="A158" s="33"/>
      <c r="B158" s="34"/>
      <c r="C158" s="35"/>
      <c r="D158" s="187" t="s">
        <v>134</v>
      </c>
      <c r="E158" s="35"/>
      <c r="F158" s="188" t="s">
        <v>264</v>
      </c>
      <c r="G158" s="35"/>
      <c r="H158" s="35"/>
      <c r="I158" s="189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134</v>
      </c>
      <c r="AU158" s="16" t="s">
        <v>85</v>
      </c>
    </row>
    <row r="159" spans="1:65" s="13" customFormat="1" ht="11.25">
      <c r="B159" s="192"/>
      <c r="C159" s="193"/>
      <c r="D159" s="194" t="s">
        <v>136</v>
      </c>
      <c r="E159" s="195" t="s">
        <v>27</v>
      </c>
      <c r="F159" s="196" t="s">
        <v>265</v>
      </c>
      <c r="G159" s="193"/>
      <c r="H159" s="197">
        <v>4.41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136</v>
      </c>
      <c r="AU159" s="203" t="s">
        <v>85</v>
      </c>
      <c r="AV159" s="13" t="s">
        <v>85</v>
      </c>
      <c r="AW159" s="13" t="s">
        <v>34</v>
      </c>
      <c r="AX159" s="13" t="s">
        <v>82</v>
      </c>
      <c r="AY159" s="203" t="s">
        <v>126</v>
      </c>
    </row>
    <row r="160" spans="1:65" s="2" customFormat="1" ht="26.45" customHeight="1">
      <c r="A160" s="33"/>
      <c r="B160" s="34"/>
      <c r="C160" s="173" t="s">
        <v>266</v>
      </c>
      <c r="D160" s="173" t="s">
        <v>128</v>
      </c>
      <c r="E160" s="174" t="s">
        <v>267</v>
      </c>
      <c r="F160" s="175" t="s">
        <v>268</v>
      </c>
      <c r="G160" s="176" t="s">
        <v>254</v>
      </c>
      <c r="H160" s="177">
        <v>894</v>
      </c>
      <c r="I160" s="178"/>
      <c r="J160" s="179">
        <f>ROUND(I160*H160,2)</f>
        <v>0</v>
      </c>
      <c r="K160" s="180"/>
      <c r="L160" s="38"/>
      <c r="M160" s="181" t="s">
        <v>27</v>
      </c>
      <c r="N160" s="182" t="s">
        <v>45</v>
      </c>
      <c r="O160" s="63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5" t="s">
        <v>132</v>
      </c>
      <c r="AT160" s="185" t="s">
        <v>128</v>
      </c>
      <c r="AU160" s="185" t="s">
        <v>85</v>
      </c>
      <c r="AY160" s="16" t="s">
        <v>126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6" t="s">
        <v>82</v>
      </c>
      <c r="BK160" s="186">
        <f>ROUND(I160*H160,2)</f>
        <v>0</v>
      </c>
      <c r="BL160" s="16" t="s">
        <v>132</v>
      </c>
      <c r="BM160" s="185" t="s">
        <v>269</v>
      </c>
    </row>
    <row r="161" spans="1:65" s="2" customFormat="1" ht="11.25">
      <c r="A161" s="33"/>
      <c r="B161" s="34"/>
      <c r="C161" s="35"/>
      <c r="D161" s="187" t="s">
        <v>134</v>
      </c>
      <c r="E161" s="35"/>
      <c r="F161" s="188" t="s">
        <v>270</v>
      </c>
      <c r="G161" s="35"/>
      <c r="H161" s="35"/>
      <c r="I161" s="189"/>
      <c r="J161" s="35"/>
      <c r="K161" s="35"/>
      <c r="L161" s="38"/>
      <c r="M161" s="190"/>
      <c r="N161" s="191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134</v>
      </c>
      <c r="AU161" s="16" t="s">
        <v>85</v>
      </c>
    </row>
    <row r="162" spans="1:65" s="2" customFormat="1" ht="19.5">
      <c r="A162" s="33"/>
      <c r="B162" s="34"/>
      <c r="C162" s="35"/>
      <c r="D162" s="194" t="s">
        <v>186</v>
      </c>
      <c r="E162" s="35"/>
      <c r="F162" s="204" t="s">
        <v>271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186</v>
      </c>
      <c r="AU162" s="16" t="s">
        <v>85</v>
      </c>
    </row>
    <row r="163" spans="1:65" s="13" customFormat="1" ht="11.25">
      <c r="B163" s="192"/>
      <c r="C163" s="193"/>
      <c r="D163" s="194" t="s">
        <v>136</v>
      </c>
      <c r="E163" s="195" t="s">
        <v>27</v>
      </c>
      <c r="F163" s="196" t="s">
        <v>272</v>
      </c>
      <c r="G163" s="193"/>
      <c r="H163" s="197">
        <v>894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136</v>
      </c>
      <c r="AU163" s="203" t="s">
        <v>85</v>
      </c>
      <c r="AV163" s="13" t="s">
        <v>85</v>
      </c>
      <c r="AW163" s="13" t="s">
        <v>34</v>
      </c>
      <c r="AX163" s="13" t="s">
        <v>74</v>
      </c>
      <c r="AY163" s="203" t="s">
        <v>126</v>
      </c>
    </row>
    <row r="164" spans="1:65" s="2" customFormat="1" ht="26.45" customHeight="1">
      <c r="A164" s="33"/>
      <c r="B164" s="34"/>
      <c r="C164" s="173" t="s">
        <v>273</v>
      </c>
      <c r="D164" s="173" t="s">
        <v>128</v>
      </c>
      <c r="E164" s="174" t="s">
        <v>274</v>
      </c>
      <c r="F164" s="175" t="s">
        <v>275</v>
      </c>
      <c r="G164" s="176" t="s">
        <v>254</v>
      </c>
      <c r="H164" s="177">
        <v>2682</v>
      </c>
      <c r="I164" s="178"/>
      <c r="J164" s="179">
        <f>ROUND(I164*H164,2)</f>
        <v>0</v>
      </c>
      <c r="K164" s="180"/>
      <c r="L164" s="38"/>
      <c r="M164" s="181" t="s">
        <v>27</v>
      </c>
      <c r="N164" s="182" t="s">
        <v>45</v>
      </c>
      <c r="O164" s="63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5" t="s">
        <v>132</v>
      </c>
      <c r="AT164" s="185" t="s">
        <v>128</v>
      </c>
      <c r="AU164" s="185" t="s">
        <v>85</v>
      </c>
      <c r="AY164" s="16" t="s">
        <v>126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6" t="s">
        <v>82</v>
      </c>
      <c r="BK164" s="186">
        <f>ROUND(I164*H164,2)</f>
        <v>0</v>
      </c>
      <c r="BL164" s="16" t="s">
        <v>132</v>
      </c>
      <c r="BM164" s="185" t="s">
        <v>276</v>
      </c>
    </row>
    <row r="165" spans="1:65" s="2" customFormat="1" ht="11.25">
      <c r="A165" s="33"/>
      <c r="B165" s="34"/>
      <c r="C165" s="35"/>
      <c r="D165" s="187" t="s">
        <v>134</v>
      </c>
      <c r="E165" s="35"/>
      <c r="F165" s="188" t="s">
        <v>277</v>
      </c>
      <c r="G165" s="35"/>
      <c r="H165" s="35"/>
      <c r="I165" s="189"/>
      <c r="J165" s="35"/>
      <c r="K165" s="35"/>
      <c r="L165" s="38"/>
      <c r="M165" s="190"/>
      <c r="N165" s="191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134</v>
      </c>
      <c r="AU165" s="16" t="s">
        <v>85</v>
      </c>
    </row>
    <row r="166" spans="1:65" s="2" customFormat="1" ht="19.5">
      <c r="A166" s="33"/>
      <c r="B166" s="34"/>
      <c r="C166" s="35"/>
      <c r="D166" s="194" t="s">
        <v>186</v>
      </c>
      <c r="E166" s="35"/>
      <c r="F166" s="204" t="s">
        <v>278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186</v>
      </c>
      <c r="AU166" s="16" t="s">
        <v>85</v>
      </c>
    </row>
    <row r="167" spans="1:65" s="13" customFormat="1" ht="11.25">
      <c r="B167" s="192"/>
      <c r="C167" s="193"/>
      <c r="D167" s="194" t="s">
        <v>136</v>
      </c>
      <c r="E167" s="195" t="s">
        <v>27</v>
      </c>
      <c r="F167" s="196" t="s">
        <v>279</v>
      </c>
      <c r="G167" s="193"/>
      <c r="H167" s="197">
        <v>2682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136</v>
      </c>
      <c r="AU167" s="203" t="s">
        <v>85</v>
      </c>
      <c r="AV167" s="13" t="s">
        <v>85</v>
      </c>
      <c r="AW167" s="13" t="s">
        <v>34</v>
      </c>
      <c r="AX167" s="13" t="s">
        <v>82</v>
      </c>
      <c r="AY167" s="203" t="s">
        <v>126</v>
      </c>
    </row>
    <row r="168" spans="1:65" s="2" customFormat="1" ht="26.45" customHeight="1">
      <c r="A168" s="33"/>
      <c r="B168" s="34"/>
      <c r="C168" s="173" t="s">
        <v>280</v>
      </c>
      <c r="D168" s="173" t="s">
        <v>128</v>
      </c>
      <c r="E168" s="174" t="s">
        <v>281</v>
      </c>
      <c r="F168" s="175" t="s">
        <v>282</v>
      </c>
      <c r="G168" s="176" t="s">
        <v>254</v>
      </c>
      <c r="H168" s="177">
        <v>74.97</v>
      </c>
      <c r="I168" s="178"/>
      <c r="J168" s="179">
        <f>ROUND(I168*H168,2)</f>
        <v>0</v>
      </c>
      <c r="K168" s="180"/>
      <c r="L168" s="38"/>
      <c r="M168" s="181" t="s">
        <v>27</v>
      </c>
      <c r="N168" s="182" t="s">
        <v>45</v>
      </c>
      <c r="O168" s="63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5" t="s">
        <v>132</v>
      </c>
      <c r="AT168" s="185" t="s">
        <v>128</v>
      </c>
      <c r="AU168" s="185" t="s">
        <v>85</v>
      </c>
      <c r="AY168" s="16" t="s">
        <v>126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6" t="s">
        <v>82</v>
      </c>
      <c r="BK168" s="186">
        <f>ROUND(I168*H168,2)</f>
        <v>0</v>
      </c>
      <c r="BL168" s="16" t="s">
        <v>132</v>
      </c>
      <c r="BM168" s="185" t="s">
        <v>283</v>
      </c>
    </row>
    <row r="169" spans="1:65" s="2" customFormat="1" ht="11.25">
      <c r="A169" s="33"/>
      <c r="B169" s="34"/>
      <c r="C169" s="35"/>
      <c r="D169" s="187" t="s">
        <v>134</v>
      </c>
      <c r="E169" s="35"/>
      <c r="F169" s="188" t="s">
        <v>284</v>
      </c>
      <c r="G169" s="35"/>
      <c r="H169" s="35"/>
      <c r="I169" s="189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134</v>
      </c>
      <c r="AU169" s="16" t="s">
        <v>85</v>
      </c>
    </row>
    <row r="170" spans="1:65" s="13" customFormat="1" ht="11.25">
      <c r="B170" s="192"/>
      <c r="C170" s="193"/>
      <c r="D170" s="194" t="s">
        <v>136</v>
      </c>
      <c r="E170" s="195" t="s">
        <v>27</v>
      </c>
      <c r="F170" s="196" t="s">
        <v>285</v>
      </c>
      <c r="G170" s="193"/>
      <c r="H170" s="197">
        <v>74.97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136</v>
      </c>
      <c r="AU170" s="203" t="s">
        <v>85</v>
      </c>
      <c r="AV170" s="13" t="s">
        <v>85</v>
      </c>
      <c r="AW170" s="13" t="s">
        <v>34</v>
      </c>
      <c r="AX170" s="13" t="s">
        <v>82</v>
      </c>
      <c r="AY170" s="203" t="s">
        <v>126</v>
      </c>
    </row>
    <row r="171" spans="1:65" s="2" customFormat="1" ht="26.45" customHeight="1">
      <c r="A171" s="33"/>
      <c r="B171" s="34"/>
      <c r="C171" s="173" t="s">
        <v>286</v>
      </c>
      <c r="D171" s="173" t="s">
        <v>128</v>
      </c>
      <c r="E171" s="174" t="s">
        <v>287</v>
      </c>
      <c r="F171" s="175" t="s">
        <v>288</v>
      </c>
      <c r="G171" s="176" t="s">
        <v>254</v>
      </c>
      <c r="H171" s="177">
        <v>4.41</v>
      </c>
      <c r="I171" s="178"/>
      <c r="J171" s="179">
        <f>ROUND(I171*H171,2)</f>
        <v>0</v>
      </c>
      <c r="K171" s="180"/>
      <c r="L171" s="38"/>
      <c r="M171" s="181" t="s">
        <v>27</v>
      </c>
      <c r="N171" s="182" t="s">
        <v>45</v>
      </c>
      <c r="O171" s="63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5" t="s">
        <v>132</v>
      </c>
      <c r="AT171" s="185" t="s">
        <v>128</v>
      </c>
      <c r="AU171" s="185" t="s">
        <v>85</v>
      </c>
      <c r="AY171" s="16" t="s">
        <v>126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6" t="s">
        <v>82</v>
      </c>
      <c r="BK171" s="186">
        <f>ROUND(I171*H171,2)</f>
        <v>0</v>
      </c>
      <c r="BL171" s="16" t="s">
        <v>132</v>
      </c>
      <c r="BM171" s="185" t="s">
        <v>289</v>
      </c>
    </row>
    <row r="172" spans="1:65" s="2" customFormat="1" ht="11.25">
      <c r="A172" s="33"/>
      <c r="B172" s="34"/>
      <c r="C172" s="35"/>
      <c r="D172" s="187" t="s">
        <v>134</v>
      </c>
      <c r="E172" s="35"/>
      <c r="F172" s="188" t="s">
        <v>290</v>
      </c>
      <c r="G172" s="35"/>
      <c r="H172" s="35"/>
      <c r="I172" s="189"/>
      <c r="J172" s="35"/>
      <c r="K172" s="35"/>
      <c r="L172" s="38"/>
      <c r="M172" s="190"/>
      <c r="N172" s="191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134</v>
      </c>
      <c r="AU172" s="16" t="s">
        <v>85</v>
      </c>
    </row>
    <row r="173" spans="1:65" s="13" customFormat="1" ht="11.25">
      <c r="B173" s="192"/>
      <c r="C173" s="193"/>
      <c r="D173" s="194" t="s">
        <v>136</v>
      </c>
      <c r="E173" s="195" t="s">
        <v>27</v>
      </c>
      <c r="F173" s="196" t="s">
        <v>265</v>
      </c>
      <c r="G173" s="193"/>
      <c r="H173" s="197">
        <v>4.41</v>
      </c>
      <c r="I173" s="198"/>
      <c r="J173" s="193"/>
      <c r="K173" s="193"/>
      <c r="L173" s="199"/>
      <c r="M173" s="216"/>
      <c r="N173" s="217"/>
      <c r="O173" s="217"/>
      <c r="P173" s="217"/>
      <c r="Q173" s="217"/>
      <c r="R173" s="217"/>
      <c r="S173" s="217"/>
      <c r="T173" s="218"/>
      <c r="AT173" s="203" t="s">
        <v>136</v>
      </c>
      <c r="AU173" s="203" t="s">
        <v>85</v>
      </c>
      <c r="AV173" s="13" t="s">
        <v>85</v>
      </c>
      <c r="AW173" s="13" t="s">
        <v>34</v>
      </c>
      <c r="AX173" s="13" t="s">
        <v>82</v>
      </c>
      <c r="AY173" s="203" t="s">
        <v>126</v>
      </c>
    </row>
    <row r="174" spans="1:65" s="2" customFormat="1" ht="6.95" customHeight="1">
      <c r="A174" s="33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algorithmName="SHA-512" hashValue="fc5ZhqQyDGsEKFXKanWtKZ6BzP1+6fQc2uD/Nt3vEdIbFd8WRe3IZM2br6hpfQAGHdMjCVm7R1kamNKx1EcDVA==" saltValue="HPg7wryWT1HPkO6SinefGs29a7TK0NkaTEIWv8u+qcHQ1yOXzk5Q5eHwjCaGvN2XD/ugvTIf2cICmz6oxb+Ldw==" spinCount="100000" sheet="1" objects="1" scenarios="1" formatColumns="0" formatRows="0" autoFilter="0"/>
  <autoFilter ref="C85:K17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100" r:id="rId4"/>
    <hyperlink ref="F103" r:id="rId5"/>
    <hyperlink ref="F106" r:id="rId6"/>
    <hyperlink ref="F109" r:id="rId7"/>
    <hyperlink ref="F112" r:id="rId8"/>
    <hyperlink ref="F126" r:id="rId9"/>
    <hyperlink ref="F129" r:id="rId10"/>
    <hyperlink ref="F132" r:id="rId11"/>
    <hyperlink ref="F137" r:id="rId12"/>
    <hyperlink ref="F140" r:id="rId13"/>
    <hyperlink ref="F143" r:id="rId14"/>
    <hyperlink ref="F147" r:id="rId15"/>
    <hyperlink ref="F150" r:id="rId16"/>
    <hyperlink ref="F154" r:id="rId17"/>
    <hyperlink ref="F158" r:id="rId18"/>
    <hyperlink ref="F161" r:id="rId19"/>
    <hyperlink ref="F165" r:id="rId20"/>
    <hyperlink ref="F169" r:id="rId21"/>
    <hyperlink ref="F172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291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97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1153.0 -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33"/>
      <c r="C60" s="134"/>
      <c r="D60" s="135" t="s">
        <v>292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293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111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a v Sendražicích - 3. etapa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95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24" t="str">
        <f>E9</f>
        <v>1153.0 -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3. 4. 2025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112</v>
      </c>
      <c r="D80" s="148" t="s">
        <v>59</v>
      </c>
      <c r="E80" s="148" t="s">
        <v>55</v>
      </c>
      <c r="F80" s="148" t="s">
        <v>56</v>
      </c>
      <c r="G80" s="148" t="s">
        <v>113</v>
      </c>
      <c r="H80" s="148" t="s">
        <v>114</v>
      </c>
      <c r="I80" s="148" t="s">
        <v>115</v>
      </c>
      <c r="J80" s="149" t="s">
        <v>102</v>
      </c>
      <c r="K80" s="150" t="s">
        <v>116</v>
      </c>
      <c r="L80" s="151"/>
      <c r="M80" s="67" t="s">
        <v>27</v>
      </c>
      <c r="N80" s="68" t="s">
        <v>44</v>
      </c>
      <c r="O80" s="68" t="s">
        <v>117</v>
      </c>
      <c r="P80" s="68" t="s">
        <v>118</v>
      </c>
      <c r="Q80" s="68" t="s">
        <v>119</v>
      </c>
      <c r="R80" s="68" t="s">
        <v>120</v>
      </c>
      <c r="S80" s="68" t="s">
        <v>121</v>
      </c>
      <c r="T80" s="69" t="s">
        <v>122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123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103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87</v>
      </c>
      <c r="F82" s="160" t="s">
        <v>294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149</v>
      </c>
      <c r="AT82" s="169" t="s">
        <v>73</v>
      </c>
      <c r="AU82" s="169" t="s">
        <v>74</v>
      </c>
      <c r="AY82" s="168" t="s">
        <v>126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294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149</v>
      </c>
      <c r="AT83" s="169" t="s">
        <v>73</v>
      </c>
      <c r="AU83" s="169" t="s">
        <v>82</v>
      </c>
      <c r="AY83" s="168" t="s">
        <v>126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128</v>
      </c>
      <c r="E84" s="174" t="s">
        <v>295</v>
      </c>
      <c r="F84" s="175" t="s">
        <v>296</v>
      </c>
      <c r="G84" s="176" t="s">
        <v>297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298</v>
      </c>
      <c r="AT84" s="185" t="s">
        <v>128</v>
      </c>
      <c r="AU84" s="185" t="s">
        <v>85</v>
      </c>
      <c r="AY84" s="16" t="s">
        <v>126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298</v>
      </c>
      <c r="BM84" s="185" t="s">
        <v>299</v>
      </c>
    </row>
    <row r="85" spans="1:65" s="2" customFormat="1" ht="39">
      <c r="A85" s="33"/>
      <c r="B85" s="34"/>
      <c r="C85" s="35"/>
      <c r="D85" s="194" t="s">
        <v>186</v>
      </c>
      <c r="E85" s="35"/>
      <c r="F85" s="204" t="s">
        <v>300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186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128</v>
      </c>
      <c r="E86" s="174" t="s">
        <v>301</v>
      </c>
      <c r="F86" s="175" t="s">
        <v>302</v>
      </c>
      <c r="G86" s="176" t="s">
        <v>297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298</v>
      </c>
      <c r="AT86" s="185" t="s">
        <v>128</v>
      </c>
      <c r="AU86" s="185" t="s">
        <v>85</v>
      </c>
      <c r="AY86" s="16" t="s">
        <v>126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298</v>
      </c>
      <c r="BM86" s="185" t="s">
        <v>303</v>
      </c>
    </row>
    <row r="87" spans="1:65" s="2" customFormat="1" ht="16.5" customHeight="1">
      <c r="A87" s="33"/>
      <c r="B87" s="34"/>
      <c r="C87" s="173" t="s">
        <v>143</v>
      </c>
      <c r="D87" s="173" t="s">
        <v>128</v>
      </c>
      <c r="E87" s="174" t="s">
        <v>304</v>
      </c>
      <c r="F87" s="175" t="s">
        <v>305</v>
      </c>
      <c r="G87" s="176" t="s">
        <v>297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298</v>
      </c>
      <c r="AT87" s="185" t="s">
        <v>128</v>
      </c>
      <c r="AU87" s="185" t="s">
        <v>85</v>
      </c>
      <c r="AY87" s="16" t="s">
        <v>126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298</v>
      </c>
      <c r="BM87" s="185" t="s">
        <v>306</v>
      </c>
    </row>
    <row r="88" spans="1:65" s="2" customFormat="1" ht="19.5">
      <c r="A88" s="33"/>
      <c r="B88" s="34"/>
      <c r="C88" s="35"/>
      <c r="D88" s="194" t="s">
        <v>186</v>
      </c>
      <c r="E88" s="35"/>
      <c r="F88" s="204" t="s">
        <v>307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186</v>
      </c>
      <c r="AU88" s="16" t="s">
        <v>85</v>
      </c>
    </row>
    <row r="89" spans="1:65" s="2" customFormat="1" ht="16.5" customHeight="1">
      <c r="A89" s="33"/>
      <c r="B89" s="34"/>
      <c r="C89" s="173" t="s">
        <v>132</v>
      </c>
      <c r="D89" s="173" t="s">
        <v>128</v>
      </c>
      <c r="E89" s="174" t="s">
        <v>308</v>
      </c>
      <c r="F89" s="175" t="s">
        <v>309</v>
      </c>
      <c r="G89" s="176" t="s">
        <v>297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298</v>
      </c>
      <c r="AT89" s="185" t="s">
        <v>128</v>
      </c>
      <c r="AU89" s="185" t="s">
        <v>85</v>
      </c>
      <c r="AY89" s="16" t="s">
        <v>126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298</v>
      </c>
      <c r="BM89" s="185" t="s">
        <v>310</v>
      </c>
    </row>
    <row r="90" spans="1:65" s="2" customFormat="1" ht="16.5" customHeight="1">
      <c r="A90" s="33"/>
      <c r="B90" s="34"/>
      <c r="C90" s="173" t="s">
        <v>149</v>
      </c>
      <c r="D90" s="173" t="s">
        <v>128</v>
      </c>
      <c r="E90" s="174" t="s">
        <v>311</v>
      </c>
      <c r="F90" s="175" t="s">
        <v>312</v>
      </c>
      <c r="G90" s="176" t="s">
        <v>297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298</v>
      </c>
      <c r="AT90" s="185" t="s">
        <v>128</v>
      </c>
      <c r="AU90" s="185" t="s">
        <v>85</v>
      </c>
      <c r="AY90" s="16" t="s">
        <v>126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298</v>
      </c>
      <c r="BM90" s="185" t="s">
        <v>313</v>
      </c>
    </row>
    <row r="91" spans="1:65" s="2" customFormat="1" ht="29.25">
      <c r="A91" s="33"/>
      <c r="B91" s="34"/>
      <c r="C91" s="35"/>
      <c r="D91" s="194" t="s">
        <v>186</v>
      </c>
      <c r="E91" s="35"/>
      <c r="F91" s="204" t="s">
        <v>314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186</v>
      </c>
      <c r="AU91" s="16" t="s">
        <v>85</v>
      </c>
    </row>
    <row r="92" spans="1:65" s="2" customFormat="1" ht="16.5" customHeight="1">
      <c r="A92" s="33"/>
      <c r="B92" s="34"/>
      <c r="C92" s="173" t="s">
        <v>159</v>
      </c>
      <c r="D92" s="173" t="s">
        <v>128</v>
      </c>
      <c r="E92" s="174" t="s">
        <v>315</v>
      </c>
      <c r="F92" s="175" t="s">
        <v>316</v>
      </c>
      <c r="G92" s="176" t="s">
        <v>297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298</v>
      </c>
      <c r="AT92" s="185" t="s">
        <v>128</v>
      </c>
      <c r="AU92" s="185" t="s">
        <v>85</v>
      </c>
      <c r="AY92" s="16" t="s">
        <v>126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298</v>
      </c>
      <c r="BM92" s="185" t="s">
        <v>317</v>
      </c>
    </row>
    <row r="93" spans="1:65" s="2" customFormat="1" ht="29.25">
      <c r="A93" s="33"/>
      <c r="B93" s="34"/>
      <c r="C93" s="35"/>
      <c r="D93" s="194" t="s">
        <v>186</v>
      </c>
      <c r="E93" s="35"/>
      <c r="F93" s="204" t="s">
        <v>318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186</v>
      </c>
      <c r="AU93" s="16" t="s">
        <v>85</v>
      </c>
    </row>
    <row r="94" spans="1:65" s="2" customFormat="1" ht="16.5" customHeight="1">
      <c r="A94" s="33"/>
      <c r="B94" s="34"/>
      <c r="C94" s="173" t="s">
        <v>165</v>
      </c>
      <c r="D94" s="173" t="s">
        <v>128</v>
      </c>
      <c r="E94" s="174" t="s">
        <v>319</v>
      </c>
      <c r="F94" s="175" t="s">
        <v>320</v>
      </c>
      <c r="G94" s="176" t="s">
        <v>297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298</v>
      </c>
      <c r="AT94" s="185" t="s">
        <v>128</v>
      </c>
      <c r="AU94" s="185" t="s">
        <v>85</v>
      </c>
      <c r="AY94" s="16" t="s">
        <v>126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298</v>
      </c>
      <c r="BM94" s="185" t="s">
        <v>321</v>
      </c>
    </row>
    <row r="95" spans="1:65" s="2" customFormat="1" ht="16.5" customHeight="1">
      <c r="A95" s="33"/>
      <c r="B95" s="34"/>
      <c r="C95" s="173" t="s">
        <v>170</v>
      </c>
      <c r="D95" s="173" t="s">
        <v>128</v>
      </c>
      <c r="E95" s="174" t="s">
        <v>322</v>
      </c>
      <c r="F95" s="175" t="s">
        <v>323</v>
      </c>
      <c r="G95" s="176" t="s">
        <v>297</v>
      </c>
      <c r="H95" s="177">
        <v>1</v>
      </c>
      <c r="I95" s="178"/>
      <c r="J95" s="179">
        <f>ROUND(I95*H95,2)</f>
        <v>0</v>
      </c>
      <c r="K95" s="180"/>
      <c r="L95" s="38"/>
      <c r="M95" s="219" t="s">
        <v>27</v>
      </c>
      <c r="N95" s="220" t="s">
        <v>45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324</v>
      </c>
      <c r="AT95" s="185" t="s">
        <v>128</v>
      </c>
      <c r="AU95" s="185" t="s">
        <v>85</v>
      </c>
      <c r="AY95" s="16" t="s">
        <v>126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324</v>
      </c>
      <c r="BM95" s="185" t="s">
        <v>325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MH8yh31anfY8tDH9Ia377fJb1YfcgZi4mHyUiuVrOwN32+Ga3UP8L/VpIFaZQwq3seGsXqDaiCOp3eOKHb5JAQ==" saltValue="j/HVGTD20VFW3lCrBTsRhJ+LH2soVd0/IYhvu3Bg8k0hqqL+6AREEiZYCzws0nddXKGc+gf7dxeF0HR8mTuYYg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94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95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326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97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98</v>
      </c>
      <c r="F24" s="33"/>
      <c r="G24" s="33"/>
      <c r="H24" s="33"/>
      <c r="I24" s="104" t="s">
        <v>29</v>
      </c>
      <c r="J24" s="106" t="s">
        <v>99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ROUND((SUM(BE86:BE189)),  2)</f>
        <v>0</v>
      </c>
      <c r="G33" s="33"/>
      <c r="H33" s="33"/>
      <c r="I33" s="117">
        <v>0.21</v>
      </c>
      <c r="J33" s="116">
        <f>ROUND(((SUM(BE86:BE189))*I33),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ROUND((SUM(BF86:BF189)),  2)</f>
        <v>0</v>
      </c>
      <c r="G34" s="33"/>
      <c r="H34" s="33"/>
      <c r="I34" s="117">
        <v>0.15</v>
      </c>
      <c r="J34" s="116">
        <f>ROUND(((SUM(BF86:BF189))*I34),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ROUND((SUM(BG86:BG189)),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ROUND((SUM(BH86:BH189)),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ROUND((SUM(BI86:BI189)),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4" t="str">
        <f>E9</f>
        <v>1153.2 - 2.3 - ulice Brankovická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101</v>
      </c>
      <c r="D57" s="130"/>
      <c r="E57" s="130"/>
      <c r="F57" s="130"/>
      <c r="G57" s="130"/>
      <c r="H57" s="130"/>
      <c r="I57" s="130"/>
      <c r="J57" s="131" t="s">
        <v>102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33"/>
      <c r="C60" s="134"/>
      <c r="D60" s="135" t="s">
        <v>104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105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106</v>
      </c>
      <c r="E62" s="142"/>
      <c r="F62" s="142"/>
      <c r="G62" s="142"/>
      <c r="H62" s="142"/>
      <c r="I62" s="142"/>
      <c r="J62" s="143">
        <f>J98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107</v>
      </c>
      <c r="E63" s="142"/>
      <c r="F63" s="142"/>
      <c r="G63" s="142"/>
      <c r="H63" s="142"/>
      <c r="I63" s="142"/>
      <c r="J63" s="143">
        <f>J111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108</v>
      </c>
      <c r="E64" s="142"/>
      <c r="F64" s="142"/>
      <c r="G64" s="142"/>
      <c r="H64" s="142"/>
      <c r="I64" s="142"/>
      <c r="J64" s="143">
        <f>J121</f>
        <v>0</v>
      </c>
      <c r="K64" s="140"/>
      <c r="L64" s="144"/>
    </row>
    <row r="65" spans="1:31" s="10" customFormat="1" ht="14.85" customHeight="1">
      <c r="B65" s="139"/>
      <c r="C65" s="140"/>
      <c r="D65" s="141" t="s">
        <v>109</v>
      </c>
      <c r="E65" s="142"/>
      <c r="F65" s="142"/>
      <c r="G65" s="142"/>
      <c r="H65" s="142"/>
      <c r="I65" s="142"/>
      <c r="J65" s="143">
        <f>J168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110</v>
      </c>
      <c r="E66" s="142"/>
      <c r="F66" s="142"/>
      <c r="G66" s="142"/>
      <c r="H66" s="142"/>
      <c r="I66" s="142"/>
      <c r="J66" s="143">
        <f>J172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- 3.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95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4" t="str">
        <f>E9</f>
        <v>1153.2 - 2.3 - ulice Brankovická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3. 4. 2025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112</v>
      </c>
      <c r="D85" s="148" t="s">
        <v>59</v>
      </c>
      <c r="E85" s="148" t="s">
        <v>55</v>
      </c>
      <c r="F85" s="148" t="s">
        <v>56</v>
      </c>
      <c r="G85" s="148" t="s">
        <v>113</v>
      </c>
      <c r="H85" s="148" t="s">
        <v>114</v>
      </c>
      <c r="I85" s="148" t="s">
        <v>115</v>
      </c>
      <c r="J85" s="149" t="s">
        <v>102</v>
      </c>
      <c r="K85" s="150" t="s">
        <v>116</v>
      </c>
      <c r="L85" s="151"/>
      <c r="M85" s="67" t="s">
        <v>27</v>
      </c>
      <c r="N85" s="68" t="s">
        <v>44</v>
      </c>
      <c r="O85" s="68" t="s">
        <v>117</v>
      </c>
      <c r="P85" s="68" t="s">
        <v>118</v>
      </c>
      <c r="Q85" s="68" t="s">
        <v>119</v>
      </c>
      <c r="R85" s="68" t="s">
        <v>120</v>
      </c>
      <c r="S85" s="68" t="s">
        <v>121</v>
      </c>
      <c r="T85" s="69" t="s">
        <v>122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123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25.571217000000001</v>
      </c>
      <c r="S86" s="71"/>
      <c r="T86" s="155">
        <f>T87</f>
        <v>658.72500000000014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103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124</v>
      </c>
      <c r="F87" s="160" t="s">
        <v>125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P88+P98+P111+P121+P172</f>
        <v>0</v>
      </c>
      <c r="Q87" s="165"/>
      <c r="R87" s="166">
        <f>R88+R98+R111+R121+R172</f>
        <v>25.571217000000001</v>
      </c>
      <c r="S87" s="165"/>
      <c r="T87" s="167">
        <f>T88+T98+T111+T121+T172</f>
        <v>658.72500000000014</v>
      </c>
      <c r="AR87" s="168" t="s">
        <v>82</v>
      </c>
      <c r="AT87" s="169" t="s">
        <v>73</v>
      </c>
      <c r="AU87" s="169" t="s">
        <v>74</v>
      </c>
      <c r="AY87" s="168" t="s">
        <v>126</v>
      </c>
      <c r="BK87" s="170">
        <f>BK88+BK98+BK111+BK121+BK172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127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SUM(P89:P97)</f>
        <v>0</v>
      </c>
      <c r="Q88" s="165"/>
      <c r="R88" s="166">
        <f>SUM(R89:R97)</f>
        <v>0.32655999999999996</v>
      </c>
      <c r="S88" s="165"/>
      <c r="T88" s="167">
        <f>SUM(T89:T97)</f>
        <v>587.15200000000004</v>
      </c>
      <c r="AR88" s="168" t="s">
        <v>82</v>
      </c>
      <c r="AT88" s="169" t="s">
        <v>73</v>
      </c>
      <c r="AU88" s="169" t="s">
        <v>82</v>
      </c>
      <c r="AY88" s="168" t="s">
        <v>126</v>
      </c>
      <c r="BK88" s="170">
        <f>SUM(BK89:BK97)</f>
        <v>0</v>
      </c>
    </row>
    <row r="89" spans="1:65" s="2" customFormat="1" ht="40.9" customHeight="1">
      <c r="A89" s="33"/>
      <c r="B89" s="34"/>
      <c r="C89" s="173" t="s">
        <v>82</v>
      </c>
      <c r="D89" s="173" t="s">
        <v>128</v>
      </c>
      <c r="E89" s="174" t="s">
        <v>129</v>
      </c>
      <c r="F89" s="175" t="s">
        <v>130</v>
      </c>
      <c r="G89" s="176" t="s">
        <v>131</v>
      </c>
      <c r="H89" s="177">
        <v>54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5.2919999999999998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132</v>
      </c>
      <c r="AT89" s="185" t="s">
        <v>128</v>
      </c>
      <c r="AU89" s="185" t="s">
        <v>85</v>
      </c>
      <c r="AY89" s="16" t="s">
        <v>126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132</v>
      </c>
      <c r="BM89" s="185" t="s">
        <v>133</v>
      </c>
    </row>
    <row r="90" spans="1:65" s="2" customFormat="1" ht="11.25">
      <c r="A90" s="33"/>
      <c r="B90" s="34"/>
      <c r="C90" s="35"/>
      <c r="D90" s="187" t="s">
        <v>134</v>
      </c>
      <c r="E90" s="35"/>
      <c r="F90" s="188" t="s">
        <v>135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134</v>
      </c>
      <c r="AU90" s="16" t="s">
        <v>85</v>
      </c>
    </row>
    <row r="91" spans="1:65" s="13" customFormat="1" ht="11.25">
      <c r="B91" s="192"/>
      <c r="C91" s="193"/>
      <c r="D91" s="194" t="s">
        <v>136</v>
      </c>
      <c r="E91" s="195" t="s">
        <v>27</v>
      </c>
      <c r="F91" s="196" t="s">
        <v>327</v>
      </c>
      <c r="G91" s="193"/>
      <c r="H91" s="197">
        <v>54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136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126</v>
      </c>
    </row>
    <row r="92" spans="1:65" s="2" customFormat="1" ht="26.45" customHeight="1">
      <c r="A92" s="33"/>
      <c r="B92" s="34"/>
      <c r="C92" s="173" t="s">
        <v>85</v>
      </c>
      <c r="D92" s="173" t="s">
        <v>128</v>
      </c>
      <c r="E92" s="174" t="s">
        <v>328</v>
      </c>
      <c r="F92" s="175" t="s">
        <v>329</v>
      </c>
      <c r="G92" s="176" t="s">
        <v>131</v>
      </c>
      <c r="H92" s="177">
        <v>2512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1.2999999999999999E-4</v>
      </c>
      <c r="R92" s="183">
        <f>Q92*H92</f>
        <v>0.32655999999999996</v>
      </c>
      <c r="S92" s="183">
        <v>0.23</v>
      </c>
      <c r="T92" s="184">
        <f>S92*H92</f>
        <v>577.76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132</v>
      </c>
      <c r="AT92" s="185" t="s">
        <v>128</v>
      </c>
      <c r="AU92" s="185" t="s">
        <v>85</v>
      </c>
      <c r="AY92" s="16" t="s">
        <v>126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132</v>
      </c>
      <c r="BM92" s="185" t="s">
        <v>330</v>
      </c>
    </row>
    <row r="93" spans="1:65" s="2" customFormat="1" ht="11.25">
      <c r="A93" s="33"/>
      <c r="B93" s="34"/>
      <c r="C93" s="35"/>
      <c r="D93" s="187" t="s">
        <v>134</v>
      </c>
      <c r="E93" s="35"/>
      <c r="F93" s="188" t="s">
        <v>331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134</v>
      </c>
      <c r="AU93" s="16" t="s">
        <v>85</v>
      </c>
    </row>
    <row r="94" spans="1:65" s="13" customFormat="1" ht="11.25">
      <c r="B94" s="192"/>
      <c r="C94" s="193"/>
      <c r="D94" s="194" t="s">
        <v>136</v>
      </c>
      <c r="E94" s="195" t="s">
        <v>27</v>
      </c>
      <c r="F94" s="196" t="s">
        <v>332</v>
      </c>
      <c r="G94" s="193"/>
      <c r="H94" s="197">
        <v>2512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136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126</v>
      </c>
    </row>
    <row r="95" spans="1:65" s="2" customFormat="1" ht="26.45" customHeight="1">
      <c r="A95" s="33"/>
      <c r="B95" s="34"/>
      <c r="C95" s="173" t="s">
        <v>143</v>
      </c>
      <c r="D95" s="173" t="s">
        <v>128</v>
      </c>
      <c r="E95" s="174" t="s">
        <v>144</v>
      </c>
      <c r="F95" s="175" t="s">
        <v>145</v>
      </c>
      <c r="G95" s="176" t="s">
        <v>146</v>
      </c>
      <c r="H95" s="177">
        <v>20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0.20499999999999999</v>
      </c>
      <c r="T95" s="184">
        <f>S95*H95</f>
        <v>4.0999999999999996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132</v>
      </c>
      <c r="AT95" s="185" t="s">
        <v>128</v>
      </c>
      <c r="AU95" s="185" t="s">
        <v>85</v>
      </c>
      <c r="AY95" s="16" t="s">
        <v>126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132</v>
      </c>
      <c r="BM95" s="185" t="s">
        <v>333</v>
      </c>
    </row>
    <row r="96" spans="1:65" s="2" customFormat="1" ht="11.25">
      <c r="A96" s="33"/>
      <c r="B96" s="34"/>
      <c r="C96" s="35"/>
      <c r="D96" s="187" t="s">
        <v>134</v>
      </c>
      <c r="E96" s="35"/>
      <c r="F96" s="188" t="s">
        <v>148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85</v>
      </c>
    </row>
    <row r="97" spans="1:65" s="13" customFormat="1" ht="11.25">
      <c r="B97" s="192"/>
      <c r="C97" s="193"/>
      <c r="D97" s="194" t="s">
        <v>136</v>
      </c>
      <c r="E97" s="195" t="s">
        <v>27</v>
      </c>
      <c r="F97" s="196" t="s">
        <v>238</v>
      </c>
      <c r="G97" s="193"/>
      <c r="H97" s="197">
        <v>20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136</v>
      </c>
      <c r="AU97" s="203" t="s">
        <v>85</v>
      </c>
      <c r="AV97" s="13" t="s">
        <v>85</v>
      </c>
      <c r="AW97" s="13" t="s">
        <v>34</v>
      </c>
      <c r="AX97" s="13" t="s">
        <v>82</v>
      </c>
      <c r="AY97" s="203" t="s">
        <v>126</v>
      </c>
    </row>
    <row r="98" spans="1:65" s="12" customFormat="1" ht="22.9" customHeight="1">
      <c r="B98" s="157"/>
      <c r="C98" s="158"/>
      <c r="D98" s="159" t="s">
        <v>73</v>
      </c>
      <c r="E98" s="171" t="s">
        <v>149</v>
      </c>
      <c r="F98" s="171" t="s">
        <v>150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SUM(P99:P110)</f>
        <v>0</v>
      </c>
      <c r="Q98" s="165"/>
      <c r="R98" s="166">
        <f>SUM(R99:R110)</f>
        <v>1.78352</v>
      </c>
      <c r="S98" s="165"/>
      <c r="T98" s="167">
        <f>SUM(T99:T110)</f>
        <v>0</v>
      </c>
      <c r="AR98" s="168" t="s">
        <v>82</v>
      </c>
      <c r="AT98" s="169" t="s">
        <v>73</v>
      </c>
      <c r="AU98" s="169" t="s">
        <v>82</v>
      </c>
      <c r="AY98" s="168" t="s">
        <v>126</v>
      </c>
      <c r="BK98" s="170">
        <f>SUM(BK99:BK110)</f>
        <v>0</v>
      </c>
    </row>
    <row r="99" spans="1:65" s="2" customFormat="1" ht="26.45" customHeight="1">
      <c r="A99" s="33"/>
      <c r="B99" s="34"/>
      <c r="C99" s="173" t="s">
        <v>132</v>
      </c>
      <c r="D99" s="173" t="s">
        <v>128</v>
      </c>
      <c r="E99" s="174" t="s">
        <v>334</v>
      </c>
      <c r="F99" s="175" t="s">
        <v>335</v>
      </c>
      <c r="G99" s="176" t="s">
        <v>131</v>
      </c>
      <c r="H99" s="177">
        <v>2512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132</v>
      </c>
      <c r="AT99" s="185" t="s">
        <v>128</v>
      </c>
      <c r="AU99" s="185" t="s">
        <v>85</v>
      </c>
      <c r="AY99" s="16" t="s">
        <v>126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132</v>
      </c>
      <c r="BM99" s="185" t="s">
        <v>336</v>
      </c>
    </row>
    <row r="100" spans="1:65" s="2" customFormat="1" ht="11.25">
      <c r="A100" s="33"/>
      <c r="B100" s="34"/>
      <c r="C100" s="35"/>
      <c r="D100" s="187" t="s">
        <v>134</v>
      </c>
      <c r="E100" s="35"/>
      <c r="F100" s="188" t="s">
        <v>337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134</v>
      </c>
      <c r="AU100" s="16" t="s">
        <v>85</v>
      </c>
    </row>
    <row r="101" spans="1:65" s="13" customFormat="1" ht="11.25">
      <c r="B101" s="192"/>
      <c r="C101" s="193"/>
      <c r="D101" s="194" t="s">
        <v>136</v>
      </c>
      <c r="E101" s="195" t="s">
        <v>27</v>
      </c>
      <c r="F101" s="196" t="s">
        <v>332</v>
      </c>
      <c r="G101" s="193"/>
      <c r="H101" s="197">
        <v>2512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136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126</v>
      </c>
    </row>
    <row r="102" spans="1:65" s="2" customFormat="1" ht="16.5" customHeight="1">
      <c r="A102" s="33"/>
      <c r="B102" s="34"/>
      <c r="C102" s="173" t="s">
        <v>149</v>
      </c>
      <c r="D102" s="173" t="s">
        <v>128</v>
      </c>
      <c r="E102" s="174" t="s">
        <v>155</v>
      </c>
      <c r="F102" s="175" t="s">
        <v>156</v>
      </c>
      <c r="G102" s="176" t="s">
        <v>131</v>
      </c>
      <c r="H102" s="177">
        <v>2512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132</v>
      </c>
      <c r="AT102" s="185" t="s">
        <v>128</v>
      </c>
      <c r="AU102" s="185" t="s">
        <v>85</v>
      </c>
      <c r="AY102" s="16" t="s">
        <v>126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132</v>
      </c>
      <c r="BM102" s="185" t="s">
        <v>157</v>
      </c>
    </row>
    <row r="103" spans="1:65" s="2" customFormat="1" ht="11.25">
      <c r="A103" s="33"/>
      <c r="B103" s="34"/>
      <c r="C103" s="35"/>
      <c r="D103" s="187" t="s">
        <v>134</v>
      </c>
      <c r="E103" s="35"/>
      <c r="F103" s="188" t="s">
        <v>158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134</v>
      </c>
      <c r="AU103" s="16" t="s">
        <v>85</v>
      </c>
    </row>
    <row r="104" spans="1:65" s="13" customFormat="1" ht="11.25">
      <c r="B104" s="192"/>
      <c r="C104" s="193"/>
      <c r="D104" s="194" t="s">
        <v>136</v>
      </c>
      <c r="E104" s="195" t="s">
        <v>27</v>
      </c>
      <c r="F104" s="196" t="s">
        <v>332</v>
      </c>
      <c r="G104" s="193"/>
      <c r="H104" s="197">
        <v>2512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136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126</v>
      </c>
    </row>
    <row r="105" spans="1:65" s="2" customFormat="1" ht="16.5" customHeight="1">
      <c r="A105" s="33"/>
      <c r="B105" s="34"/>
      <c r="C105" s="173" t="s">
        <v>159</v>
      </c>
      <c r="D105" s="173" t="s">
        <v>128</v>
      </c>
      <c r="E105" s="174" t="s">
        <v>160</v>
      </c>
      <c r="F105" s="175" t="s">
        <v>161</v>
      </c>
      <c r="G105" s="176" t="s">
        <v>131</v>
      </c>
      <c r="H105" s="177">
        <v>2512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7.1000000000000002E-4</v>
      </c>
      <c r="R105" s="183">
        <f>Q105*H105</f>
        <v>1.78352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132</v>
      </c>
      <c r="AT105" s="185" t="s">
        <v>128</v>
      </c>
      <c r="AU105" s="185" t="s">
        <v>85</v>
      </c>
      <c r="AY105" s="16" t="s">
        <v>126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132</v>
      </c>
      <c r="BM105" s="185" t="s">
        <v>162</v>
      </c>
    </row>
    <row r="106" spans="1:65" s="2" customFormat="1" ht="11.25">
      <c r="A106" s="33"/>
      <c r="B106" s="34"/>
      <c r="C106" s="35"/>
      <c r="D106" s="187" t="s">
        <v>134</v>
      </c>
      <c r="E106" s="35"/>
      <c r="F106" s="188" t="s">
        <v>163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134</v>
      </c>
      <c r="AU106" s="16" t="s">
        <v>85</v>
      </c>
    </row>
    <row r="107" spans="1:65" s="13" customFormat="1" ht="11.25">
      <c r="B107" s="192"/>
      <c r="C107" s="193"/>
      <c r="D107" s="194" t="s">
        <v>136</v>
      </c>
      <c r="E107" s="195" t="s">
        <v>27</v>
      </c>
      <c r="F107" s="196" t="s">
        <v>332</v>
      </c>
      <c r="G107" s="193"/>
      <c r="H107" s="197">
        <v>2512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136</v>
      </c>
      <c r="AU107" s="203" t="s">
        <v>85</v>
      </c>
      <c r="AV107" s="13" t="s">
        <v>85</v>
      </c>
      <c r="AW107" s="13" t="s">
        <v>34</v>
      </c>
      <c r="AX107" s="13" t="s">
        <v>82</v>
      </c>
      <c r="AY107" s="203" t="s">
        <v>126</v>
      </c>
    </row>
    <row r="108" spans="1:65" s="2" customFormat="1" ht="26.45" customHeight="1">
      <c r="A108" s="33"/>
      <c r="B108" s="34"/>
      <c r="C108" s="173" t="s">
        <v>165</v>
      </c>
      <c r="D108" s="173" t="s">
        <v>128</v>
      </c>
      <c r="E108" s="174" t="s">
        <v>166</v>
      </c>
      <c r="F108" s="175" t="s">
        <v>167</v>
      </c>
      <c r="G108" s="176" t="s">
        <v>131</v>
      </c>
      <c r="H108" s="177">
        <v>2512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132</v>
      </c>
      <c r="AT108" s="185" t="s">
        <v>128</v>
      </c>
      <c r="AU108" s="185" t="s">
        <v>85</v>
      </c>
      <c r="AY108" s="16" t="s">
        <v>126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132</v>
      </c>
      <c r="BM108" s="185" t="s">
        <v>168</v>
      </c>
    </row>
    <row r="109" spans="1:65" s="2" customFormat="1" ht="11.25">
      <c r="A109" s="33"/>
      <c r="B109" s="34"/>
      <c r="C109" s="35"/>
      <c r="D109" s="187" t="s">
        <v>134</v>
      </c>
      <c r="E109" s="35"/>
      <c r="F109" s="188" t="s">
        <v>169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134</v>
      </c>
      <c r="AU109" s="16" t="s">
        <v>85</v>
      </c>
    </row>
    <row r="110" spans="1:65" s="13" customFormat="1" ht="11.25">
      <c r="B110" s="192"/>
      <c r="C110" s="193"/>
      <c r="D110" s="194" t="s">
        <v>136</v>
      </c>
      <c r="E110" s="195" t="s">
        <v>27</v>
      </c>
      <c r="F110" s="196" t="s">
        <v>332</v>
      </c>
      <c r="G110" s="193"/>
      <c r="H110" s="197">
        <v>2512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136</v>
      </c>
      <c r="AU110" s="203" t="s">
        <v>85</v>
      </c>
      <c r="AV110" s="13" t="s">
        <v>85</v>
      </c>
      <c r="AW110" s="13" t="s">
        <v>34</v>
      </c>
      <c r="AX110" s="13" t="s">
        <v>82</v>
      </c>
      <c r="AY110" s="203" t="s">
        <v>126</v>
      </c>
    </row>
    <row r="111" spans="1:65" s="12" customFormat="1" ht="22.9" customHeight="1">
      <c r="B111" s="157"/>
      <c r="C111" s="158"/>
      <c r="D111" s="159" t="s">
        <v>73</v>
      </c>
      <c r="E111" s="171" t="s">
        <v>170</v>
      </c>
      <c r="F111" s="171" t="s">
        <v>175</v>
      </c>
      <c r="G111" s="158"/>
      <c r="H111" s="158"/>
      <c r="I111" s="161"/>
      <c r="J111" s="172">
        <f>BK111</f>
        <v>0</v>
      </c>
      <c r="K111" s="158"/>
      <c r="L111" s="163"/>
      <c r="M111" s="164"/>
      <c r="N111" s="165"/>
      <c r="O111" s="165"/>
      <c r="P111" s="166">
        <f>SUM(P112:P120)</f>
        <v>0</v>
      </c>
      <c r="Q111" s="165"/>
      <c r="R111" s="166">
        <f>SUM(R112:R120)</f>
        <v>20.85812</v>
      </c>
      <c r="S111" s="165"/>
      <c r="T111" s="167">
        <f>SUM(T112:T120)</f>
        <v>3.84</v>
      </c>
      <c r="AR111" s="168" t="s">
        <v>82</v>
      </c>
      <c r="AT111" s="169" t="s">
        <v>73</v>
      </c>
      <c r="AU111" s="169" t="s">
        <v>82</v>
      </c>
      <c r="AY111" s="168" t="s">
        <v>126</v>
      </c>
      <c r="BK111" s="170">
        <f>SUM(BK112:BK120)</f>
        <v>0</v>
      </c>
    </row>
    <row r="112" spans="1:65" s="2" customFormat="1" ht="26.45" customHeight="1">
      <c r="A112" s="33"/>
      <c r="B112" s="34"/>
      <c r="C112" s="173" t="s">
        <v>170</v>
      </c>
      <c r="D112" s="173" t="s">
        <v>128</v>
      </c>
      <c r="E112" s="174" t="s">
        <v>177</v>
      </c>
      <c r="F112" s="175" t="s">
        <v>178</v>
      </c>
      <c r="G112" s="176" t="s">
        <v>179</v>
      </c>
      <c r="H112" s="177">
        <v>2</v>
      </c>
      <c r="I112" s="178"/>
      <c r="J112" s="179">
        <f>ROUND(I112*H112,2)</f>
        <v>0</v>
      </c>
      <c r="K112" s="180"/>
      <c r="L112" s="38"/>
      <c r="M112" s="181" t="s">
        <v>27</v>
      </c>
      <c r="N112" s="182" t="s">
        <v>45</v>
      </c>
      <c r="O112" s="63"/>
      <c r="P112" s="183">
        <f>O112*H112</f>
        <v>0</v>
      </c>
      <c r="Q112" s="183">
        <v>0</v>
      </c>
      <c r="R112" s="183">
        <f>Q112*H112</f>
        <v>0</v>
      </c>
      <c r="S112" s="183">
        <v>1.92</v>
      </c>
      <c r="T112" s="184">
        <f>S112*H112</f>
        <v>3.84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5" t="s">
        <v>132</v>
      </c>
      <c r="AT112" s="185" t="s">
        <v>128</v>
      </c>
      <c r="AU112" s="185" t="s">
        <v>85</v>
      </c>
      <c r="AY112" s="16" t="s">
        <v>126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6" t="s">
        <v>82</v>
      </c>
      <c r="BK112" s="186">
        <f>ROUND(I112*H112,2)</f>
        <v>0</v>
      </c>
      <c r="BL112" s="16" t="s">
        <v>132</v>
      </c>
      <c r="BM112" s="185" t="s">
        <v>180</v>
      </c>
    </row>
    <row r="113" spans="1:65" s="13" customFormat="1" ht="11.25">
      <c r="B113" s="192"/>
      <c r="C113" s="193"/>
      <c r="D113" s="194" t="s">
        <v>136</v>
      </c>
      <c r="E113" s="195" t="s">
        <v>27</v>
      </c>
      <c r="F113" s="196" t="s">
        <v>85</v>
      </c>
      <c r="G113" s="193"/>
      <c r="H113" s="197">
        <v>2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136</v>
      </c>
      <c r="AU113" s="203" t="s">
        <v>85</v>
      </c>
      <c r="AV113" s="13" t="s">
        <v>85</v>
      </c>
      <c r="AW113" s="13" t="s">
        <v>34</v>
      </c>
      <c r="AX113" s="13" t="s">
        <v>82</v>
      </c>
      <c r="AY113" s="203" t="s">
        <v>126</v>
      </c>
    </row>
    <row r="114" spans="1:65" s="2" customFormat="1" ht="26.45" customHeight="1">
      <c r="A114" s="33"/>
      <c r="B114" s="34"/>
      <c r="C114" s="173" t="s">
        <v>176</v>
      </c>
      <c r="D114" s="173" t="s">
        <v>128</v>
      </c>
      <c r="E114" s="174" t="s">
        <v>182</v>
      </c>
      <c r="F114" s="175" t="s">
        <v>183</v>
      </c>
      <c r="G114" s="176" t="s">
        <v>184</v>
      </c>
      <c r="H114" s="177">
        <v>2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0.34089999999999998</v>
      </c>
      <c r="R114" s="183">
        <f>Q114*H114</f>
        <v>0.68179999999999996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132</v>
      </c>
      <c r="AT114" s="185" t="s">
        <v>128</v>
      </c>
      <c r="AU114" s="185" t="s">
        <v>85</v>
      </c>
      <c r="AY114" s="16" t="s">
        <v>126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132</v>
      </c>
      <c r="BM114" s="185" t="s">
        <v>185</v>
      </c>
    </row>
    <row r="115" spans="1:65" s="2" customFormat="1" ht="19.5">
      <c r="A115" s="33"/>
      <c r="B115" s="34"/>
      <c r="C115" s="35"/>
      <c r="D115" s="194" t="s">
        <v>186</v>
      </c>
      <c r="E115" s="35"/>
      <c r="F115" s="204" t="s">
        <v>187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186</v>
      </c>
      <c r="AU115" s="16" t="s">
        <v>85</v>
      </c>
    </row>
    <row r="116" spans="1:65" s="13" customFormat="1" ht="11.25">
      <c r="B116" s="192"/>
      <c r="C116" s="193"/>
      <c r="D116" s="194" t="s">
        <v>136</v>
      </c>
      <c r="E116" s="195" t="s">
        <v>27</v>
      </c>
      <c r="F116" s="196" t="s">
        <v>85</v>
      </c>
      <c r="G116" s="193"/>
      <c r="H116" s="197">
        <v>2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136</v>
      </c>
      <c r="AU116" s="203" t="s">
        <v>85</v>
      </c>
      <c r="AV116" s="13" t="s">
        <v>85</v>
      </c>
      <c r="AW116" s="13" t="s">
        <v>34</v>
      </c>
      <c r="AX116" s="13" t="s">
        <v>74</v>
      </c>
      <c r="AY116" s="203" t="s">
        <v>126</v>
      </c>
    </row>
    <row r="117" spans="1:65" s="2" customFormat="1" ht="16.5" customHeight="1">
      <c r="A117" s="33"/>
      <c r="B117" s="34"/>
      <c r="C117" s="173" t="s">
        <v>181</v>
      </c>
      <c r="D117" s="173" t="s">
        <v>128</v>
      </c>
      <c r="E117" s="174" t="s">
        <v>189</v>
      </c>
      <c r="F117" s="175" t="s">
        <v>190</v>
      </c>
      <c r="G117" s="176" t="s">
        <v>184</v>
      </c>
      <c r="H117" s="177">
        <v>30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0.42368</v>
      </c>
      <c r="R117" s="183">
        <f>Q117*H117</f>
        <v>12.7104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132</v>
      </c>
      <c r="AT117" s="185" t="s">
        <v>128</v>
      </c>
      <c r="AU117" s="185" t="s">
        <v>85</v>
      </c>
      <c r="AY117" s="16" t="s">
        <v>126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132</v>
      </c>
      <c r="BM117" s="185" t="s">
        <v>191</v>
      </c>
    </row>
    <row r="118" spans="1:65" s="13" customFormat="1" ht="11.25">
      <c r="B118" s="192"/>
      <c r="C118" s="193"/>
      <c r="D118" s="194" t="s">
        <v>136</v>
      </c>
      <c r="E118" s="195" t="s">
        <v>27</v>
      </c>
      <c r="F118" s="196" t="s">
        <v>338</v>
      </c>
      <c r="G118" s="193"/>
      <c r="H118" s="197">
        <v>30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136</v>
      </c>
      <c r="AU118" s="203" t="s">
        <v>85</v>
      </c>
      <c r="AV118" s="13" t="s">
        <v>85</v>
      </c>
      <c r="AW118" s="13" t="s">
        <v>34</v>
      </c>
      <c r="AX118" s="13" t="s">
        <v>82</v>
      </c>
      <c r="AY118" s="203" t="s">
        <v>126</v>
      </c>
    </row>
    <row r="119" spans="1:65" s="2" customFormat="1" ht="26.45" customHeight="1">
      <c r="A119" s="33"/>
      <c r="B119" s="34"/>
      <c r="C119" s="173" t="s">
        <v>188</v>
      </c>
      <c r="D119" s="173" t="s">
        <v>128</v>
      </c>
      <c r="E119" s="174" t="s">
        <v>194</v>
      </c>
      <c r="F119" s="175" t="s">
        <v>195</v>
      </c>
      <c r="G119" s="176" t="s">
        <v>184</v>
      </c>
      <c r="H119" s="177">
        <v>24</v>
      </c>
      <c r="I119" s="178"/>
      <c r="J119" s="179">
        <f>ROUND(I119*H119,2)</f>
        <v>0</v>
      </c>
      <c r="K119" s="180"/>
      <c r="L119" s="38"/>
      <c r="M119" s="181" t="s">
        <v>27</v>
      </c>
      <c r="N119" s="182" t="s">
        <v>45</v>
      </c>
      <c r="O119" s="63"/>
      <c r="P119" s="183">
        <f>O119*H119</f>
        <v>0</v>
      </c>
      <c r="Q119" s="183">
        <v>0.31108000000000002</v>
      </c>
      <c r="R119" s="183">
        <f>Q119*H119</f>
        <v>7.4659200000000006</v>
      </c>
      <c r="S119" s="183">
        <v>0</v>
      </c>
      <c r="T119" s="18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5" t="s">
        <v>132</v>
      </c>
      <c r="AT119" s="185" t="s">
        <v>128</v>
      </c>
      <c r="AU119" s="185" t="s">
        <v>85</v>
      </c>
      <c r="AY119" s="16" t="s">
        <v>126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6" t="s">
        <v>82</v>
      </c>
      <c r="BK119" s="186">
        <f>ROUND(I119*H119,2)</f>
        <v>0</v>
      </c>
      <c r="BL119" s="16" t="s">
        <v>132</v>
      </c>
      <c r="BM119" s="185" t="s">
        <v>196</v>
      </c>
    </row>
    <row r="120" spans="1:65" s="13" customFormat="1" ht="11.25">
      <c r="B120" s="192"/>
      <c r="C120" s="193"/>
      <c r="D120" s="194" t="s">
        <v>136</v>
      </c>
      <c r="E120" s="195" t="s">
        <v>27</v>
      </c>
      <c r="F120" s="196" t="s">
        <v>266</v>
      </c>
      <c r="G120" s="193"/>
      <c r="H120" s="197">
        <v>24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136</v>
      </c>
      <c r="AU120" s="203" t="s">
        <v>85</v>
      </c>
      <c r="AV120" s="13" t="s">
        <v>85</v>
      </c>
      <c r="AW120" s="13" t="s">
        <v>34</v>
      </c>
      <c r="AX120" s="13" t="s">
        <v>82</v>
      </c>
      <c r="AY120" s="203" t="s">
        <v>126</v>
      </c>
    </row>
    <row r="121" spans="1:65" s="12" customFormat="1" ht="22.9" customHeight="1">
      <c r="B121" s="157"/>
      <c r="C121" s="158"/>
      <c r="D121" s="159" t="s">
        <v>73</v>
      </c>
      <c r="E121" s="171" t="s">
        <v>176</v>
      </c>
      <c r="F121" s="171" t="s">
        <v>198</v>
      </c>
      <c r="G121" s="158"/>
      <c r="H121" s="158"/>
      <c r="I121" s="161"/>
      <c r="J121" s="172">
        <f>BK121</f>
        <v>0</v>
      </c>
      <c r="K121" s="158"/>
      <c r="L121" s="163"/>
      <c r="M121" s="164"/>
      <c r="N121" s="165"/>
      <c r="O121" s="165"/>
      <c r="P121" s="166">
        <f>P122+SUM(P123:P168)</f>
        <v>0</v>
      </c>
      <c r="Q121" s="165"/>
      <c r="R121" s="166">
        <f>R122+SUM(R123:R168)</f>
        <v>2.6030170000000004</v>
      </c>
      <c r="S121" s="165"/>
      <c r="T121" s="167">
        <f>T122+SUM(T123:T168)</f>
        <v>67.733000000000004</v>
      </c>
      <c r="AR121" s="168" t="s">
        <v>82</v>
      </c>
      <c r="AT121" s="169" t="s">
        <v>73</v>
      </c>
      <c r="AU121" s="169" t="s">
        <v>82</v>
      </c>
      <c r="AY121" s="168" t="s">
        <v>126</v>
      </c>
      <c r="BK121" s="170">
        <f>BK122+SUM(BK123:BK168)</f>
        <v>0</v>
      </c>
    </row>
    <row r="122" spans="1:65" s="2" customFormat="1" ht="24" customHeight="1">
      <c r="A122" s="33"/>
      <c r="B122" s="34"/>
      <c r="C122" s="173" t="s">
        <v>193</v>
      </c>
      <c r="D122" s="173" t="s">
        <v>128</v>
      </c>
      <c r="E122" s="174" t="s">
        <v>339</v>
      </c>
      <c r="F122" s="175" t="s">
        <v>340</v>
      </c>
      <c r="G122" s="176" t="s">
        <v>146</v>
      </c>
      <c r="H122" s="177">
        <v>37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3.3E-4</v>
      </c>
      <c r="R122" s="183">
        <f>Q122*H122</f>
        <v>1.221E-2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132</v>
      </c>
      <c r="AT122" s="185" t="s">
        <v>128</v>
      </c>
      <c r="AU122" s="185" t="s">
        <v>85</v>
      </c>
      <c r="AY122" s="16" t="s">
        <v>126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132</v>
      </c>
      <c r="BM122" s="185" t="s">
        <v>341</v>
      </c>
    </row>
    <row r="123" spans="1:65" s="2" customFormat="1" ht="11.25">
      <c r="A123" s="33"/>
      <c r="B123" s="34"/>
      <c r="C123" s="35"/>
      <c r="D123" s="187" t="s">
        <v>134</v>
      </c>
      <c r="E123" s="35"/>
      <c r="F123" s="188" t="s">
        <v>342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134</v>
      </c>
      <c r="AU123" s="16" t="s">
        <v>85</v>
      </c>
    </row>
    <row r="124" spans="1:65" s="13" customFormat="1" ht="11.25">
      <c r="B124" s="192"/>
      <c r="C124" s="193"/>
      <c r="D124" s="194" t="s">
        <v>136</v>
      </c>
      <c r="E124" s="195" t="s">
        <v>27</v>
      </c>
      <c r="F124" s="196" t="s">
        <v>343</v>
      </c>
      <c r="G124" s="193"/>
      <c r="H124" s="197">
        <v>37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136</v>
      </c>
      <c r="AU124" s="203" t="s">
        <v>85</v>
      </c>
      <c r="AV124" s="13" t="s">
        <v>85</v>
      </c>
      <c r="AW124" s="13" t="s">
        <v>34</v>
      </c>
      <c r="AX124" s="13" t="s">
        <v>82</v>
      </c>
      <c r="AY124" s="203" t="s">
        <v>126</v>
      </c>
    </row>
    <row r="125" spans="1:65" s="2" customFormat="1" ht="26.45" customHeight="1">
      <c r="A125" s="33"/>
      <c r="B125" s="34"/>
      <c r="C125" s="173" t="s">
        <v>199</v>
      </c>
      <c r="D125" s="173" t="s">
        <v>128</v>
      </c>
      <c r="E125" s="174" t="s">
        <v>206</v>
      </c>
      <c r="F125" s="175" t="s">
        <v>207</v>
      </c>
      <c r="G125" s="176" t="s">
        <v>146</v>
      </c>
      <c r="H125" s="177">
        <v>37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132</v>
      </c>
      <c r="AT125" s="185" t="s">
        <v>128</v>
      </c>
      <c r="AU125" s="185" t="s">
        <v>85</v>
      </c>
      <c r="AY125" s="16" t="s">
        <v>126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132</v>
      </c>
      <c r="BM125" s="185" t="s">
        <v>344</v>
      </c>
    </row>
    <row r="126" spans="1:65" s="2" customFormat="1" ht="11.25">
      <c r="A126" s="33"/>
      <c r="B126" s="34"/>
      <c r="C126" s="35"/>
      <c r="D126" s="187" t="s">
        <v>134</v>
      </c>
      <c r="E126" s="35"/>
      <c r="F126" s="188" t="s">
        <v>209</v>
      </c>
      <c r="G126" s="35"/>
      <c r="H126" s="35"/>
      <c r="I126" s="189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134</v>
      </c>
      <c r="AU126" s="16" t="s">
        <v>85</v>
      </c>
    </row>
    <row r="127" spans="1:65" s="13" customFormat="1" ht="11.25">
      <c r="B127" s="192"/>
      <c r="C127" s="193"/>
      <c r="D127" s="194" t="s">
        <v>136</v>
      </c>
      <c r="E127" s="195" t="s">
        <v>27</v>
      </c>
      <c r="F127" s="196" t="s">
        <v>343</v>
      </c>
      <c r="G127" s="193"/>
      <c r="H127" s="197">
        <v>37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136</v>
      </c>
      <c r="AU127" s="203" t="s">
        <v>85</v>
      </c>
      <c r="AV127" s="13" t="s">
        <v>85</v>
      </c>
      <c r="AW127" s="13" t="s">
        <v>34</v>
      </c>
      <c r="AX127" s="13" t="s">
        <v>82</v>
      </c>
      <c r="AY127" s="203" t="s">
        <v>126</v>
      </c>
    </row>
    <row r="128" spans="1:65" s="2" customFormat="1" ht="26.45" customHeight="1">
      <c r="A128" s="33"/>
      <c r="B128" s="34"/>
      <c r="C128" s="173" t="s">
        <v>205</v>
      </c>
      <c r="D128" s="173" t="s">
        <v>128</v>
      </c>
      <c r="E128" s="174" t="s">
        <v>345</v>
      </c>
      <c r="F128" s="175" t="s">
        <v>346</v>
      </c>
      <c r="G128" s="176" t="s">
        <v>146</v>
      </c>
      <c r="H128" s="177">
        <v>6.5</v>
      </c>
      <c r="I128" s="178"/>
      <c r="J128" s="179">
        <f>ROUND(I128*H128,2)</f>
        <v>0</v>
      </c>
      <c r="K128" s="180"/>
      <c r="L128" s="38"/>
      <c r="M128" s="181" t="s">
        <v>27</v>
      </c>
      <c r="N128" s="182" t="s">
        <v>45</v>
      </c>
      <c r="O128" s="63"/>
      <c r="P128" s="183">
        <f>O128*H128</f>
        <v>0</v>
      </c>
      <c r="Q128" s="183">
        <v>2.1900000000000001E-3</v>
      </c>
      <c r="R128" s="183">
        <f>Q128*H128</f>
        <v>1.4235000000000001E-2</v>
      </c>
      <c r="S128" s="183">
        <v>0</v>
      </c>
      <c r="T128" s="18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5" t="s">
        <v>132</v>
      </c>
      <c r="AT128" s="185" t="s">
        <v>128</v>
      </c>
      <c r="AU128" s="185" t="s">
        <v>85</v>
      </c>
      <c r="AY128" s="16" t="s">
        <v>126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6" t="s">
        <v>82</v>
      </c>
      <c r="BK128" s="186">
        <f>ROUND(I128*H128,2)</f>
        <v>0</v>
      </c>
      <c r="BL128" s="16" t="s">
        <v>132</v>
      </c>
      <c r="BM128" s="185" t="s">
        <v>347</v>
      </c>
    </row>
    <row r="129" spans="1:65" s="2" customFormat="1" ht="11.25">
      <c r="A129" s="33"/>
      <c r="B129" s="34"/>
      <c r="C129" s="35"/>
      <c r="D129" s="187" t="s">
        <v>134</v>
      </c>
      <c r="E129" s="35"/>
      <c r="F129" s="188" t="s">
        <v>348</v>
      </c>
      <c r="G129" s="35"/>
      <c r="H129" s="35"/>
      <c r="I129" s="189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134</v>
      </c>
      <c r="AU129" s="16" t="s">
        <v>85</v>
      </c>
    </row>
    <row r="130" spans="1:65" s="13" customFormat="1" ht="11.25">
      <c r="B130" s="192"/>
      <c r="C130" s="193"/>
      <c r="D130" s="194" t="s">
        <v>136</v>
      </c>
      <c r="E130" s="195" t="s">
        <v>27</v>
      </c>
      <c r="F130" s="196" t="s">
        <v>349</v>
      </c>
      <c r="G130" s="193"/>
      <c r="H130" s="197">
        <v>6.5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136</v>
      </c>
      <c r="AU130" s="203" t="s">
        <v>85</v>
      </c>
      <c r="AV130" s="13" t="s">
        <v>85</v>
      </c>
      <c r="AW130" s="13" t="s">
        <v>34</v>
      </c>
      <c r="AX130" s="13" t="s">
        <v>82</v>
      </c>
      <c r="AY130" s="203" t="s">
        <v>126</v>
      </c>
    </row>
    <row r="131" spans="1:65" s="2" customFormat="1" ht="24" customHeight="1">
      <c r="A131" s="33"/>
      <c r="B131" s="34"/>
      <c r="C131" s="173" t="s">
        <v>8</v>
      </c>
      <c r="D131" s="173" t="s">
        <v>128</v>
      </c>
      <c r="E131" s="174" t="s">
        <v>350</v>
      </c>
      <c r="F131" s="175" t="s">
        <v>351</v>
      </c>
      <c r="G131" s="176" t="s">
        <v>131</v>
      </c>
      <c r="H131" s="177">
        <v>26</v>
      </c>
      <c r="I131" s="178"/>
      <c r="J131" s="179">
        <f>ROUND(I131*H131,2)</f>
        <v>0</v>
      </c>
      <c r="K131" s="180"/>
      <c r="L131" s="38"/>
      <c r="M131" s="181" t="s">
        <v>27</v>
      </c>
      <c r="N131" s="182" t="s">
        <v>45</v>
      </c>
      <c r="O131" s="63"/>
      <c r="P131" s="183">
        <f>O131*H131</f>
        <v>0</v>
      </c>
      <c r="Q131" s="183">
        <v>2.5999999999999999E-3</v>
      </c>
      <c r="R131" s="183">
        <f>Q131*H131</f>
        <v>6.7599999999999993E-2</v>
      </c>
      <c r="S131" s="183">
        <v>0</v>
      </c>
      <c r="T131" s="18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5" t="s">
        <v>132</v>
      </c>
      <c r="AT131" s="185" t="s">
        <v>128</v>
      </c>
      <c r="AU131" s="185" t="s">
        <v>85</v>
      </c>
      <c r="AY131" s="16" t="s">
        <v>126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82</v>
      </c>
      <c r="BK131" s="186">
        <f>ROUND(I131*H131,2)</f>
        <v>0</v>
      </c>
      <c r="BL131" s="16" t="s">
        <v>132</v>
      </c>
      <c r="BM131" s="185" t="s">
        <v>352</v>
      </c>
    </row>
    <row r="132" spans="1:65" s="2" customFormat="1" ht="11.25">
      <c r="A132" s="33"/>
      <c r="B132" s="34"/>
      <c r="C132" s="35"/>
      <c r="D132" s="187" t="s">
        <v>134</v>
      </c>
      <c r="E132" s="35"/>
      <c r="F132" s="188" t="s">
        <v>353</v>
      </c>
      <c r="G132" s="35"/>
      <c r="H132" s="35"/>
      <c r="I132" s="189"/>
      <c r="J132" s="35"/>
      <c r="K132" s="35"/>
      <c r="L132" s="38"/>
      <c r="M132" s="190"/>
      <c r="N132" s="191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134</v>
      </c>
      <c r="AU132" s="16" t="s">
        <v>85</v>
      </c>
    </row>
    <row r="133" spans="1:65" s="13" customFormat="1" ht="11.25">
      <c r="B133" s="192"/>
      <c r="C133" s="193"/>
      <c r="D133" s="194" t="s">
        <v>136</v>
      </c>
      <c r="E133" s="195" t="s">
        <v>27</v>
      </c>
      <c r="F133" s="196" t="s">
        <v>280</v>
      </c>
      <c r="G133" s="193"/>
      <c r="H133" s="197">
        <v>26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136</v>
      </c>
      <c r="AU133" s="203" t="s">
        <v>85</v>
      </c>
      <c r="AV133" s="13" t="s">
        <v>85</v>
      </c>
      <c r="AW133" s="13" t="s">
        <v>34</v>
      </c>
      <c r="AX133" s="13" t="s">
        <v>82</v>
      </c>
      <c r="AY133" s="203" t="s">
        <v>126</v>
      </c>
    </row>
    <row r="134" spans="1:65" s="2" customFormat="1" ht="26.45" customHeight="1">
      <c r="A134" s="33"/>
      <c r="B134" s="34"/>
      <c r="C134" s="173" t="s">
        <v>215</v>
      </c>
      <c r="D134" s="173" t="s">
        <v>128</v>
      </c>
      <c r="E134" s="174" t="s">
        <v>354</v>
      </c>
      <c r="F134" s="175" t="s">
        <v>355</v>
      </c>
      <c r="G134" s="176" t="s">
        <v>131</v>
      </c>
      <c r="H134" s="177">
        <v>26</v>
      </c>
      <c r="I134" s="178"/>
      <c r="J134" s="179">
        <f>ROUND(I134*H134,2)</f>
        <v>0</v>
      </c>
      <c r="K134" s="180"/>
      <c r="L134" s="38"/>
      <c r="M134" s="181" t="s">
        <v>27</v>
      </c>
      <c r="N134" s="182" t="s">
        <v>45</v>
      </c>
      <c r="O134" s="63"/>
      <c r="P134" s="183">
        <f>O134*H134</f>
        <v>0</v>
      </c>
      <c r="Q134" s="183">
        <v>1.0000000000000001E-5</v>
      </c>
      <c r="R134" s="183">
        <f>Q134*H134</f>
        <v>2.6000000000000003E-4</v>
      </c>
      <c r="S134" s="183">
        <v>0</v>
      </c>
      <c r="T134" s="18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5" t="s">
        <v>132</v>
      </c>
      <c r="AT134" s="185" t="s">
        <v>128</v>
      </c>
      <c r="AU134" s="185" t="s">
        <v>85</v>
      </c>
      <c r="AY134" s="16" t="s">
        <v>126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82</v>
      </c>
      <c r="BK134" s="186">
        <f>ROUND(I134*H134,2)</f>
        <v>0</v>
      </c>
      <c r="BL134" s="16" t="s">
        <v>132</v>
      </c>
      <c r="BM134" s="185" t="s">
        <v>356</v>
      </c>
    </row>
    <row r="135" spans="1:65" s="2" customFormat="1" ht="11.25">
      <c r="A135" s="33"/>
      <c r="B135" s="34"/>
      <c r="C135" s="35"/>
      <c r="D135" s="187" t="s">
        <v>134</v>
      </c>
      <c r="E135" s="35"/>
      <c r="F135" s="188" t="s">
        <v>357</v>
      </c>
      <c r="G135" s="35"/>
      <c r="H135" s="35"/>
      <c r="I135" s="189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134</v>
      </c>
      <c r="AU135" s="16" t="s">
        <v>85</v>
      </c>
    </row>
    <row r="136" spans="1:65" s="13" customFormat="1" ht="11.25">
      <c r="B136" s="192"/>
      <c r="C136" s="193"/>
      <c r="D136" s="194" t="s">
        <v>136</v>
      </c>
      <c r="E136" s="195" t="s">
        <v>27</v>
      </c>
      <c r="F136" s="196" t="s">
        <v>358</v>
      </c>
      <c r="G136" s="193"/>
      <c r="H136" s="197">
        <v>26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136</v>
      </c>
      <c r="AU136" s="203" t="s">
        <v>85</v>
      </c>
      <c r="AV136" s="13" t="s">
        <v>85</v>
      </c>
      <c r="AW136" s="13" t="s">
        <v>34</v>
      </c>
      <c r="AX136" s="13" t="s">
        <v>82</v>
      </c>
      <c r="AY136" s="203" t="s">
        <v>126</v>
      </c>
    </row>
    <row r="137" spans="1:65" s="2" customFormat="1" ht="36" customHeight="1">
      <c r="A137" s="33"/>
      <c r="B137" s="34"/>
      <c r="C137" s="173" t="s">
        <v>192</v>
      </c>
      <c r="D137" s="173" t="s">
        <v>128</v>
      </c>
      <c r="E137" s="174" t="s">
        <v>211</v>
      </c>
      <c r="F137" s="175" t="s">
        <v>212</v>
      </c>
      <c r="G137" s="176" t="s">
        <v>146</v>
      </c>
      <c r="H137" s="177">
        <v>20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8.5760000000000003E-2</v>
      </c>
      <c r="R137" s="183">
        <f>Q137*H137</f>
        <v>1.7152000000000001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132</v>
      </c>
      <c r="AT137" s="185" t="s">
        <v>128</v>
      </c>
      <c r="AU137" s="185" t="s">
        <v>85</v>
      </c>
      <c r="AY137" s="16" t="s">
        <v>126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132</v>
      </c>
      <c r="BM137" s="185" t="s">
        <v>359</v>
      </c>
    </row>
    <row r="138" spans="1:65" s="2" customFormat="1" ht="11.25">
      <c r="A138" s="33"/>
      <c r="B138" s="34"/>
      <c r="C138" s="35"/>
      <c r="D138" s="187" t="s">
        <v>134</v>
      </c>
      <c r="E138" s="35"/>
      <c r="F138" s="188" t="s">
        <v>214</v>
      </c>
      <c r="G138" s="35"/>
      <c r="H138" s="35"/>
      <c r="I138" s="189"/>
      <c r="J138" s="35"/>
      <c r="K138" s="35"/>
      <c r="L138" s="38"/>
      <c r="M138" s="190"/>
      <c r="N138" s="191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134</v>
      </c>
      <c r="AU138" s="16" t="s">
        <v>85</v>
      </c>
    </row>
    <row r="139" spans="1:65" s="13" customFormat="1" ht="11.25">
      <c r="B139" s="192"/>
      <c r="C139" s="193"/>
      <c r="D139" s="194" t="s">
        <v>136</v>
      </c>
      <c r="E139" s="195" t="s">
        <v>27</v>
      </c>
      <c r="F139" s="196" t="s">
        <v>238</v>
      </c>
      <c r="G139" s="193"/>
      <c r="H139" s="197">
        <v>20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136</v>
      </c>
      <c r="AU139" s="203" t="s">
        <v>85</v>
      </c>
      <c r="AV139" s="13" t="s">
        <v>85</v>
      </c>
      <c r="AW139" s="13" t="s">
        <v>34</v>
      </c>
      <c r="AX139" s="13" t="s">
        <v>82</v>
      </c>
      <c r="AY139" s="203" t="s">
        <v>126</v>
      </c>
    </row>
    <row r="140" spans="1:65" s="2" customFormat="1" ht="16.5" customHeight="1">
      <c r="A140" s="33"/>
      <c r="B140" s="34"/>
      <c r="C140" s="205" t="s">
        <v>226</v>
      </c>
      <c r="D140" s="205" t="s">
        <v>216</v>
      </c>
      <c r="E140" s="206" t="s">
        <v>217</v>
      </c>
      <c r="F140" s="207" t="s">
        <v>218</v>
      </c>
      <c r="G140" s="208" t="s">
        <v>146</v>
      </c>
      <c r="H140" s="209">
        <v>20.399999999999999</v>
      </c>
      <c r="I140" s="210"/>
      <c r="J140" s="211">
        <f>ROUND(I140*H140,2)</f>
        <v>0</v>
      </c>
      <c r="K140" s="212"/>
      <c r="L140" s="213"/>
      <c r="M140" s="214" t="s">
        <v>27</v>
      </c>
      <c r="N140" s="215" t="s">
        <v>45</v>
      </c>
      <c r="O140" s="63"/>
      <c r="P140" s="183">
        <f>O140*H140</f>
        <v>0</v>
      </c>
      <c r="Q140" s="183">
        <v>2.8129999999999999E-2</v>
      </c>
      <c r="R140" s="183">
        <f>Q140*H140</f>
        <v>0.57385199999999992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170</v>
      </c>
      <c r="AT140" s="185" t="s">
        <v>216</v>
      </c>
      <c r="AU140" s="185" t="s">
        <v>85</v>
      </c>
      <c r="AY140" s="16" t="s">
        <v>126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132</v>
      </c>
      <c r="BM140" s="185" t="s">
        <v>360</v>
      </c>
    </row>
    <row r="141" spans="1:65" s="13" customFormat="1" ht="11.25">
      <c r="B141" s="192"/>
      <c r="C141" s="193"/>
      <c r="D141" s="194" t="s">
        <v>136</v>
      </c>
      <c r="E141" s="195" t="s">
        <v>27</v>
      </c>
      <c r="F141" s="196" t="s">
        <v>238</v>
      </c>
      <c r="G141" s="193"/>
      <c r="H141" s="197">
        <v>20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136</v>
      </c>
      <c r="AU141" s="203" t="s">
        <v>85</v>
      </c>
      <c r="AV141" s="13" t="s">
        <v>85</v>
      </c>
      <c r="AW141" s="13" t="s">
        <v>34</v>
      </c>
      <c r="AX141" s="13" t="s">
        <v>82</v>
      </c>
      <c r="AY141" s="203" t="s">
        <v>126</v>
      </c>
    </row>
    <row r="142" spans="1:65" s="13" customFormat="1" ht="11.25">
      <c r="B142" s="192"/>
      <c r="C142" s="193"/>
      <c r="D142" s="194" t="s">
        <v>136</v>
      </c>
      <c r="E142" s="193"/>
      <c r="F142" s="196" t="s">
        <v>361</v>
      </c>
      <c r="G142" s="193"/>
      <c r="H142" s="197">
        <v>20.399999999999999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136</v>
      </c>
      <c r="AU142" s="203" t="s">
        <v>85</v>
      </c>
      <c r="AV142" s="13" t="s">
        <v>85</v>
      </c>
      <c r="AW142" s="13" t="s">
        <v>4</v>
      </c>
      <c r="AX142" s="13" t="s">
        <v>82</v>
      </c>
      <c r="AY142" s="203" t="s">
        <v>126</v>
      </c>
    </row>
    <row r="143" spans="1:65" s="2" customFormat="1" ht="24" customHeight="1">
      <c r="A143" s="33"/>
      <c r="B143" s="34"/>
      <c r="C143" s="173" t="s">
        <v>231</v>
      </c>
      <c r="D143" s="173" t="s">
        <v>128</v>
      </c>
      <c r="E143" s="174" t="s">
        <v>221</v>
      </c>
      <c r="F143" s="175" t="s">
        <v>222</v>
      </c>
      <c r="G143" s="176" t="s">
        <v>146</v>
      </c>
      <c r="H143" s="177">
        <v>120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132</v>
      </c>
      <c r="AT143" s="185" t="s">
        <v>128</v>
      </c>
      <c r="AU143" s="185" t="s">
        <v>85</v>
      </c>
      <c r="AY143" s="16" t="s">
        <v>126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132</v>
      </c>
      <c r="BM143" s="185" t="s">
        <v>223</v>
      </c>
    </row>
    <row r="144" spans="1:65" s="2" customFormat="1" ht="11.25">
      <c r="A144" s="33"/>
      <c r="B144" s="34"/>
      <c r="C144" s="35"/>
      <c r="D144" s="187" t="s">
        <v>134</v>
      </c>
      <c r="E144" s="35"/>
      <c r="F144" s="188" t="s">
        <v>224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85</v>
      </c>
    </row>
    <row r="145" spans="1:65" s="13" customFormat="1" ht="11.25">
      <c r="B145" s="192"/>
      <c r="C145" s="193"/>
      <c r="D145" s="194" t="s">
        <v>136</v>
      </c>
      <c r="E145" s="195" t="s">
        <v>27</v>
      </c>
      <c r="F145" s="196" t="s">
        <v>362</v>
      </c>
      <c r="G145" s="193"/>
      <c r="H145" s="197">
        <v>120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136</v>
      </c>
      <c r="AU145" s="203" t="s">
        <v>85</v>
      </c>
      <c r="AV145" s="13" t="s">
        <v>85</v>
      </c>
      <c r="AW145" s="13" t="s">
        <v>34</v>
      </c>
      <c r="AX145" s="13" t="s">
        <v>82</v>
      </c>
      <c r="AY145" s="203" t="s">
        <v>126</v>
      </c>
    </row>
    <row r="146" spans="1:65" s="2" customFormat="1" ht="26.45" customHeight="1">
      <c r="A146" s="33"/>
      <c r="B146" s="34"/>
      <c r="C146" s="173" t="s">
        <v>238</v>
      </c>
      <c r="D146" s="173" t="s">
        <v>128</v>
      </c>
      <c r="E146" s="174" t="s">
        <v>227</v>
      </c>
      <c r="F146" s="175" t="s">
        <v>228</v>
      </c>
      <c r="G146" s="176" t="s">
        <v>146</v>
      </c>
      <c r="H146" s="177">
        <v>120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6.0000000000000002E-5</v>
      </c>
      <c r="R146" s="183">
        <f>Q146*H146</f>
        <v>7.1999999999999998E-3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132</v>
      </c>
      <c r="AT146" s="185" t="s">
        <v>128</v>
      </c>
      <c r="AU146" s="185" t="s">
        <v>85</v>
      </c>
      <c r="AY146" s="16" t="s">
        <v>126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132</v>
      </c>
      <c r="BM146" s="185" t="s">
        <v>229</v>
      </c>
    </row>
    <row r="147" spans="1:65" s="2" customFormat="1" ht="11.25">
      <c r="A147" s="33"/>
      <c r="B147" s="34"/>
      <c r="C147" s="35"/>
      <c r="D147" s="187" t="s">
        <v>134</v>
      </c>
      <c r="E147" s="35"/>
      <c r="F147" s="188" t="s">
        <v>230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134</v>
      </c>
      <c r="AU147" s="16" t="s">
        <v>85</v>
      </c>
    </row>
    <row r="148" spans="1:65" s="13" customFormat="1" ht="11.25">
      <c r="B148" s="192"/>
      <c r="C148" s="193"/>
      <c r="D148" s="194" t="s">
        <v>136</v>
      </c>
      <c r="E148" s="195" t="s">
        <v>27</v>
      </c>
      <c r="F148" s="196" t="s">
        <v>362</v>
      </c>
      <c r="G148" s="193"/>
      <c r="H148" s="197">
        <v>120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136</v>
      </c>
      <c r="AU148" s="203" t="s">
        <v>85</v>
      </c>
      <c r="AV148" s="13" t="s">
        <v>85</v>
      </c>
      <c r="AW148" s="13" t="s">
        <v>34</v>
      </c>
      <c r="AX148" s="13" t="s">
        <v>74</v>
      </c>
      <c r="AY148" s="203" t="s">
        <v>126</v>
      </c>
    </row>
    <row r="149" spans="1:65" s="2" customFormat="1" ht="26.45" customHeight="1">
      <c r="A149" s="33"/>
      <c r="B149" s="34"/>
      <c r="C149" s="173" t="s">
        <v>7</v>
      </c>
      <c r="D149" s="173" t="s">
        <v>128</v>
      </c>
      <c r="E149" s="174" t="s">
        <v>232</v>
      </c>
      <c r="F149" s="175" t="s">
        <v>233</v>
      </c>
      <c r="G149" s="176" t="s">
        <v>146</v>
      </c>
      <c r="H149" s="177">
        <v>1466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132</v>
      </c>
      <c r="AT149" s="185" t="s">
        <v>128</v>
      </c>
      <c r="AU149" s="185" t="s">
        <v>85</v>
      </c>
      <c r="AY149" s="16" t="s">
        <v>126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132</v>
      </c>
      <c r="BM149" s="185" t="s">
        <v>234</v>
      </c>
    </row>
    <row r="150" spans="1:65" s="2" customFormat="1" ht="11.25">
      <c r="A150" s="33"/>
      <c r="B150" s="34"/>
      <c r="C150" s="35"/>
      <c r="D150" s="187" t="s">
        <v>134</v>
      </c>
      <c r="E150" s="35"/>
      <c r="F150" s="188" t="s">
        <v>235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134</v>
      </c>
      <c r="AU150" s="16" t="s">
        <v>85</v>
      </c>
    </row>
    <row r="151" spans="1:65" s="2" customFormat="1" ht="19.5">
      <c r="A151" s="33"/>
      <c r="B151" s="34"/>
      <c r="C151" s="35"/>
      <c r="D151" s="194" t="s">
        <v>186</v>
      </c>
      <c r="E151" s="35"/>
      <c r="F151" s="204" t="s">
        <v>236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186</v>
      </c>
      <c r="AU151" s="16" t="s">
        <v>85</v>
      </c>
    </row>
    <row r="152" spans="1:65" s="13" customFormat="1" ht="11.25">
      <c r="B152" s="192"/>
      <c r="C152" s="193"/>
      <c r="D152" s="194" t="s">
        <v>136</v>
      </c>
      <c r="E152" s="195" t="s">
        <v>27</v>
      </c>
      <c r="F152" s="196" t="s">
        <v>363</v>
      </c>
      <c r="G152" s="193"/>
      <c r="H152" s="197">
        <v>1466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136</v>
      </c>
      <c r="AU152" s="203" t="s">
        <v>85</v>
      </c>
      <c r="AV152" s="13" t="s">
        <v>85</v>
      </c>
      <c r="AW152" s="13" t="s">
        <v>34</v>
      </c>
      <c r="AX152" s="13" t="s">
        <v>82</v>
      </c>
      <c r="AY152" s="203" t="s">
        <v>126</v>
      </c>
    </row>
    <row r="153" spans="1:65" s="2" customFormat="1" ht="16.5" customHeight="1">
      <c r="A153" s="33"/>
      <c r="B153" s="34"/>
      <c r="C153" s="173" t="s">
        <v>251</v>
      </c>
      <c r="D153" s="173" t="s">
        <v>128</v>
      </c>
      <c r="E153" s="174" t="s">
        <v>239</v>
      </c>
      <c r="F153" s="175" t="s">
        <v>240</v>
      </c>
      <c r="G153" s="176" t="s">
        <v>146</v>
      </c>
      <c r="H153" s="177">
        <v>120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132</v>
      </c>
      <c r="AT153" s="185" t="s">
        <v>128</v>
      </c>
      <c r="AU153" s="185" t="s">
        <v>85</v>
      </c>
      <c r="AY153" s="16" t="s">
        <v>126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132</v>
      </c>
      <c r="BM153" s="185" t="s">
        <v>241</v>
      </c>
    </row>
    <row r="154" spans="1:65" s="2" customFormat="1" ht="11.25">
      <c r="A154" s="33"/>
      <c r="B154" s="34"/>
      <c r="C154" s="35"/>
      <c r="D154" s="187" t="s">
        <v>134</v>
      </c>
      <c r="E154" s="35"/>
      <c r="F154" s="188" t="s">
        <v>242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134</v>
      </c>
      <c r="AU154" s="16" t="s">
        <v>85</v>
      </c>
    </row>
    <row r="155" spans="1:65" s="13" customFormat="1" ht="11.25">
      <c r="B155" s="192"/>
      <c r="C155" s="193"/>
      <c r="D155" s="194" t="s">
        <v>136</v>
      </c>
      <c r="E155" s="195" t="s">
        <v>27</v>
      </c>
      <c r="F155" s="196" t="s">
        <v>364</v>
      </c>
      <c r="G155" s="193"/>
      <c r="H155" s="197">
        <v>120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136</v>
      </c>
      <c r="AU155" s="203" t="s">
        <v>85</v>
      </c>
      <c r="AV155" s="13" t="s">
        <v>85</v>
      </c>
      <c r="AW155" s="13" t="s">
        <v>34</v>
      </c>
      <c r="AX155" s="13" t="s">
        <v>82</v>
      </c>
      <c r="AY155" s="203" t="s">
        <v>126</v>
      </c>
    </row>
    <row r="156" spans="1:65" s="2" customFormat="1" ht="36" customHeight="1">
      <c r="A156" s="33"/>
      <c r="B156" s="34"/>
      <c r="C156" s="173" t="s">
        <v>260</v>
      </c>
      <c r="D156" s="173" t="s">
        <v>128</v>
      </c>
      <c r="E156" s="174" t="s">
        <v>244</v>
      </c>
      <c r="F156" s="175" t="s">
        <v>245</v>
      </c>
      <c r="G156" s="176" t="s">
        <v>131</v>
      </c>
      <c r="H156" s="177">
        <v>2512</v>
      </c>
      <c r="I156" s="178"/>
      <c r="J156" s="179">
        <f>ROUND(I156*H156,2)</f>
        <v>0</v>
      </c>
      <c r="K156" s="180"/>
      <c r="L156" s="38"/>
      <c r="M156" s="181" t="s">
        <v>27</v>
      </c>
      <c r="N156" s="182" t="s">
        <v>45</v>
      </c>
      <c r="O156" s="63"/>
      <c r="P156" s="183">
        <f>O156*H156</f>
        <v>0</v>
      </c>
      <c r="Q156" s="183">
        <v>0</v>
      </c>
      <c r="R156" s="183">
        <f>Q156*H156</f>
        <v>0</v>
      </c>
      <c r="S156" s="183">
        <v>0.02</v>
      </c>
      <c r="T156" s="184">
        <f>S156*H156</f>
        <v>50.24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5" t="s">
        <v>132</v>
      </c>
      <c r="AT156" s="185" t="s">
        <v>128</v>
      </c>
      <c r="AU156" s="185" t="s">
        <v>85</v>
      </c>
      <c r="AY156" s="16" t="s">
        <v>126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82</v>
      </c>
      <c r="BK156" s="186">
        <f>ROUND(I156*H156,2)</f>
        <v>0</v>
      </c>
      <c r="BL156" s="16" t="s">
        <v>132</v>
      </c>
      <c r="BM156" s="185" t="s">
        <v>246</v>
      </c>
    </row>
    <row r="157" spans="1:65" s="2" customFormat="1" ht="11.25">
      <c r="A157" s="33"/>
      <c r="B157" s="34"/>
      <c r="C157" s="35"/>
      <c r="D157" s="187" t="s">
        <v>134</v>
      </c>
      <c r="E157" s="35"/>
      <c r="F157" s="188" t="s">
        <v>247</v>
      </c>
      <c r="G157" s="35"/>
      <c r="H157" s="35"/>
      <c r="I157" s="189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134</v>
      </c>
      <c r="AU157" s="16" t="s">
        <v>85</v>
      </c>
    </row>
    <row r="158" spans="1:65" s="13" customFormat="1" ht="11.25">
      <c r="B158" s="192"/>
      <c r="C158" s="193"/>
      <c r="D158" s="194" t="s">
        <v>136</v>
      </c>
      <c r="E158" s="195" t="s">
        <v>27</v>
      </c>
      <c r="F158" s="196" t="s">
        <v>332</v>
      </c>
      <c r="G158" s="193"/>
      <c r="H158" s="197">
        <v>2512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136</v>
      </c>
      <c r="AU158" s="203" t="s">
        <v>85</v>
      </c>
      <c r="AV158" s="13" t="s">
        <v>85</v>
      </c>
      <c r="AW158" s="13" t="s">
        <v>34</v>
      </c>
      <c r="AX158" s="13" t="s">
        <v>82</v>
      </c>
      <c r="AY158" s="203" t="s">
        <v>126</v>
      </c>
    </row>
    <row r="159" spans="1:65" s="2" customFormat="1" ht="40.9" customHeight="1">
      <c r="A159" s="33"/>
      <c r="B159" s="34"/>
      <c r="C159" s="173" t="s">
        <v>266</v>
      </c>
      <c r="D159" s="173" t="s">
        <v>128</v>
      </c>
      <c r="E159" s="174" t="s">
        <v>365</v>
      </c>
      <c r="F159" s="175" t="s">
        <v>366</v>
      </c>
      <c r="G159" s="176" t="s">
        <v>131</v>
      </c>
      <c r="H159" s="177">
        <v>137.5</v>
      </c>
      <c r="I159" s="178"/>
      <c r="J159" s="179">
        <f>ROUND(I159*H159,2)</f>
        <v>0</v>
      </c>
      <c r="K159" s="180"/>
      <c r="L159" s="38"/>
      <c r="M159" s="181" t="s">
        <v>27</v>
      </c>
      <c r="N159" s="182" t="s">
        <v>45</v>
      </c>
      <c r="O159" s="63"/>
      <c r="P159" s="183">
        <f>O159*H159</f>
        <v>0</v>
      </c>
      <c r="Q159" s="183">
        <v>0</v>
      </c>
      <c r="R159" s="183">
        <f>Q159*H159</f>
        <v>0</v>
      </c>
      <c r="S159" s="183">
        <v>0.126</v>
      </c>
      <c r="T159" s="184">
        <f>S159*H159</f>
        <v>17.324999999999999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132</v>
      </c>
      <c r="AT159" s="185" t="s">
        <v>128</v>
      </c>
      <c r="AU159" s="185" t="s">
        <v>85</v>
      </c>
      <c r="AY159" s="16" t="s">
        <v>126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132</v>
      </c>
      <c r="BM159" s="185" t="s">
        <v>367</v>
      </c>
    </row>
    <row r="160" spans="1:65" s="2" customFormat="1" ht="11.25">
      <c r="A160" s="33"/>
      <c r="B160" s="34"/>
      <c r="C160" s="35"/>
      <c r="D160" s="187" t="s">
        <v>134</v>
      </c>
      <c r="E160" s="35"/>
      <c r="F160" s="188" t="s">
        <v>368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85</v>
      </c>
    </row>
    <row r="161" spans="1:65" s="13" customFormat="1" ht="11.25">
      <c r="B161" s="192"/>
      <c r="C161" s="193"/>
      <c r="D161" s="194" t="s">
        <v>136</v>
      </c>
      <c r="E161" s="195" t="s">
        <v>27</v>
      </c>
      <c r="F161" s="196" t="s">
        <v>369</v>
      </c>
      <c r="G161" s="193"/>
      <c r="H161" s="197">
        <v>137.5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136</v>
      </c>
      <c r="AU161" s="203" t="s">
        <v>85</v>
      </c>
      <c r="AV161" s="13" t="s">
        <v>85</v>
      </c>
      <c r="AW161" s="13" t="s">
        <v>34</v>
      </c>
      <c r="AX161" s="13" t="s">
        <v>82</v>
      </c>
      <c r="AY161" s="203" t="s">
        <v>126</v>
      </c>
    </row>
    <row r="162" spans="1:65" s="2" customFormat="1" ht="26.45" customHeight="1">
      <c r="A162" s="33"/>
      <c r="B162" s="34"/>
      <c r="C162" s="173" t="s">
        <v>273</v>
      </c>
      <c r="D162" s="173" t="s">
        <v>128</v>
      </c>
      <c r="E162" s="174" t="s">
        <v>370</v>
      </c>
      <c r="F162" s="175" t="s">
        <v>371</v>
      </c>
      <c r="G162" s="176" t="s">
        <v>146</v>
      </c>
      <c r="H162" s="177">
        <v>6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2.8000000000000001E-2</v>
      </c>
      <c r="T162" s="184">
        <f>S162*H162</f>
        <v>0.16800000000000001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132</v>
      </c>
      <c r="AT162" s="185" t="s">
        <v>128</v>
      </c>
      <c r="AU162" s="185" t="s">
        <v>85</v>
      </c>
      <c r="AY162" s="16" t="s">
        <v>126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132</v>
      </c>
      <c r="BM162" s="185" t="s">
        <v>372</v>
      </c>
    </row>
    <row r="163" spans="1:65" s="2" customFormat="1" ht="11.25">
      <c r="A163" s="33"/>
      <c r="B163" s="34"/>
      <c r="C163" s="35"/>
      <c r="D163" s="187" t="s">
        <v>134</v>
      </c>
      <c r="E163" s="35"/>
      <c r="F163" s="188" t="s">
        <v>373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134</v>
      </c>
      <c r="AU163" s="16" t="s">
        <v>85</v>
      </c>
    </row>
    <row r="164" spans="1:65" s="13" customFormat="1" ht="11.25">
      <c r="B164" s="192"/>
      <c r="C164" s="193"/>
      <c r="D164" s="194" t="s">
        <v>136</v>
      </c>
      <c r="E164" s="195" t="s">
        <v>27</v>
      </c>
      <c r="F164" s="196" t="s">
        <v>159</v>
      </c>
      <c r="G164" s="193"/>
      <c r="H164" s="197">
        <v>6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136</v>
      </c>
      <c r="AU164" s="203" t="s">
        <v>85</v>
      </c>
      <c r="AV164" s="13" t="s">
        <v>85</v>
      </c>
      <c r="AW164" s="13" t="s">
        <v>34</v>
      </c>
      <c r="AX164" s="13" t="s">
        <v>82</v>
      </c>
      <c r="AY164" s="203" t="s">
        <v>126</v>
      </c>
    </row>
    <row r="165" spans="1:65" s="2" customFormat="1" ht="16.5" customHeight="1">
      <c r="A165" s="33"/>
      <c r="B165" s="34"/>
      <c r="C165" s="173" t="s">
        <v>280</v>
      </c>
      <c r="D165" s="173" t="s">
        <v>128</v>
      </c>
      <c r="E165" s="174" t="s">
        <v>374</v>
      </c>
      <c r="F165" s="175" t="s">
        <v>375</v>
      </c>
      <c r="G165" s="176" t="s">
        <v>146</v>
      </c>
      <c r="H165" s="177">
        <v>6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3.5409999999999997E-2</v>
      </c>
      <c r="R165" s="183">
        <f>Q165*H165</f>
        <v>0.21245999999999998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132</v>
      </c>
      <c r="AT165" s="185" t="s">
        <v>128</v>
      </c>
      <c r="AU165" s="185" t="s">
        <v>85</v>
      </c>
      <c r="AY165" s="16" t="s">
        <v>126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132</v>
      </c>
      <c r="BM165" s="185" t="s">
        <v>376</v>
      </c>
    </row>
    <row r="166" spans="1:65" s="2" customFormat="1" ht="11.25">
      <c r="A166" s="33"/>
      <c r="B166" s="34"/>
      <c r="C166" s="35"/>
      <c r="D166" s="187" t="s">
        <v>134</v>
      </c>
      <c r="E166" s="35"/>
      <c r="F166" s="188" t="s">
        <v>377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134</v>
      </c>
      <c r="AU166" s="16" t="s">
        <v>85</v>
      </c>
    </row>
    <row r="167" spans="1:65" s="13" customFormat="1" ht="11.25">
      <c r="B167" s="192"/>
      <c r="C167" s="193"/>
      <c r="D167" s="194" t="s">
        <v>136</v>
      </c>
      <c r="E167" s="195" t="s">
        <v>27</v>
      </c>
      <c r="F167" s="196" t="s">
        <v>159</v>
      </c>
      <c r="G167" s="193"/>
      <c r="H167" s="197">
        <v>6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136</v>
      </c>
      <c r="AU167" s="203" t="s">
        <v>85</v>
      </c>
      <c r="AV167" s="13" t="s">
        <v>85</v>
      </c>
      <c r="AW167" s="13" t="s">
        <v>34</v>
      </c>
      <c r="AX167" s="13" t="s">
        <v>82</v>
      </c>
      <c r="AY167" s="203" t="s">
        <v>126</v>
      </c>
    </row>
    <row r="168" spans="1:65" s="12" customFormat="1" ht="20.85" customHeight="1">
      <c r="B168" s="157"/>
      <c r="C168" s="158"/>
      <c r="D168" s="159" t="s">
        <v>73</v>
      </c>
      <c r="E168" s="171" t="s">
        <v>249</v>
      </c>
      <c r="F168" s="171" t="s">
        <v>250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SUM(P169:P171)</f>
        <v>0</v>
      </c>
      <c r="Q168" s="165"/>
      <c r="R168" s="166">
        <f>SUM(R169:R171)</f>
        <v>0</v>
      </c>
      <c r="S168" s="165"/>
      <c r="T168" s="167">
        <f>SUM(T169:T171)</f>
        <v>0</v>
      </c>
      <c r="AR168" s="168" t="s">
        <v>82</v>
      </c>
      <c r="AT168" s="169" t="s">
        <v>73</v>
      </c>
      <c r="AU168" s="169" t="s">
        <v>85</v>
      </c>
      <c r="AY168" s="168" t="s">
        <v>126</v>
      </c>
      <c r="BK168" s="170">
        <f>SUM(BK169:BK171)</f>
        <v>0</v>
      </c>
    </row>
    <row r="169" spans="1:65" s="2" customFormat="1" ht="26.45" customHeight="1">
      <c r="A169" s="33"/>
      <c r="B169" s="34"/>
      <c r="C169" s="173" t="s">
        <v>286</v>
      </c>
      <c r="D169" s="173" t="s">
        <v>128</v>
      </c>
      <c r="E169" s="174" t="s">
        <v>252</v>
      </c>
      <c r="F169" s="175" t="s">
        <v>253</v>
      </c>
      <c r="G169" s="176" t="s">
        <v>254</v>
      </c>
      <c r="H169" s="177">
        <v>25.26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132</v>
      </c>
      <c r="AT169" s="185" t="s">
        <v>128</v>
      </c>
      <c r="AU169" s="185" t="s">
        <v>143</v>
      </c>
      <c r="AY169" s="16" t="s">
        <v>126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132</v>
      </c>
      <c r="BM169" s="185" t="s">
        <v>255</v>
      </c>
    </row>
    <row r="170" spans="1:65" s="2" customFormat="1" ht="11.25">
      <c r="A170" s="33"/>
      <c r="B170" s="34"/>
      <c r="C170" s="35"/>
      <c r="D170" s="187" t="s">
        <v>134</v>
      </c>
      <c r="E170" s="35"/>
      <c r="F170" s="188" t="s">
        <v>256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134</v>
      </c>
      <c r="AU170" s="16" t="s">
        <v>143</v>
      </c>
    </row>
    <row r="171" spans="1:65" s="13" customFormat="1" ht="11.25">
      <c r="B171" s="192"/>
      <c r="C171" s="193"/>
      <c r="D171" s="194" t="s">
        <v>136</v>
      </c>
      <c r="E171" s="195" t="s">
        <v>27</v>
      </c>
      <c r="F171" s="196" t="s">
        <v>378</v>
      </c>
      <c r="G171" s="193"/>
      <c r="H171" s="197">
        <v>25.26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136</v>
      </c>
      <c r="AU171" s="203" t="s">
        <v>143</v>
      </c>
      <c r="AV171" s="13" t="s">
        <v>85</v>
      </c>
      <c r="AW171" s="13" t="s">
        <v>34</v>
      </c>
      <c r="AX171" s="13" t="s">
        <v>74</v>
      </c>
      <c r="AY171" s="203" t="s">
        <v>126</v>
      </c>
    </row>
    <row r="172" spans="1:65" s="12" customFormat="1" ht="22.9" customHeight="1">
      <c r="B172" s="157"/>
      <c r="C172" s="158"/>
      <c r="D172" s="159" t="s">
        <v>73</v>
      </c>
      <c r="E172" s="171" t="s">
        <v>258</v>
      </c>
      <c r="F172" s="171" t="s">
        <v>259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SUM(P173:P189)</f>
        <v>0</v>
      </c>
      <c r="Q172" s="165"/>
      <c r="R172" s="166">
        <f>SUM(R173:R189)</f>
        <v>0</v>
      </c>
      <c r="S172" s="165"/>
      <c r="T172" s="167">
        <f>SUM(T173:T189)</f>
        <v>0</v>
      </c>
      <c r="AR172" s="168" t="s">
        <v>82</v>
      </c>
      <c r="AT172" s="169" t="s">
        <v>73</v>
      </c>
      <c r="AU172" s="169" t="s">
        <v>82</v>
      </c>
      <c r="AY172" s="168" t="s">
        <v>126</v>
      </c>
      <c r="BK172" s="170">
        <f>SUM(BK173:BK189)</f>
        <v>0</v>
      </c>
    </row>
    <row r="173" spans="1:65" s="2" customFormat="1" ht="26.45" customHeight="1">
      <c r="A173" s="33"/>
      <c r="B173" s="34"/>
      <c r="C173" s="173" t="s">
        <v>197</v>
      </c>
      <c r="D173" s="173" t="s">
        <v>128</v>
      </c>
      <c r="E173" s="174" t="s">
        <v>261</v>
      </c>
      <c r="F173" s="175" t="s">
        <v>262</v>
      </c>
      <c r="G173" s="176" t="s">
        <v>254</v>
      </c>
      <c r="H173" s="177">
        <v>8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132</v>
      </c>
      <c r="AT173" s="185" t="s">
        <v>128</v>
      </c>
      <c r="AU173" s="185" t="s">
        <v>85</v>
      </c>
      <c r="AY173" s="16" t="s">
        <v>126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132</v>
      </c>
      <c r="BM173" s="185" t="s">
        <v>263</v>
      </c>
    </row>
    <row r="174" spans="1:65" s="2" customFormat="1" ht="11.25">
      <c r="A174" s="33"/>
      <c r="B174" s="34"/>
      <c r="C174" s="35"/>
      <c r="D174" s="187" t="s">
        <v>134</v>
      </c>
      <c r="E174" s="35"/>
      <c r="F174" s="188" t="s">
        <v>264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134</v>
      </c>
      <c r="AU174" s="16" t="s">
        <v>85</v>
      </c>
    </row>
    <row r="175" spans="1:65" s="13" customFormat="1" ht="11.25">
      <c r="B175" s="192"/>
      <c r="C175" s="193"/>
      <c r="D175" s="194" t="s">
        <v>136</v>
      </c>
      <c r="E175" s="195" t="s">
        <v>27</v>
      </c>
      <c r="F175" s="196" t="s">
        <v>170</v>
      </c>
      <c r="G175" s="193"/>
      <c r="H175" s="197">
        <v>8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136</v>
      </c>
      <c r="AU175" s="203" t="s">
        <v>85</v>
      </c>
      <c r="AV175" s="13" t="s">
        <v>85</v>
      </c>
      <c r="AW175" s="13" t="s">
        <v>34</v>
      </c>
      <c r="AX175" s="13" t="s">
        <v>82</v>
      </c>
      <c r="AY175" s="203" t="s">
        <v>126</v>
      </c>
    </row>
    <row r="176" spans="1:65" s="2" customFormat="1" ht="26.45" customHeight="1">
      <c r="A176" s="33"/>
      <c r="B176" s="34"/>
      <c r="C176" s="173" t="s">
        <v>379</v>
      </c>
      <c r="D176" s="173" t="s">
        <v>128</v>
      </c>
      <c r="E176" s="174" t="s">
        <v>281</v>
      </c>
      <c r="F176" s="175" t="s">
        <v>282</v>
      </c>
      <c r="G176" s="176" t="s">
        <v>254</v>
      </c>
      <c r="H176" s="177">
        <v>136</v>
      </c>
      <c r="I176" s="178"/>
      <c r="J176" s="179">
        <f>ROUND(I176*H176,2)</f>
        <v>0</v>
      </c>
      <c r="K176" s="180"/>
      <c r="L176" s="38"/>
      <c r="M176" s="181" t="s">
        <v>27</v>
      </c>
      <c r="N176" s="182" t="s">
        <v>45</v>
      </c>
      <c r="O176" s="63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5" t="s">
        <v>132</v>
      </c>
      <c r="AT176" s="185" t="s">
        <v>128</v>
      </c>
      <c r="AU176" s="185" t="s">
        <v>85</v>
      </c>
      <c r="AY176" s="16" t="s">
        <v>126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6" t="s">
        <v>82</v>
      </c>
      <c r="BK176" s="186">
        <f>ROUND(I176*H176,2)</f>
        <v>0</v>
      </c>
      <c r="BL176" s="16" t="s">
        <v>132</v>
      </c>
      <c r="BM176" s="185" t="s">
        <v>283</v>
      </c>
    </row>
    <row r="177" spans="1:65" s="2" customFormat="1" ht="11.25">
      <c r="A177" s="33"/>
      <c r="B177" s="34"/>
      <c r="C177" s="35"/>
      <c r="D177" s="187" t="s">
        <v>134</v>
      </c>
      <c r="E177" s="35"/>
      <c r="F177" s="188" t="s">
        <v>284</v>
      </c>
      <c r="G177" s="35"/>
      <c r="H177" s="35"/>
      <c r="I177" s="189"/>
      <c r="J177" s="35"/>
      <c r="K177" s="35"/>
      <c r="L177" s="38"/>
      <c r="M177" s="190"/>
      <c r="N177" s="191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134</v>
      </c>
      <c r="AU177" s="16" t="s">
        <v>85</v>
      </c>
    </row>
    <row r="178" spans="1:65" s="13" customFormat="1" ht="11.25">
      <c r="B178" s="192"/>
      <c r="C178" s="193"/>
      <c r="D178" s="194" t="s">
        <v>136</v>
      </c>
      <c r="E178" s="195" t="s">
        <v>27</v>
      </c>
      <c r="F178" s="196" t="s">
        <v>380</v>
      </c>
      <c r="G178" s="193"/>
      <c r="H178" s="197">
        <v>136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136</v>
      </c>
      <c r="AU178" s="203" t="s">
        <v>85</v>
      </c>
      <c r="AV178" s="13" t="s">
        <v>85</v>
      </c>
      <c r="AW178" s="13" t="s">
        <v>34</v>
      </c>
      <c r="AX178" s="13" t="s">
        <v>82</v>
      </c>
      <c r="AY178" s="203" t="s">
        <v>126</v>
      </c>
    </row>
    <row r="179" spans="1:65" s="2" customFormat="1" ht="26.45" customHeight="1">
      <c r="A179" s="33"/>
      <c r="B179" s="34"/>
      <c r="C179" s="173" t="s">
        <v>338</v>
      </c>
      <c r="D179" s="173" t="s">
        <v>128</v>
      </c>
      <c r="E179" s="174" t="s">
        <v>267</v>
      </c>
      <c r="F179" s="175" t="s">
        <v>268</v>
      </c>
      <c r="G179" s="176" t="s">
        <v>254</v>
      </c>
      <c r="H179" s="177">
        <v>582</v>
      </c>
      <c r="I179" s="178"/>
      <c r="J179" s="179">
        <f>ROUND(I179*H179,2)</f>
        <v>0</v>
      </c>
      <c r="K179" s="180"/>
      <c r="L179" s="38"/>
      <c r="M179" s="181" t="s">
        <v>27</v>
      </c>
      <c r="N179" s="182" t="s">
        <v>45</v>
      </c>
      <c r="O179" s="6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5" t="s">
        <v>132</v>
      </c>
      <c r="AT179" s="185" t="s">
        <v>128</v>
      </c>
      <c r="AU179" s="185" t="s">
        <v>85</v>
      </c>
      <c r="AY179" s="16" t="s">
        <v>126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82</v>
      </c>
      <c r="BK179" s="186">
        <f>ROUND(I179*H179,2)</f>
        <v>0</v>
      </c>
      <c r="BL179" s="16" t="s">
        <v>132</v>
      </c>
      <c r="BM179" s="185" t="s">
        <v>269</v>
      </c>
    </row>
    <row r="180" spans="1:65" s="2" customFormat="1" ht="11.25">
      <c r="A180" s="33"/>
      <c r="B180" s="34"/>
      <c r="C180" s="35"/>
      <c r="D180" s="187" t="s">
        <v>134</v>
      </c>
      <c r="E180" s="35"/>
      <c r="F180" s="188" t="s">
        <v>270</v>
      </c>
      <c r="G180" s="35"/>
      <c r="H180" s="35"/>
      <c r="I180" s="189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134</v>
      </c>
      <c r="AU180" s="16" t="s">
        <v>85</v>
      </c>
    </row>
    <row r="181" spans="1:65" s="2" customFormat="1" ht="19.5">
      <c r="A181" s="33"/>
      <c r="B181" s="34"/>
      <c r="C181" s="35"/>
      <c r="D181" s="194" t="s">
        <v>186</v>
      </c>
      <c r="E181" s="35"/>
      <c r="F181" s="204" t="s">
        <v>271</v>
      </c>
      <c r="G181" s="35"/>
      <c r="H181" s="35"/>
      <c r="I181" s="189"/>
      <c r="J181" s="35"/>
      <c r="K181" s="35"/>
      <c r="L181" s="38"/>
      <c r="M181" s="190"/>
      <c r="N181" s="191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186</v>
      </c>
      <c r="AU181" s="16" t="s">
        <v>85</v>
      </c>
    </row>
    <row r="182" spans="1:65" s="13" customFormat="1" ht="11.25">
      <c r="B182" s="192"/>
      <c r="C182" s="193"/>
      <c r="D182" s="194" t="s">
        <v>136</v>
      </c>
      <c r="E182" s="195" t="s">
        <v>27</v>
      </c>
      <c r="F182" s="196" t="s">
        <v>381</v>
      </c>
      <c r="G182" s="193"/>
      <c r="H182" s="197">
        <v>582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136</v>
      </c>
      <c r="AU182" s="203" t="s">
        <v>85</v>
      </c>
      <c r="AV182" s="13" t="s">
        <v>85</v>
      </c>
      <c r="AW182" s="13" t="s">
        <v>34</v>
      </c>
      <c r="AX182" s="13" t="s">
        <v>74</v>
      </c>
      <c r="AY182" s="203" t="s">
        <v>126</v>
      </c>
    </row>
    <row r="183" spans="1:65" s="2" customFormat="1" ht="26.45" customHeight="1">
      <c r="A183" s="33"/>
      <c r="B183" s="34"/>
      <c r="C183" s="173" t="s">
        <v>382</v>
      </c>
      <c r="D183" s="173" t="s">
        <v>128</v>
      </c>
      <c r="E183" s="174" t="s">
        <v>274</v>
      </c>
      <c r="F183" s="175" t="s">
        <v>275</v>
      </c>
      <c r="G183" s="176" t="s">
        <v>254</v>
      </c>
      <c r="H183" s="177">
        <v>1746</v>
      </c>
      <c r="I183" s="178"/>
      <c r="J183" s="179">
        <f>ROUND(I183*H183,2)</f>
        <v>0</v>
      </c>
      <c r="K183" s="180"/>
      <c r="L183" s="38"/>
      <c r="M183" s="181" t="s">
        <v>27</v>
      </c>
      <c r="N183" s="182" t="s">
        <v>45</v>
      </c>
      <c r="O183" s="63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5" t="s">
        <v>132</v>
      </c>
      <c r="AT183" s="185" t="s">
        <v>128</v>
      </c>
      <c r="AU183" s="185" t="s">
        <v>85</v>
      </c>
      <c r="AY183" s="16" t="s">
        <v>126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82</v>
      </c>
      <c r="BK183" s="186">
        <f>ROUND(I183*H183,2)</f>
        <v>0</v>
      </c>
      <c r="BL183" s="16" t="s">
        <v>132</v>
      </c>
      <c r="BM183" s="185" t="s">
        <v>276</v>
      </c>
    </row>
    <row r="184" spans="1:65" s="2" customFormat="1" ht="11.25">
      <c r="A184" s="33"/>
      <c r="B184" s="34"/>
      <c r="C184" s="35"/>
      <c r="D184" s="187" t="s">
        <v>134</v>
      </c>
      <c r="E184" s="35"/>
      <c r="F184" s="188" t="s">
        <v>277</v>
      </c>
      <c r="G184" s="35"/>
      <c r="H184" s="35"/>
      <c r="I184" s="189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134</v>
      </c>
      <c r="AU184" s="16" t="s">
        <v>85</v>
      </c>
    </row>
    <row r="185" spans="1:65" s="2" customFormat="1" ht="19.5">
      <c r="A185" s="33"/>
      <c r="B185" s="34"/>
      <c r="C185" s="35"/>
      <c r="D185" s="194" t="s">
        <v>186</v>
      </c>
      <c r="E185" s="35"/>
      <c r="F185" s="204" t="s">
        <v>278</v>
      </c>
      <c r="G185" s="35"/>
      <c r="H185" s="35"/>
      <c r="I185" s="189"/>
      <c r="J185" s="35"/>
      <c r="K185" s="35"/>
      <c r="L185" s="38"/>
      <c r="M185" s="190"/>
      <c r="N185" s="191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186</v>
      </c>
      <c r="AU185" s="16" t="s">
        <v>85</v>
      </c>
    </row>
    <row r="186" spans="1:65" s="13" customFormat="1" ht="11.25">
      <c r="B186" s="192"/>
      <c r="C186" s="193"/>
      <c r="D186" s="194" t="s">
        <v>136</v>
      </c>
      <c r="E186" s="195" t="s">
        <v>27</v>
      </c>
      <c r="F186" s="196" t="s">
        <v>383</v>
      </c>
      <c r="G186" s="193"/>
      <c r="H186" s="197">
        <v>1746</v>
      </c>
      <c r="I186" s="198"/>
      <c r="J186" s="193"/>
      <c r="K186" s="193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136</v>
      </c>
      <c r="AU186" s="203" t="s">
        <v>85</v>
      </c>
      <c r="AV186" s="13" t="s">
        <v>85</v>
      </c>
      <c r="AW186" s="13" t="s">
        <v>34</v>
      </c>
      <c r="AX186" s="13" t="s">
        <v>82</v>
      </c>
      <c r="AY186" s="203" t="s">
        <v>126</v>
      </c>
    </row>
    <row r="187" spans="1:65" s="2" customFormat="1" ht="26.45" customHeight="1">
      <c r="A187" s="33"/>
      <c r="B187" s="34"/>
      <c r="C187" s="173" t="s">
        <v>384</v>
      </c>
      <c r="D187" s="173" t="s">
        <v>128</v>
      </c>
      <c r="E187" s="174" t="s">
        <v>287</v>
      </c>
      <c r="F187" s="175" t="s">
        <v>288</v>
      </c>
      <c r="G187" s="176" t="s">
        <v>254</v>
      </c>
      <c r="H187" s="177">
        <v>8</v>
      </c>
      <c r="I187" s="178"/>
      <c r="J187" s="179">
        <f>ROUND(I187*H187,2)</f>
        <v>0</v>
      </c>
      <c r="K187" s="180"/>
      <c r="L187" s="38"/>
      <c r="M187" s="181" t="s">
        <v>27</v>
      </c>
      <c r="N187" s="182" t="s">
        <v>45</v>
      </c>
      <c r="O187" s="63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5" t="s">
        <v>132</v>
      </c>
      <c r="AT187" s="185" t="s">
        <v>128</v>
      </c>
      <c r="AU187" s="185" t="s">
        <v>85</v>
      </c>
      <c r="AY187" s="16" t="s">
        <v>126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6" t="s">
        <v>82</v>
      </c>
      <c r="BK187" s="186">
        <f>ROUND(I187*H187,2)</f>
        <v>0</v>
      </c>
      <c r="BL187" s="16" t="s">
        <v>132</v>
      </c>
      <c r="BM187" s="185" t="s">
        <v>289</v>
      </c>
    </row>
    <row r="188" spans="1:65" s="2" customFormat="1" ht="11.25">
      <c r="A188" s="33"/>
      <c r="B188" s="34"/>
      <c r="C188" s="35"/>
      <c r="D188" s="187" t="s">
        <v>134</v>
      </c>
      <c r="E188" s="35"/>
      <c r="F188" s="188" t="s">
        <v>290</v>
      </c>
      <c r="G188" s="35"/>
      <c r="H188" s="35"/>
      <c r="I188" s="189"/>
      <c r="J188" s="35"/>
      <c r="K188" s="35"/>
      <c r="L188" s="38"/>
      <c r="M188" s="190"/>
      <c r="N188" s="191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134</v>
      </c>
      <c r="AU188" s="16" t="s">
        <v>85</v>
      </c>
    </row>
    <row r="189" spans="1:65" s="13" customFormat="1" ht="11.25">
      <c r="B189" s="192"/>
      <c r="C189" s="193"/>
      <c r="D189" s="194" t="s">
        <v>136</v>
      </c>
      <c r="E189" s="195" t="s">
        <v>27</v>
      </c>
      <c r="F189" s="196" t="s">
        <v>170</v>
      </c>
      <c r="G189" s="193"/>
      <c r="H189" s="197">
        <v>8</v>
      </c>
      <c r="I189" s="198"/>
      <c r="J189" s="193"/>
      <c r="K189" s="193"/>
      <c r="L189" s="199"/>
      <c r="M189" s="216"/>
      <c r="N189" s="217"/>
      <c r="O189" s="217"/>
      <c r="P189" s="217"/>
      <c r="Q189" s="217"/>
      <c r="R189" s="217"/>
      <c r="S189" s="217"/>
      <c r="T189" s="218"/>
      <c r="AT189" s="203" t="s">
        <v>136</v>
      </c>
      <c r="AU189" s="203" t="s">
        <v>85</v>
      </c>
      <c r="AV189" s="13" t="s">
        <v>85</v>
      </c>
      <c r="AW189" s="13" t="s">
        <v>34</v>
      </c>
      <c r="AX189" s="13" t="s">
        <v>82</v>
      </c>
      <c r="AY189" s="203" t="s">
        <v>126</v>
      </c>
    </row>
    <row r="190" spans="1:65" s="2" customFormat="1" ht="6.95" customHeight="1">
      <c r="A190" s="33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DMmSEMY4AP0XqQrgt7gFsaVt0/YeyjlH+HiW8i3rnrQu92mslINV4hXUglaVpKnEvZrPt+8TBk3gn2wlKYPE9g==" saltValue="5mQgngZrijwVc1R6CsnZVAJ1nfjTHEAxy3x3jaAUeV4qnJ/b5J6SzKUt4ZTywZUW2x+yBeVgcItYmT+B5QcqTA==" spinCount="100000" sheet="1" objects="1" scenarios="1" formatColumns="0" formatRows="0" autoFilter="0"/>
  <autoFilter ref="C85:K18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100" r:id="rId4"/>
    <hyperlink ref="F103" r:id="rId5"/>
    <hyperlink ref="F106" r:id="rId6"/>
    <hyperlink ref="F109" r:id="rId7"/>
    <hyperlink ref="F123" r:id="rId8"/>
    <hyperlink ref="F126" r:id="rId9"/>
    <hyperlink ref="F129" r:id="rId10"/>
    <hyperlink ref="F132" r:id="rId11"/>
    <hyperlink ref="F135" r:id="rId12"/>
    <hyperlink ref="F138" r:id="rId13"/>
    <hyperlink ref="F144" r:id="rId14"/>
    <hyperlink ref="F147" r:id="rId15"/>
    <hyperlink ref="F150" r:id="rId16"/>
    <hyperlink ref="F154" r:id="rId17"/>
    <hyperlink ref="F157" r:id="rId18"/>
    <hyperlink ref="F160" r:id="rId19"/>
    <hyperlink ref="F163" r:id="rId20"/>
    <hyperlink ref="F166" r:id="rId21"/>
    <hyperlink ref="F170" r:id="rId22"/>
    <hyperlink ref="F174" r:id="rId23"/>
    <hyperlink ref="F177" r:id="rId24"/>
    <hyperlink ref="F180" r:id="rId25"/>
    <hyperlink ref="F184" r:id="rId26"/>
    <hyperlink ref="F188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385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386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387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388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389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390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391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392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393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394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395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81</v>
      </c>
      <c r="F18" s="360" t="s">
        <v>396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397</v>
      </c>
      <c r="F19" s="360" t="s">
        <v>398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399</v>
      </c>
      <c r="F20" s="360" t="s">
        <v>400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401</v>
      </c>
      <c r="F21" s="360" t="s">
        <v>402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88</v>
      </c>
      <c r="F22" s="360" t="s">
        <v>403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404</v>
      </c>
      <c r="F23" s="360" t="s">
        <v>405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406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407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408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409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410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411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412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413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414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112</v>
      </c>
      <c r="F36" s="233"/>
      <c r="G36" s="360" t="s">
        <v>415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416</v>
      </c>
      <c r="F37" s="233"/>
      <c r="G37" s="360" t="s">
        <v>417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418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419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113</v>
      </c>
      <c r="F40" s="233"/>
      <c r="G40" s="360" t="s">
        <v>420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114</v>
      </c>
      <c r="F41" s="233"/>
      <c r="G41" s="360" t="s">
        <v>421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422</v>
      </c>
      <c r="F42" s="233"/>
      <c r="G42" s="360" t="s">
        <v>423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424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425</v>
      </c>
      <c r="F44" s="233"/>
      <c r="G44" s="360" t="s">
        <v>426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116</v>
      </c>
      <c r="F45" s="233"/>
      <c r="G45" s="360" t="s">
        <v>427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428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429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430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431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432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433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434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435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436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437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438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439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440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441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442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443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444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445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446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447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448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449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450</v>
      </c>
      <c r="D76" s="249"/>
      <c r="E76" s="249"/>
      <c r="F76" s="249" t="s">
        <v>451</v>
      </c>
      <c r="G76" s="250"/>
      <c r="H76" s="249" t="s">
        <v>56</v>
      </c>
      <c r="I76" s="249" t="s">
        <v>59</v>
      </c>
      <c r="J76" s="249" t="s">
        <v>452</v>
      </c>
      <c r="K76" s="248"/>
    </row>
    <row r="77" spans="2:11" s="1" customFormat="1" ht="17.25" customHeight="1">
      <c r="B77" s="247"/>
      <c r="C77" s="251" t="s">
        <v>453</v>
      </c>
      <c r="D77" s="251"/>
      <c r="E77" s="251"/>
      <c r="F77" s="252" t="s">
        <v>454</v>
      </c>
      <c r="G77" s="253"/>
      <c r="H77" s="251"/>
      <c r="I77" s="251"/>
      <c r="J77" s="251" t="s">
        <v>455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456</v>
      </c>
      <c r="G79" s="258"/>
      <c r="H79" s="236" t="s">
        <v>457</v>
      </c>
      <c r="I79" s="236" t="s">
        <v>458</v>
      </c>
      <c r="J79" s="236">
        <v>20</v>
      </c>
      <c r="K79" s="248"/>
    </row>
    <row r="80" spans="2:11" s="1" customFormat="1" ht="15" customHeight="1">
      <c r="B80" s="247"/>
      <c r="C80" s="236" t="s">
        <v>459</v>
      </c>
      <c r="D80" s="236"/>
      <c r="E80" s="236"/>
      <c r="F80" s="257" t="s">
        <v>456</v>
      </c>
      <c r="G80" s="258"/>
      <c r="H80" s="236" t="s">
        <v>460</v>
      </c>
      <c r="I80" s="236" t="s">
        <v>458</v>
      </c>
      <c r="J80" s="236">
        <v>120</v>
      </c>
      <c r="K80" s="248"/>
    </row>
    <row r="81" spans="2:11" s="1" customFormat="1" ht="15" customHeight="1">
      <c r="B81" s="259"/>
      <c r="C81" s="236" t="s">
        <v>461</v>
      </c>
      <c r="D81" s="236"/>
      <c r="E81" s="236"/>
      <c r="F81" s="257" t="s">
        <v>462</v>
      </c>
      <c r="G81" s="258"/>
      <c r="H81" s="236" t="s">
        <v>463</v>
      </c>
      <c r="I81" s="236" t="s">
        <v>458</v>
      </c>
      <c r="J81" s="236">
        <v>50</v>
      </c>
      <c r="K81" s="248"/>
    </row>
    <row r="82" spans="2:11" s="1" customFormat="1" ht="15" customHeight="1">
      <c r="B82" s="259"/>
      <c r="C82" s="236" t="s">
        <v>464</v>
      </c>
      <c r="D82" s="236"/>
      <c r="E82" s="236"/>
      <c r="F82" s="257" t="s">
        <v>456</v>
      </c>
      <c r="G82" s="258"/>
      <c r="H82" s="236" t="s">
        <v>465</v>
      </c>
      <c r="I82" s="236" t="s">
        <v>466</v>
      </c>
      <c r="J82" s="236"/>
      <c r="K82" s="248"/>
    </row>
    <row r="83" spans="2:11" s="1" customFormat="1" ht="15" customHeight="1">
      <c r="B83" s="259"/>
      <c r="C83" s="260" t="s">
        <v>467</v>
      </c>
      <c r="D83" s="260"/>
      <c r="E83" s="260"/>
      <c r="F83" s="261" t="s">
        <v>462</v>
      </c>
      <c r="G83" s="260"/>
      <c r="H83" s="260" t="s">
        <v>468</v>
      </c>
      <c r="I83" s="260" t="s">
        <v>458</v>
      </c>
      <c r="J83" s="260">
        <v>15</v>
      </c>
      <c r="K83" s="248"/>
    </row>
    <row r="84" spans="2:11" s="1" customFormat="1" ht="15" customHeight="1">
      <c r="B84" s="259"/>
      <c r="C84" s="260" t="s">
        <v>469</v>
      </c>
      <c r="D84" s="260"/>
      <c r="E84" s="260"/>
      <c r="F84" s="261" t="s">
        <v>462</v>
      </c>
      <c r="G84" s="260"/>
      <c r="H84" s="260" t="s">
        <v>470</v>
      </c>
      <c r="I84" s="260" t="s">
        <v>458</v>
      </c>
      <c r="J84" s="260">
        <v>15</v>
      </c>
      <c r="K84" s="248"/>
    </row>
    <row r="85" spans="2:11" s="1" customFormat="1" ht="15" customHeight="1">
      <c r="B85" s="259"/>
      <c r="C85" s="260" t="s">
        <v>471</v>
      </c>
      <c r="D85" s="260"/>
      <c r="E85" s="260"/>
      <c r="F85" s="261" t="s">
        <v>462</v>
      </c>
      <c r="G85" s="260"/>
      <c r="H85" s="260" t="s">
        <v>472</v>
      </c>
      <c r="I85" s="260" t="s">
        <v>458</v>
      </c>
      <c r="J85" s="260">
        <v>20</v>
      </c>
      <c r="K85" s="248"/>
    </row>
    <row r="86" spans="2:11" s="1" customFormat="1" ht="15" customHeight="1">
      <c r="B86" s="259"/>
      <c r="C86" s="260" t="s">
        <v>473</v>
      </c>
      <c r="D86" s="260"/>
      <c r="E86" s="260"/>
      <c r="F86" s="261" t="s">
        <v>462</v>
      </c>
      <c r="G86" s="260"/>
      <c r="H86" s="260" t="s">
        <v>474</v>
      </c>
      <c r="I86" s="260" t="s">
        <v>458</v>
      </c>
      <c r="J86" s="260">
        <v>20</v>
      </c>
      <c r="K86" s="248"/>
    </row>
    <row r="87" spans="2:11" s="1" customFormat="1" ht="15" customHeight="1">
      <c r="B87" s="259"/>
      <c r="C87" s="236" t="s">
        <v>475</v>
      </c>
      <c r="D87" s="236"/>
      <c r="E87" s="236"/>
      <c r="F87" s="257" t="s">
        <v>462</v>
      </c>
      <c r="G87" s="258"/>
      <c r="H87" s="236" t="s">
        <v>476</v>
      </c>
      <c r="I87" s="236" t="s">
        <v>458</v>
      </c>
      <c r="J87" s="236">
        <v>50</v>
      </c>
      <c r="K87" s="248"/>
    </row>
    <row r="88" spans="2:11" s="1" customFormat="1" ht="15" customHeight="1">
      <c r="B88" s="259"/>
      <c r="C88" s="236" t="s">
        <v>477</v>
      </c>
      <c r="D88" s="236"/>
      <c r="E88" s="236"/>
      <c r="F88" s="257" t="s">
        <v>462</v>
      </c>
      <c r="G88" s="258"/>
      <c r="H88" s="236" t="s">
        <v>478</v>
      </c>
      <c r="I88" s="236" t="s">
        <v>458</v>
      </c>
      <c r="J88" s="236">
        <v>20</v>
      </c>
      <c r="K88" s="248"/>
    </row>
    <row r="89" spans="2:11" s="1" customFormat="1" ht="15" customHeight="1">
      <c r="B89" s="259"/>
      <c r="C89" s="236" t="s">
        <v>479</v>
      </c>
      <c r="D89" s="236"/>
      <c r="E89" s="236"/>
      <c r="F89" s="257" t="s">
        <v>462</v>
      </c>
      <c r="G89" s="258"/>
      <c r="H89" s="236" t="s">
        <v>480</v>
      </c>
      <c r="I89" s="236" t="s">
        <v>458</v>
      </c>
      <c r="J89" s="236">
        <v>20</v>
      </c>
      <c r="K89" s="248"/>
    </row>
    <row r="90" spans="2:11" s="1" customFormat="1" ht="15" customHeight="1">
      <c r="B90" s="259"/>
      <c r="C90" s="236" t="s">
        <v>481</v>
      </c>
      <c r="D90" s="236"/>
      <c r="E90" s="236"/>
      <c r="F90" s="257" t="s">
        <v>462</v>
      </c>
      <c r="G90" s="258"/>
      <c r="H90" s="236" t="s">
        <v>482</v>
      </c>
      <c r="I90" s="236" t="s">
        <v>458</v>
      </c>
      <c r="J90" s="236">
        <v>50</v>
      </c>
      <c r="K90" s="248"/>
    </row>
    <row r="91" spans="2:11" s="1" customFormat="1" ht="15" customHeight="1">
      <c r="B91" s="259"/>
      <c r="C91" s="236" t="s">
        <v>483</v>
      </c>
      <c r="D91" s="236"/>
      <c r="E91" s="236"/>
      <c r="F91" s="257" t="s">
        <v>462</v>
      </c>
      <c r="G91" s="258"/>
      <c r="H91" s="236" t="s">
        <v>483</v>
      </c>
      <c r="I91" s="236" t="s">
        <v>458</v>
      </c>
      <c r="J91" s="236">
        <v>50</v>
      </c>
      <c r="K91" s="248"/>
    </row>
    <row r="92" spans="2:11" s="1" customFormat="1" ht="15" customHeight="1">
      <c r="B92" s="259"/>
      <c r="C92" s="236" t="s">
        <v>484</v>
      </c>
      <c r="D92" s="236"/>
      <c r="E92" s="236"/>
      <c r="F92" s="257" t="s">
        <v>462</v>
      </c>
      <c r="G92" s="258"/>
      <c r="H92" s="236" t="s">
        <v>485</v>
      </c>
      <c r="I92" s="236" t="s">
        <v>458</v>
      </c>
      <c r="J92" s="236">
        <v>255</v>
      </c>
      <c r="K92" s="248"/>
    </row>
    <row r="93" spans="2:11" s="1" customFormat="1" ht="15" customHeight="1">
      <c r="B93" s="259"/>
      <c r="C93" s="236" t="s">
        <v>486</v>
      </c>
      <c r="D93" s="236"/>
      <c r="E93" s="236"/>
      <c r="F93" s="257" t="s">
        <v>456</v>
      </c>
      <c r="G93" s="258"/>
      <c r="H93" s="236" t="s">
        <v>487</v>
      </c>
      <c r="I93" s="236" t="s">
        <v>488</v>
      </c>
      <c r="J93" s="236"/>
      <c r="K93" s="248"/>
    </row>
    <row r="94" spans="2:11" s="1" customFormat="1" ht="15" customHeight="1">
      <c r="B94" s="259"/>
      <c r="C94" s="236" t="s">
        <v>489</v>
      </c>
      <c r="D94" s="236"/>
      <c r="E94" s="236"/>
      <c r="F94" s="257" t="s">
        <v>456</v>
      </c>
      <c r="G94" s="258"/>
      <c r="H94" s="236" t="s">
        <v>490</v>
      </c>
      <c r="I94" s="236" t="s">
        <v>491</v>
      </c>
      <c r="J94" s="236"/>
      <c r="K94" s="248"/>
    </row>
    <row r="95" spans="2:11" s="1" customFormat="1" ht="15" customHeight="1">
      <c r="B95" s="259"/>
      <c r="C95" s="236" t="s">
        <v>492</v>
      </c>
      <c r="D95" s="236"/>
      <c r="E95" s="236"/>
      <c r="F95" s="257" t="s">
        <v>456</v>
      </c>
      <c r="G95" s="258"/>
      <c r="H95" s="236" t="s">
        <v>492</v>
      </c>
      <c r="I95" s="236" t="s">
        <v>491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456</v>
      </c>
      <c r="G96" s="258"/>
      <c r="H96" s="236" t="s">
        <v>493</v>
      </c>
      <c r="I96" s="236" t="s">
        <v>491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456</v>
      </c>
      <c r="G97" s="258"/>
      <c r="H97" s="236" t="s">
        <v>494</v>
      </c>
      <c r="I97" s="236" t="s">
        <v>491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495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450</v>
      </c>
      <c r="D103" s="249"/>
      <c r="E103" s="249"/>
      <c r="F103" s="249" t="s">
        <v>451</v>
      </c>
      <c r="G103" s="250"/>
      <c r="H103" s="249" t="s">
        <v>56</v>
      </c>
      <c r="I103" s="249" t="s">
        <v>59</v>
      </c>
      <c r="J103" s="249" t="s">
        <v>452</v>
      </c>
      <c r="K103" s="248"/>
    </row>
    <row r="104" spans="2:11" s="1" customFormat="1" ht="17.25" customHeight="1">
      <c r="B104" s="247"/>
      <c r="C104" s="251" t="s">
        <v>453</v>
      </c>
      <c r="D104" s="251"/>
      <c r="E104" s="251"/>
      <c r="F104" s="252" t="s">
        <v>454</v>
      </c>
      <c r="G104" s="253"/>
      <c r="H104" s="251"/>
      <c r="I104" s="251"/>
      <c r="J104" s="251" t="s">
        <v>455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456</v>
      </c>
      <c r="G106" s="236"/>
      <c r="H106" s="236" t="s">
        <v>496</v>
      </c>
      <c r="I106" s="236" t="s">
        <v>458</v>
      </c>
      <c r="J106" s="236">
        <v>20</v>
      </c>
      <c r="K106" s="248"/>
    </row>
    <row r="107" spans="2:11" s="1" customFormat="1" ht="15" customHeight="1">
      <c r="B107" s="247"/>
      <c r="C107" s="236" t="s">
        <v>459</v>
      </c>
      <c r="D107" s="236"/>
      <c r="E107" s="236"/>
      <c r="F107" s="257" t="s">
        <v>456</v>
      </c>
      <c r="G107" s="236"/>
      <c r="H107" s="236" t="s">
        <v>496</v>
      </c>
      <c r="I107" s="236" t="s">
        <v>458</v>
      </c>
      <c r="J107" s="236">
        <v>120</v>
      </c>
      <c r="K107" s="248"/>
    </row>
    <row r="108" spans="2:11" s="1" customFormat="1" ht="15" customHeight="1">
      <c r="B108" s="259"/>
      <c r="C108" s="236" t="s">
        <v>461</v>
      </c>
      <c r="D108" s="236"/>
      <c r="E108" s="236"/>
      <c r="F108" s="257" t="s">
        <v>462</v>
      </c>
      <c r="G108" s="236"/>
      <c r="H108" s="236" t="s">
        <v>496</v>
      </c>
      <c r="I108" s="236" t="s">
        <v>458</v>
      </c>
      <c r="J108" s="236">
        <v>50</v>
      </c>
      <c r="K108" s="248"/>
    </row>
    <row r="109" spans="2:11" s="1" customFormat="1" ht="15" customHeight="1">
      <c r="B109" s="259"/>
      <c r="C109" s="236" t="s">
        <v>464</v>
      </c>
      <c r="D109" s="236"/>
      <c r="E109" s="236"/>
      <c r="F109" s="257" t="s">
        <v>456</v>
      </c>
      <c r="G109" s="236"/>
      <c r="H109" s="236" t="s">
        <v>496</v>
      </c>
      <c r="I109" s="236" t="s">
        <v>466</v>
      </c>
      <c r="J109" s="236"/>
      <c r="K109" s="248"/>
    </row>
    <row r="110" spans="2:11" s="1" customFormat="1" ht="15" customHeight="1">
      <c r="B110" s="259"/>
      <c r="C110" s="236" t="s">
        <v>475</v>
      </c>
      <c r="D110" s="236"/>
      <c r="E110" s="236"/>
      <c r="F110" s="257" t="s">
        <v>462</v>
      </c>
      <c r="G110" s="236"/>
      <c r="H110" s="236" t="s">
        <v>496</v>
      </c>
      <c r="I110" s="236" t="s">
        <v>458</v>
      </c>
      <c r="J110" s="236">
        <v>50</v>
      </c>
      <c r="K110" s="248"/>
    </row>
    <row r="111" spans="2:11" s="1" customFormat="1" ht="15" customHeight="1">
      <c r="B111" s="259"/>
      <c r="C111" s="236" t="s">
        <v>483</v>
      </c>
      <c r="D111" s="236"/>
      <c r="E111" s="236"/>
      <c r="F111" s="257" t="s">
        <v>462</v>
      </c>
      <c r="G111" s="236"/>
      <c r="H111" s="236" t="s">
        <v>496</v>
      </c>
      <c r="I111" s="236" t="s">
        <v>458</v>
      </c>
      <c r="J111" s="236">
        <v>50</v>
      </c>
      <c r="K111" s="248"/>
    </row>
    <row r="112" spans="2:11" s="1" customFormat="1" ht="15" customHeight="1">
      <c r="B112" s="259"/>
      <c r="C112" s="236" t="s">
        <v>481</v>
      </c>
      <c r="D112" s="236"/>
      <c r="E112" s="236"/>
      <c r="F112" s="257" t="s">
        <v>462</v>
      </c>
      <c r="G112" s="236"/>
      <c r="H112" s="236" t="s">
        <v>496</v>
      </c>
      <c r="I112" s="236" t="s">
        <v>458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456</v>
      </c>
      <c r="G113" s="236"/>
      <c r="H113" s="236" t="s">
        <v>497</v>
      </c>
      <c r="I113" s="236" t="s">
        <v>458</v>
      </c>
      <c r="J113" s="236">
        <v>20</v>
      </c>
      <c r="K113" s="248"/>
    </row>
    <row r="114" spans="2:11" s="1" customFormat="1" ht="15" customHeight="1">
      <c r="B114" s="259"/>
      <c r="C114" s="236" t="s">
        <v>498</v>
      </c>
      <c r="D114" s="236"/>
      <c r="E114" s="236"/>
      <c r="F114" s="257" t="s">
        <v>456</v>
      </c>
      <c r="G114" s="236"/>
      <c r="H114" s="236" t="s">
        <v>499</v>
      </c>
      <c r="I114" s="236" t="s">
        <v>458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456</v>
      </c>
      <c r="G115" s="236"/>
      <c r="H115" s="236" t="s">
        <v>500</v>
      </c>
      <c r="I115" s="236" t="s">
        <v>491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456</v>
      </c>
      <c r="G116" s="236"/>
      <c r="H116" s="236" t="s">
        <v>501</v>
      </c>
      <c r="I116" s="236" t="s">
        <v>491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456</v>
      </c>
      <c r="G117" s="236"/>
      <c r="H117" s="236" t="s">
        <v>502</v>
      </c>
      <c r="I117" s="236" t="s">
        <v>503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504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450</v>
      </c>
      <c r="D123" s="249"/>
      <c r="E123" s="249"/>
      <c r="F123" s="249" t="s">
        <v>451</v>
      </c>
      <c r="G123" s="250"/>
      <c r="H123" s="249" t="s">
        <v>56</v>
      </c>
      <c r="I123" s="249" t="s">
        <v>59</v>
      </c>
      <c r="J123" s="249" t="s">
        <v>452</v>
      </c>
      <c r="K123" s="278"/>
    </row>
    <row r="124" spans="2:11" s="1" customFormat="1" ht="17.25" customHeight="1">
      <c r="B124" s="277"/>
      <c r="C124" s="251" t="s">
        <v>453</v>
      </c>
      <c r="D124" s="251"/>
      <c r="E124" s="251"/>
      <c r="F124" s="252" t="s">
        <v>454</v>
      </c>
      <c r="G124" s="253"/>
      <c r="H124" s="251"/>
      <c r="I124" s="251"/>
      <c r="J124" s="251" t="s">
        <v>455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459</v>
      </c>
      <c r="D126" s="256"/>
      <c r="E126" s="256"/>
      <c r="F126" s="257" t="s">
        <v>456</v>
      </c>
      <c r="G126" s="236"/>
      <c r="H126" s="236" t="s">
        <v>496</v>
      </c>
      <c r="I126" s="236" t="s">
        <v>458</v>
      </c>
      <c r="J126" s="236">
        <v>120</v>
      </c>
      <c r="K126" s="282"/>
    </row>
    <row r="127" spans="2:11" s="1" customFormat="1" ht="15" customHeight="1">
      <c r="B127" s="279"/>
      <c r="C127" s="236" t="s">
        <v>505</v>
      </c>
      <c r="D127" s="236"/>
      <c r="E127" s="236"/>
      <c r="F127" s="257" t="s">
        <v>456</v>
      </c>
      <c r="G127" s="236"/>
      <c r="H127" s="236" t="s">
        <v>506</v>
      </c>
      <c r="I127" s="236" t="s">
        <v>458</v>
      </c>
      <c r="J127" s="236" t="s">
        <v>507</v>
      </c>
      <c r="K127" s="282"/>
    </row>
    <row r="128" spans="2:11" s="1" customFormat="1" ht="15" customHeight="1">
      <c r="B128" s="279"/>
      <c r="C128" s="236" t="s">
        <v>404</v>
      </c>
      <c r="D128" s="236"/>
      <c r="E128" s="236"/>
      <c r="F128" s="257" t="s">
        <v>456</v>
      </c>
      <c r="G128" s="236"/>
      <c r="H128" s="236" t="s">
        <v>508</v>
      </c>
      <c r="I128" s="236" t="s">
        <v>458</v>
      </c>
      <c r="J128" s="236" t="s">
        <v>507</v>
      </c>
      <c r="K128" s="282"/>
    </row>
    <row r="129" spans="2:11" s="1" customFormat="1" ht="15" customHeight="1">
      <c r="B129" s="279"/>
      <c r="C129" s="236" t="s">
        <v>467</v>
      </c>
      <c r="D129" s="236"/>
      <c r="E129" s="236"/>
      <c r="F129" s="257" t="s">
        <v>462</v>
      </c>
      <c r="G129" s="236"/>
      <c r="H129" s="236" t="s">
        <v>468</v>
      </c>
      <c r="I129" s="236" t="s">
        <v>458</v>
      </c>
      <c r="J129" s="236">
        <v>15</v>
      </c>
      <c r="K129" s="282"/>
    </row>
    <row r="130" spans="2:11" s="1" customFormat="1" ht="15" customHeight="1">
      <c r="B130" s="279"/>
      <c r="C130" s="260" t="s">
        <v>469</v>
      </c>
      <c r="D130" s="260"/>
      <c r="E130" s="260"/>
      <c r="F130" s="261" t="s">
        <v>462</v>
      </c>
      <c r="G130" s="260"/>
      <c r="H130" s="260" t="s">
        <v>470</v>
      </c>
      <c r="I130" s="260" t="s">
        <v>458</v>
      </c>
      <c r="J130" s="260">
        <v>15</v>
      </c>
      <c r="K130" s="282"/>
    </row>
    <row r="131" spans="2:11" s="1" customFormat="1" ht="15" customHeight="1">
      <c r="B131" s="279"/>
      <c r="C131" s="260" t="s">
        <v>471</v>
      </c>
      <c r="D131" s="260"/>
      <c r="E131" s="260"/>
      <c r="F131" s="261" t="s">
        <v>462</v>
      </c>
      <c r="G131" s="260"/>
      <c r="H131" s="260" t="s">
        <v>472</v>
      </c>
      <c r="I131" s="260" t="s">
        <v>458</v>
      </c>
      <c r="J131" s="260">
        <v>20</v>
      </c>
      <c r="K131" s="282"/>
    </row>
    <row r="132" spans="2:11" s="1" customFormat="1" ht="15" customHeight="1">
      <c r="B132" s="279"/>
      <c r="C132" s="260" t="s">
        <v>473</v>
      </c>
      <c r="D132" s="260"/>
      <c r="E132" s="260"/>
      <c r="F132" s="261" t="s">
        <v>462</v>
      </c>
      <c r="G132" s="260"/>
      <c r="H132" s="260" t="s">
        <v>474</v>
      </c>
      <c r="I132" s="260" t="s">
        <v>458</v>
      </c>
      <c r="J132" s="260">
        <v>20</v>
      </c>
      <c r="K132" s="282"/>
    </row>
    <row r="133" spans="2:11" s="1" customFormat="1" ht="15" customHeight="1">
      <c r="B133" s="279"/>
      <c r="C133" s="236" t="s">
        <v>461</v>
      </c>
      <c r="D133" s="236"/>
      <c r="E133" s="236"/>
      <c r="F133" s="257" t="s">
        <v>462</v>
      </c>
      <c r="G133" s="236"/>
      <c r="H133" s="236" t="s">
        <v>496</v>
      </c>
      <c r="I133" s="236" t="s">
        <v>458</v>
      </c>
      <c r="J133" s="236">
        <v>50</v>
      </c>
      <c r="K133" s="282"/>
    </row>
    <row r="134" spans="2:11" s="1" customFormat="1" ht="15" customHeight="1">
      <c r="B134" s="279"/>
      <c r="C134" s="236" t="s">
        <v>475</v>
      </c>
      <c r="D134" s="236"/>
      <c r="E134" s="236"/>
      <c r="F134" s="257" t="s">
        <v>462</v>
      </c>
      <c r="G134" s="236"/>
      <c r="H134" s="236" t="s">
        <v>496</v>
      </c>
      <c r="I134" s="236" t="s">
        <v>458</v>
      </c>
      <c r="J134" s="236">
        <v>50</v>
      </c>
      <c r="K134" s="282"/>
    </row>
    <row r="135" spans="2:11" s="1" customFormat="1" ht="15" customHeight="1">
      <c r="B135" s="279"/>
      <c r="C135" s="236" t="s">
        <v>481</v>
      </c>
      <c r="D135" s="236"/>
      <c r="E135" s="236"/>
      <c r="F135" s="257" t="s">
        <v>462</v>
      </c>
      <c r="G135" s="236"/>
      <c r="H135" s="236" t="s">
        <v>496</v>
      </c>
      <c r="I135" s="236" t="s">
        <v>458</v>
      </c>
      <c r="J135" s="236">
        <v>50</v>
      </c>
      <c r="K135" s="282"/>
    </row>
    <row r="136" spans="2:11" s="1" customFormat="1" ht="15" customHeight="1">
      <c r="B136" s="279"/>
      <c r="C136" s="236" t="s">
        <v>483</v>
      </c>
      <c r="D136" s="236"/>
      <c r="E136" s="236"/>
      <c r="F136" s="257" t="s">
        <v>462</v>
      </c>
      <c r="G136" s="236"/>
      <c r="H136" s="236" t="s">
        <v>496</v>
      </c>
      <c r="I136" s="236" t="s">
        <v>458</v>
      </c>
      <c r="J136" s="236">
        <v>50</v>
      </c>
      <c r="K136" s="282"/>
    </row>
    <row r="137" spans="2:11" s="1" customFormat="1" ht="15" customHeight="1">
      <c r="B137" s="279"/>
      <c r="C137" s="236" t="s">
        <v>484</v>
      </c>
      <c r="D137" s="236"/>
      <c r="E137" s="236"/>
      <c r="F137" s="257" t="s">
        <v>462</v>
      </c>
      <c r="G137" s="236"/>
      <c r="H137" s="236" t="s">
        <v>509</v>
      </c>
      <c r="I137" s="236" t="s">
        <v>458</v>
      </c>
      <c r="J137" s="236">
        <v>255</v>
      </c>
      <c r="K137" s="282"/>
    </row>
    <row r="138" spans="2:11" s="1" customFormat="1" ht="15" customHeight="1">
      <c r="B138" s="279"/>
      <c r="C138" s="236" t="s">
        <v>486</v>
      </c>
      <c r="D138" s="236"/>
      <c r="E138" s="236"/>
      <c r="F138" s="257" t="s">
        <v>456</v>
      </c>
      <c r="G138" s="236"/>
      <c r="H138" s="236" t="s">
        <v>510</v>
      </c>
      <c r="I138" s="236" t="s">
        <v>488</v>
      </c>
      <c r="J138" s="236"/>
      <c r="K138" s="282"/>
    </row>
    <row r="139" spans="2:11" s="1" customFormat="1" ht="15" customHeight="1">
      <c r="B139" s="279"/>
      <c r="C139" s="236" t="s">
        <v>489</v>
      </c>
      <c r="D139" s="236"/>
      <c r="E139" s="236"/>
      <c r="F139" s="257" t="s">
        <v>456</v>
      </c>
      <c r="G139" s="236"/>
      <c r="H139" s="236" t="s">
        <v>511</v>
      </c>
      <c r="I139" s="236" t="s">
        <v>491</v>
      </c>
      <c r="J139" s="236"/>
      <c r="K139" s="282"/>
    </row>
    <row r="140" spans="2:11" s="1" customFormat="1" ht="15" customHeight="1">
      <c r="B140" s="279"/>
      <c r="C140" s="236" t="s">
        <v>492</v>
      </c>
      <c r="D140" s="236"/>
      <c r="E140" s="236"/>
      <c r="F140" s="257" t="s">
        <v>456</v>
      </c>
      <c r="G140" s="236"/>
      <c r="H140" s="236" t="s">
        <v>492</v>
      </c>
      <c r="I140" s="236" t="s">
        <v>491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456</v>
      </c>
      <c r="G141" s="236"/>
      <c r="H141" s="236" t="s">
        <v>512</v>
      </c>
      <c r="I141" s="236" t="s">
        <v>491</v>
      </c>
      <c r="J141" s="236"/>
      <c r="K141" s="282"/>
    </row>
    <row r="142" spans="2:11" s="1" customFormat="1" ht="15" customHeight="1">
      <c r="B142" s="279"/>
      <c r="C142" s="236" t="s">
        <v>513</v>
      </c>
      <c r="D142" s="236"/>
      <c r="E142" s="236"/>
      <c r="F142" s="257" t="s">
        <v>456</v>
      </c>
      <c r="G142" s="236"/>
      <c r="H142" s="236" t="s">
        <v>514</v>
      </c>
      <c r="I142" s="236" t="s">
        <v>491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515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450</v>
      </c>
      <c r="D148" s="249"/>
      <c r="E148" s="249"/>
      <c r="F148" s="249" t="s">
        <v>451</v>
      </c>
      <c r="G148" s="250"/>
      <c r="H148" s="249" t="s">
        <v>56</v>
      </c>
      <c r="I148" s="249" t="s">
        <v>59</v>
      </c>
      <c r="J148" s="249" t="s">
        <v>452</v>
      </c>
      <c r="K148" s="248"/>
    </row>
    <row r="149" spans="2:11" s="1" customFormat="1" ht="17.25" customHeight="1">
      <c r="B149" s="247"/>
      <c r="C149" s="251" t="s">
        <v>453</v>
      </c>
      <c r="D149" s="251"/>
      <c r="E149" s="251"/>
      <c r="F149" s="252" t="s">
        <v>454</v>
      </c>
      <c r="G149" s="253"/>
      <c r="H149" s="251"/>
      <c r="I149" s="251"/>
      <c r="J149" s="251" t="s">
        <v>455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459</v>
      </c>
      <c r="D151" s="236"/>
      <c r="E151" s="236"/>
      <c r="F151" s="287" t="s">
        <v>456</v>
      </c>
      <c r="G151" s="236"/>
      <c r="H151" s="286" t="s">
        <v>496</v>
      </c>
      <c r="I151" s="286" t="s">
        <v>458</v>
      </c>
      <c r="J151" s="286">
        <v>120</v>
      </c>
      <c r="K151" s="282"/>
    </row>
    <row r="152" spans="2:11" s="1" customFormat="1" ht="15" customHeight="1">
      <c r="B152" s="259"/>
      <c r="C152" s="286" t="s">
        <v>505</v>
      </c>
      <c r="D152" s="236"/>
      <c r="E152" s="236"/>
      <c r="F152" s="287" t="s">
        <v>456</v>
      </c>
      <c r="G152" s="236"/>
      <c r="H152" s="286" t="s">
        <v>516</v>
      </c>
      <c r="I152" s="286" t="s">
        <v>458</v>
      </c>
      <c r="J152" s="286" t="s">
        <v>507</v>
      </c>
      <c r="K152" s="282"/>
    </row>
    <row r="153" spans="2:11" s="1" customFormat="1" ht="15" customHeight="1">
      <c r="B153" s="259"/>
      <c r="C153" s="286" t="s">
        <v>404</v>
      </c>
      <c r="D153" s="236"/>
      <c r="E153" s="236"/>
      <c r="F153" s="287" t="s">
        <v>456</v>
      </c>
      <c r="G153" s="236"/>
      <c r="H153" s="286" t="s">
        <v>517</v>
      </c>
      <c r="I153" s="286" t="s">
        <v>458</v>
      </c>
      <c r="J153" s="286" t="s">
        <v>507</v>
      </c>
      <c r="K153" s="282"/>
    </row>
    <row r="154" spans="2:11" s="1" customFormat="1" ht="15" customHeight="1">
      <c r="B154" s="259"/>
      <c r="C154" s="286" t="s">
        <v>461</v>
      </c>
      <c r="D154" s="236"/>
      <c r="E154" s="236"/>
      <c r="F154" s="287" t="s">
        <v>462</v>
      </c>
      <c r="G154" s="236"/>
      <c r="H154" s="286" t="s">
        <v>496</v>
      </c>
      <c r="I154" s="286" t="s">
        <v>458</v>
      </c>
      <c r="J154" s="286">
        <v>50</v>
      </c>
      <c r="K154" s="282"/>
    </row>
    <row r="155" spans="2:11" s="1" customFormat="1" ht="15" customHeight="1">
      <c r="B155" s="259"/>
      <c r="C155" s="286" t="s">
        <v>464</v>
      </c>
      <c r="D155" s="236"/>
      <c r="E155" s="236"/>
      <c r="F155" s="287" t="s">
        <v>456</v>
      </c>
      <c r="G155" s="236"/>
      <c r="H155" s="286" t="s">
        <v>496</v>
      </c>
      <c r="I155" s="286" t="s">
        <v>466</v>
      </c>
      <c r="J155" s="286"/>
      <c r="K155" s="282"/>
    </row>
    <row r="156" spans="2:11" s="1" customFormat="1" ht="15" customHeight="1">
      <c r="B156" s="259"/>
      <c r="C156" s="286" t="s">
        <v>475</v>
      </c>
      <c r="D156" s="236"/>
      <c r="E156" s="236"/>
      <c r="F156" s="287" t="s">
        <v>462</v>
      </c>
      <c r="G156" s="236"/>
      <c r="H156" s="286" t="s">
        <v>496</v>
      </c>
      <c r="I156" s="286" t="s">
        <v>458</v>
      </c>
      <c r="J156" s="286">
        <v>50</v>
      </c>
      <c r="K156" s="282"/>
    </row>
    <row r="157" spans="2:11" s="1" customFormat="1" ht="15" customHeight="1">
      <c r="B157" s="259"/>
      <c r="C157" s="286" t="s">
        <v>483</v>
      </c>
      <c r="D157" s="236"/>
      <c r="E157" s="236"/>
      <c r="F157" s="287" t="s">
        <v>462</v>
      </c>
      <c r="G157" s="236"/>
      <c r="H157" s="286" t="s">
        <v>496</v>
      </c>
      <c r="I157" s="286" t="s">
        <v>458</v>
      </c>
      <c r="J157" s="286">
        <v>50</v>
      </c>
      <c r="K157" s="282"/>
    </row>
    <row r="158" spans="2:11" s="1" customFormat="1" ht="15" customHeight="1">
      <c r="B158" s="259"/>
      <c r="C158" s="286" t="s">
        <v>481</v>
      </c>
      <c r="D158" s="236"/>
      <c r="E158" s="236"/>
      <c r="F158" s="287" t="s">
        <v>462</v>
      </c>
      <c r="G158" s="236"/>
      <c r="H158" s="286" t="s">
        <v>496</v>
      </c>
      <c r="I158" s="286" t="s">
        <v>458</v>
      </c>
      <c r="J158" s="286">
        <v>50</v>
      </c>
      <c r="K158" s="282"/>
    </row>
    <row r="159" spans="2:11" s="1" customFormat="1" ht="15" customHeight="1">
      <c r="B159" s="259"/>
      <c r="C159" s="286" t="s">
        <v>101</v>
      </c>
      <c r="D159" s="236"/>
      <c r="E159" s="236"/>
      <c r="F159" s="287" t="s">
        <v>456</v>
      </c>
      <c r="G159" s="236"/>
      <c r="H159" s="286" t="s">
        <v>518</v>
      </c>
      <c r="I159" s="286" t="s">
        <v>458</v>
      </c>
      <c r="J159" s="286" t="s">
        <v>519</v>
      </c>
      <c r="K159" s="282"/>
    </row>
    <row r="160" spans="2:11" s="1" customFormat="1" ht="15" customHeight="1">
      <c r="B160" s="259"/>
      <c r="C160" s="286" t="s">
        <v>520</v>
      </c>
      <c r="D160" s="236"/>
      <c r="E160" s="236"/>
      <c r="F160" s="287" t="s">
        <v>456</v>
      </c>
      <c r="G160" s="236"/>
      <c r="H160" s="286" t="s">
        <v>521</v>
      </c>
      <c r="I160" s="286" t="s">
        <v>491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522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450</v>
      </c>
      <c r="D166" s="249"/>
      <c r="E166" s="249"/>
      <c r="F166" s="249" t="s">
        <v>451</v>
      </c>
      <c r="G166" s="291"/>
      <c r="H166" s="292" t="s">
        <v>56</v>
      </c>
      <c r="I166" s="292" t="s">
        <v>59</v>
      </c>
      <c r="J166" s="249" t="s">
        <v>452</v>
      </c>
      <c r="K166" s="229"/>
    </row>
    <row r="167" spans="2:11" s="1" customFormat="1" ht="17.25" customHeight="1">
      <c r="B167" s="230"/>
      <c r="C167" s="251" t="s">
        <v>453</v>
      </c>
      <c r="D167" s="251"/>
      <c r="E167" s="251"/>
      <c r="F167" s="252" t="s">
        <v>454</v>
      </c>
      <c r="G167" s="293"/>
      <c r="H167" s="294"/>
      <c r="I167" s="294"/>
      <c r="J167" s="251" t="s">
        <v>455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459</v>
      </c>
      <c r="D169" s="236"/>
      <c r="E169" s="236"/>
      <c r="F169" s="257" t="s">
        <v>456</v>
      </c>
      <c r="G169" s="236"/>
      <c r="H169" s="236" t="s">
        <v>496</v>
      </c>
      <c r="I169" s="236" t="s">
        <v>458</v>
      </c>
      <c r="J169" s="236">
        <v>120</v>
      </c>
      <c r="K169" s="282"/>
    </row>
    <row r="170" spans="2:11" s="1" customFormat="1" ht="15" customHeight="1">
      <c r="B170" s="259"/>
      <c r="C170" s="236" t="s">
        <v>505</v>
      </c>
      <c r="D170" s="236"/>
      <c r="E170" s="236"/>
      <c r="F170" s="257" t="s">
        <v>456</v>
      </c>
      <c r="G170" s="236"/>
      <c r="H170" s="236" t="s">
        <v>506</v>
      </c>
      <c r="I170" s="236" t="s">
        <v>458</v>
      </c>
      <c r="J170" s="236" t="s">
        <v>507</v>
      </c>
      <c r="K170" s="282"/>
    </row>
    <row r="171" spans="2:11" s="1" customFormat="1" ht="15" customHeight="1">
      <c r="B171" s="259"/>
      <c r="C171" s="236" t="s">
        <v>404</v>
      </c>
      <c r="D171" s="236"/>
      <c r="E171" s="236"/>
      <c r="F171" s="257" t="s">
        <v>456</v>
      </c>
      <c r="G171" s="236"/>
      <c r="H171" s="236" t="s">
        <v>523</v>
      </c>
      <c r="I171" s="236" t="s">
        <v>458</v>
      </c>
      <c r="J171" s="236" t="s">
        <v>507</v>
      </c>
      <c r="K171" s="282"/>
    </row>
    <row r="172" spans="2:11" s="1" customFormat="1" ht="15" customHeight="1">
      <c r="B172" s="259"/>
      <c r="C172" s="236" t="s">
        <v>461</v>
      </c>
      <c r="D172" s="236"/>
      <c r="E172" s="236"/>
      <c r="F172" s="257" t="s">
        <v>462</v>
      </c>
      <c r="G172" s="236"/>
      <c r="H172" s="236" t="s">
        <v>523</v>
      </c>
      <c r="I172" s="236" t="s">
        <v>458</v>
      </c>
      <c r="J172" s="236">
        <v>50</v>
      </c>
      <c r="K172" s="282"/>
    </row>
    <row r="173" spans="2:11" s="1" customFormat="1" ht="15" customHeight="1">
      <c r="B173" s="259"/>
      <c r="C173" s="236" t="s">
        <v>464</v>
      </c>
      <c r="D173" s="236"/>
      <c r="E173" s="236"/>
      <c r="F173" s="257" t="s">
        <v>456</v>
      </c>
      <c r="G173" s="236"/>
      <c r="H173" s="236" t="s">
        <v>523</v>
      </c>
      <c r="I173" s="236" t="s">
        <v>466</v>
      </c>
      <c r="J173" s="236"/>
      <c r="K173" s="282"/>
    </row>
    <row r="174" spans="2:11" s="1" customFormat="1" ht="15" customHeight="1">
      <c r="B174" s="259"/>
      <c r="C174" s="236" t="s">
        <v>475</v>
      </c>
      <c r="D174" s="236"/>
      <c r="E174" s="236"/>
      <c r="F174" s="257" t="s">
        <v>462</v>
      </c>
      <c r="G174" s="236"/>
      <c r="H174" s="236" t="s">
        <v>523</v>
      </c>
      <c r="I174" s="236" t="s">
        <v>458</v>
      </c>
      <c r="J174" s="236">
        <v>50</v>
      </c>
      <c r="K174" s="282"/>
    </row>
    <row r="175" spans="2:11" s="1" customFormat="1" ht="15" customHeight="1">
      <c r="B175" s="259"/>
      <c r="C175" s="236" t="s">
        <v>483</v>
      </c>
      <c r="D175" s="236"/>
      <c r="E175" s="236"/>
      <c r="F175" s="257" t="s">
        <v>462</v>
      </c>
      <c r="G175" s="236"/>
      <c r="H175" s="236" t="s">
        <v>523</v>
      </c>
      <c r="I175" s="236" t="s">
        <v>458</v>
      </c>
      <c r="J175" s="236">
        <v>50</v>
      </c>
      <c r="K175" s="282"/>
    </row>
    <row r="176" spans="2:11" s="1" customFormat="1" ht="15" customHeight="1">
      <c r="B176" s="259"/>
      <c r="C176" s="236" t="s">
        <v>481</v>
      </c>
      <c r="D176" s="236"/>
      <c r="E176" s="236"/>
      <c r="F176" s="257" t="s">
        <v>462</v>
      </c>
      <c r="G176" s="236"/>
      <c r="H176" s="236" t="s">
        <v>523</v>
      </c>
      <c r="I176" s="236" t="s">
        <v>458</v>
      </c>
      <c r="J176" s="236">
        <v>50</v>
      </c>
      <c r="K176" s="282"/>
    </row>
    <row r="177" spans="2:11" s="1" customFormat="1" ht="15" customHeight="1">
      <c r="B177" s="259"/>
      <c r="C177" s="236" t="s">
        <v>112</v>
      </c>
      <c r="D177" s="236"/>
      <c r="E177" s="236"/>
      <c r="F177" s="257" t="s">
        <v>456</v>
      </c>
      <c r="G177" s="236"/>
      <c r="H177" s="236" t="s">
        <v>524</v>
      </c>
      <c r="I177" s="236" t="s">
        <v>525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456</v>
      </c>
      <c r="G178" s="236"/>
      <c r="H178" s="236" t="s">
        <v>526</v>
      </c>
      <c r="I178" s="236" t="s">
        <v>527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456</v>
      </c>
      <c r="G179" s="236"/>
      <c r="H179" s="236" t="s">
        <v>528</v>
      </c>
      <c r="I179" s="236" t="s">
        <v>458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456</v>
      </c>
      <c r="G180" s="236"/>
      <c r="H180" s="236" t="s">
        <v>529</v>
      </c>
      <c r="I180" s="236" t="s">
        <v>458</v>
      </c>
      <c r="J180" s="236">
        <v>255</v>
      </c>
      <c r="K180" s="282"/>
    </row>
    <row r="181" spans="2:11" s="1" customFormat="1" ht="15" customHeight="1">
      <c r="B181" s="259"/>
      <c r="C181" s="236" t="s">
        <v>113</v>
      </c>
      <c r="D181" s="236"/>
      <c r="E181" s="236"/>
      <c r="F181" s="257" t="s">
        <v>456</v>
      </c>
      <c r="G181" s="236"/>
      <c r="H181" s="236" t="s">
        <v>420</v>
      </c>
      <c r="I181" s="236" t="s">
        <v>458</v>
      </c>
      <c r="J181" s="236">
        <v>10</v>
      </c>
      <c r="K181" s="282"/>
    </row>
    <row r="182" spans="2:11" s="1" customFormat="1" ht="15" customHeight="1">
      <c r="B182" s="259"/>
      <c r="C182" s="236" t="s">
        <v>114</v>
      </c>
      <c r="D182" s="236"/>
      <c r="E182" s="236"/>
      <c r="F182" s="257" t="s">
        <v>456</v>
      </c>
      <c r="G182" s="236"/>
      <c r="H182" s="236" t="s">
        <v>530</v>
      </c>
      <c r="I182" s="236" t="s">
        <v>491</v>
      </c>
      <c r="J182" s="236"/>
      <c r="K182" s="282"/>
    </row>
    <row r="183" spans="2:11" s="1" customFormat="1" ht="15" customHeight="1">
      <c r="B183" s="259"/>
      <c r="C183" s="236" t="s">
        <v>531</v>
      </c>
      <c r="D183" s="236"/>
      <c r="E183" s="236"/>
      <c r="F183" s="257" t="s">
        <v>456</v>
      </c>
      <c r="G183" s="236"/>
      <c r="H183" s="236" t="s">
        <v>532</v>
      </c>
      <c r="I183" s="236" t="s">
        <v>491</v>
      </c>
      <c r="J183" s="236"/>
      <c r="K183" s="282"/>
    </row>
    <row r="184" spans="2:11" s="1" customFormat="1" ht="15" customHeight="1">
      <c r="B184" s="259"/>
      <c r="C184" s="236" t="s">
        <v>520</v>
      </c>
      <c r="D184" s="236"/>
      <c r="E184" s="236"/>
      <c r="F184" s="257" t="s">
        <v>456</v>
      </c>
      <c r="G184" s="236"/>
      <c r="H184" s="236" t="s">
        <v>533</v>
      </c>
      <c r="I184" s="236" t="s">
        <v>491</v>
      </c>
      <c r="J184" s="236"/>
      <c r="K184" s="282"/>
    </row>
    <row r="185" spans="2:11" s="1" customFormat="1" ht="15" customHeight="1">
      <c r="B185" s="259"/>
      <c r="C185" s="236" t="s">
        <v>116</v>
      </c>
      <c r="D185" s="236"/>
      <c r="E185" s="236"/>
      <c r="F185" s="257" t="s">
        <v>462</v>
      </c>
      <c r="G185" s="236"/>
      <c r="H185" s="236" t="s">
        <v>534</v>
      </c>
      <c r="I185" s="236" t="s">
        <v>458</v>
      </c>
      <c r="J185" s="236">
        <v>50</v>
      </c>
      <c r="K185" s="282"/>
    </row>
    <row r="186" spans="2:11" s="1" customFormat="1" ht="15" customHeight="1">
      <c r="B186" s="259"/>
      <c r="C186" s="236" t="s">
        <v>535</v>
      </c>
      <c r="D186" s="236"/>
      <c r="E186" s="236"/>
      <c r="F186" s="257" t="s">
        <v>462</v>
      </c>
      <c r="G186" s="236"/>
      <c r="H186" s="236" t="s">
        <v>536</v>
      </c>
      <c r="I186" s="236" t="s">
        <v>537</v>
      </c>
      <c r="J186" s="236"/>
      <c r="K186" s="282"/>
    </row>
    <row r="187" spans="2:11" s="1" customFormat="1" ht="15" customHeight="1">
      <c r="B187" s="259"/>
      <c r="C187" s="236" t="s">
        <v>538</v>
      </c>
      <c r="D187" s="236"/>
      <c r="E187" s="236"/>
      <c r="F187" s="257" t="s">
        <v>462</v>
      </c>
      <c r="G187" s="236"/>
      <c r="H187" s="236" t="s">
        <v>539</v>
      </c>
      <c r="I187" s="236" t="s">
        <v>537</v>
      </c>
      <c r="J187" s="236"/>
      <c r="K187" s="282"/>
    </row>
    <row r="188" spans="2:11" s="1" customFormat="1" ht="15" customHeight="1">
      <c r="B188" s="259"/>
      <c r="C188" s="236" t="s">
        <v>540</v>
      </c>
      <c r="D188" s="236"/>
      <c r="E188" s="236"/>
      <c r="F188" s="257" t="s">
        <v>462</v>
      </c>
      <c r="G188" s="236"/>
      <c r="H188" s="236" t="s">
        <v>541</v>
      </c>
      <c r="I188" s="236" t="s">
        <v>537</v>
      </c>
      <c r="J188" s="236"/>
      <c r="K188" s="282"/>
    </row>
    <row r="189" spans="2:11" s="1" customFormat="1" ht="15" customHeight="1">
      <c r="B189" s="259"/>
      <c r="C189" s="295" t="s">
        <v>542</v>
      </c>
      <c r="D189" s="236"/>
      <c r="E189" s="236"/>
      <c r="F189" s="257" t="s">
        <v>462</v>
      </c>
      <c r="G189" s="236"/>
      <c r="H189" s="236" t="s">
        <v>543</v>
      </c>
      <c r="I189" s="236" t="s">
        <v>544</v>
      </c>
      <c r="J189" s="296" t="s">
        <v>545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456</v>
      </c>
      <c r="G190" s="236"/>
      <c r="H190" s="233" t="s">
        <v>546</v>
      </c>
      <c r="I190" s="236" t="s">
        <v>547</v>
      </c>
      <c r="J190" s="236"/>
      <c r="K190" s="282"/>
    </row>
    <row r="191" spans="2:11" s="1" customFormat="1" ht="15" customHeight="1">
      <c r="B191" s="259"/>
      <c r="C191" s="295" t="s">
        <v>548</v>
      </c>
      <c r="D191" s="236"/>
      <c r="E191" s="236"/>
      <c r="F191" s="257" t="s">
        <v>456</v>
      </c>
      <c r="G191" s="236"/>
      <c r="H191" s="236" t="s">
        <v>549</v>
      </c>
      <c r="I191" s="236" t="s">
        <v>491</v>
      </c>
      <c r="J191" s="236"/>
      <c r="K191" s="282"/>
    </row>
    <row r="192" spans="2:11" s="1" customFormat="1" ht="15" customHeight="1">
      <c r="B192" s="259"/>
      <c r="C192" s="295" t="s">
        <v>550</v>
      </c>
      <c r="D192" s="236"/>
      <c r="E192" s="236"/>
      <c r="F192" s="257" t="s">
        <v>456</v>
      </c>
      <c r="G192" s="236"/>
      <c r="H192" s="236" t="s">
        <v>551</v>
      </c>
      <c r="I192" s="236" t="s">
        <v>491</v>
      </c>
      <c r="J192" s="236"/>
      <c r="K192" s="282"/>
    </row>
    <row r="193" spans="2:11" s="1" customFormat="1" ht="15" customHeight="1">
      <c r="B193" s="259"/>
      <c r="C193" s="295" t="s">
        <v>552</v>
      </c>
      <c r="D193" s="236"/>
      <c r="E193" s="236"/>
      <c r="F193" s="257" t="s">
        <v>462</v>
      </c>
      <c r="G193" s="236"/>
      <c r="H193" s="236" t="s">
        <v>553</v>
      </c>
      <c r="I193" s="236" t="s">
        <v>491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554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555</v>
      </c>
      <c r="D200" s="298"/>
      <c r="E200" s="298"/>
      <c r="F200" s="298" t="s">
        <v>556</v>
      </c>
      <c r="G200" s="299"/>
      <c r="H200" s="357" t="s">
        <v>557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547</v>
      </c>
      <c r="D202" s="236"/>
      <c r="E202" s="236"/>
      <c r="F202" s="257" t="s">
        <v>45</v>
      </c>
      <c r="G202" s="236"/>
      <c r="H202" s="358" t="s">
        <v>558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559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560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561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562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503</v>
      </c>
      <c r="D208" s="236"/>
      <c r="E208" s="236"/>
      <c r="F208" s="257" t="s">
        <v>81</v>
      </c>
      <c r="G208" s="236"/>
      <c r="H208" s="358" t="s">
        <v>563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399</v>
      </c>
      <c r="G209" s="236"/>
      <c r="H209" s="358" t="s">
        <v>400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397</v>
      </c>
      <c r="G210" s="236"/>
      <c r="H210" s="358" t="s">
        <v>564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401</v>
      </c>
      <c r="G211" s="295"/>
      <c r="H211" s="359" t="s">
        <v>402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88</v>
      </c>
      <c r="G212" s="295"/>
      <c r="H212" s="359" t="s">
        <v>565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527</v>
      </c>
      <c r="D214" s="236"/>
      <c r="E214" s="236"/>
      <c r="F214" s="257">
        <v>1</v>
      </c>
      <c r="G214" s="295"/>
      <c r="H214" s="359" t="s">
        <v>566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567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568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569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1153.1 - 2.2 - ulice Tovární</vt:lpstr>
      <vt:lpstr>1153.0 - VRN</vt:lpstr>
      <vt:lpstr>1153.2 - 2.3 - ulice Bran...</vt:lpstr>
      <vt:lpstr>Pokyny pro vyplnění</vt:lpstr>
      <vt:lpstr>'1153.0 - VRN'!Názvy_tisku</vt:lpstr>
      <vt:lpstr>'1153.1 - 2.2 - ulice Tovární'!Názvy_tisku</vt:lpstr>
      <vt:lpstr>'1153.2 - 2.3 - ulice Bran...'!Názvy_tisku</vt:lpstr>
      <vt:lpstr>'Rekapitulace stavby'!Názvy_tisku</vt:lpstr>
      <vt:lpstr>'1153.0 - VRN'!Oblast_tisku</vt:lpstr>
      <vt:lpstr>'1153.1 - 2.2 - ulice Tovární'!Oblast_tisku</vt:lpstr>
      <vt:lpstr>'1153.2 - 2.3 - ulice Bran...'!Oblast_tisku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DESKTOP-M5CUARP\lucinka</dc:creator>
  <cp:lastModifiedBy>Luťhová Iveta</cp:lastModifiedBy>
  <dcterms:created xsi:type="dcterms:W3CDTF">2025-05-20T13:17:11Z</dcterms:created>
  <dcterms:modified xsi:type="dcterms:W3CDTF">2025-05-21T05:03:42Z</dcterms:modified>
</cp:coreProperties>
</file>